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FDB789C-BA8C-4321-82E9-EB4933B9DF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definedNames>
    <definedName name="solver_adj" localSheetId="0">'Active 1'!$AC$3:$AC$10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'Active 1'!$AC$11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Q821" i="1" l="1"/>
  <c r="S821" i="1"/>
  <c r="Q822" i="1"/>
  <c r="S822" i="1"/>
  <c r="Q823" i="1"/>
  <c r="S823" i="1"/>
  <c r="AB3" i="1"/>
  <c r="AB4" i="1"/>
  <c r="AB5" i="1"/>
  <c r="AB6" i="1"/>
  <c r="C7" i="1"/>
  <c r="E821" i="1" s="1"/>
  <c r="F821" i="1" s="1"/>
  <c r="AB7" i="1"/>
  <c r="AB12" i="1" s="1"/>
  <c r="AY7" i="1"/>
  <c r="C8" i="1"/>
  <c r="AD2" i="1" s="1"/>
  <c r="AB8" i="1"/>
  <c r="AY8" i="1"/>
  <c r="C9" i="1"/>
  <c r="D9" i="1"/>
  <c r="AB9" i="1"/>
  <c r="AY9" i="1"/>
  <c r="Z10" i="1"/>
  <c r="AB10" i="1"/>
  <c r="AY10" i="1"/>
  <c r="D11" i="1"/>
  <c r="AY11" i="1"/>
  <c r="D12" i="1"/>
  <c r="AY12" i="1"/>
  <c r="D13" i="1"/>
  <c r="AB13" i="1"/>
  <c r="AY13" i="1"/>
  <c r="AB14" i="1"/>
  <c r="AY14" i="1"/>
  <c r="AY15" i="1"/>
  <c r="F16" i="1"/>
  <c r="F17" i="1" s="1"/>
  <c r="AB16" i="1"/>
  <c r="AY16" i="1"/>
  <c r="C17" i="1"/>
  <c r="AB17" i="1"/>
  <c r="AY17" i="1"/>
  <c r="AY18" i="1"/>
  <c r="B19" i="1"/>
  <c r="AY19" i="1"/>
  <c r="AY20" i="1"/>
  <c r="S21" i="1"/>
  <c r="AY21" i="1"/>
  <c r="E22" i="1"/>
  <c r="F22" i="1" s="1"/>
  <c r="H22" i="1" s="1"/>
  <c r="S22" i="1"/>
  <c r="AY22" i="1"/>
  <c r="E23" i="1"/>
  <c r="F23" i="1"/>
  <c r="G23" i="1" s="1"/>
  <c r="S23" i="1"/>
  <c r="AY23" i="1"/>
  <c r="E24" i="1"/>
  <c r="F24" i="1" s="1"/>
  <c r="S24" i="1"/>
  <c r="AY24" i="1"/>
  <c r="E25" i="1"/>
  <c r="F25" i="1" s="1"/>
  <c r="G25" i="1" s="1"/>
  <c r="S25" i="1"/>
  <c r="AY25" i="1"/>
  <c r="E26" i="1"/>
  <c r="F26" i="1" s="1"/>
  <c r="S26" i="1"/>
  <c r="AY26" i="1"/>
  <c r="E27" i="1"/>
  <c r="F27" i="1" s="1"/>
  <c r="S27" i="1"/>
  <c r="AY27" i="1"/>
  <c r="E28" i="1"/>
  <c r="F28" i="1" s="1"/>
  <c r="H28" i="1" s="1"/>
  <c r="S28" i="1"/>
  <c r="AY28" i="1"/>
  <c r="E29" i="1"/>
  <c r="F29" i="1" s="1"/>
  <c r="G29" i="1" s="1"/>
  <c r="S29" i="1"/>
  <c r="AY29" i="1"/>
  <c r="E30" i="1"/>
  <c r="F30" i="1" s="1"/>
  <c r="G30" i="1"/>
  <c r="S30" i="1"/>
  <c r="AY30" i="1"/>
  <c r="E31" i="1"/>
  <c r="F31" i="1"/>
  <c r="S31" i="1"/>
  <c r="AY31" i="1"/>
  <c r="E32" i="1"/>
  <c r="F32" i="1" s="1"/>
  <c r="G32" i="1" s="1"/>
  <c r="S32" i="1"/>
  <c r="AY32" i="1"/>
  <c r="E33" i="1"/>
  <c r="F33" i="1" s="1"/>
  <c r="G33" i="1" s="1"/>
  <c r="S33" i="1"/>
  <c r="AY33" i="1"/>
  <c r="E34" i="1"/>
  <c r="F34" i="1" s="1"/>
  <c r="S34" i="1"/>
  <c r="AY34" i="1"/>
  <c r="E35" i="1"/>
  <c r="F35" i="1" s="1"/>
  <c r="S35" i="1"/>
  <c r="AY35" i="1"/>
  <c r="E36" i="1"/>
  <c r="F36" i="1" s="1"/>
  <c r="S36" i="1"/>
  <c r="AY36" i="1"/>
  <c r="E37" i="1"/>
  <c r="S37" i="1"/>
  <c r="AY37" i="1"/>
  <c r="E38" i="1"/>
  <c r="F38" i="1" s="1"/>
  <c r="S38" i="1"/>
  <c r="AY38" i="1"/>
  <c r="E39" i="1"/>
  <c r="F39" i="1" s="1"/>
  <c r="S39" i="1"/>
  <c r="AY39" i="1"/>
  <c r="E40" i="1"/>
  <c r="F40" i="1" s="1"/>
  <c r="H40" i="1" s="1"/>
  <c r="S40" i="1"/>
  <c r="AY40" i="1"/>
  <c r="E41" i="1"/>
  <c r="F41" i="1" s="1"/>
  <c r="S41" i="1"/>
  <c r="AY41" i="1"/>
  <c r="E42" i="1"/>
  <c r="F42" i="1"/>
  <c r="H42" i="1" s="1"/>
  <c r="S42" i="1"/>
  <c r="AY42" i="1"/>
  <c r="E43" i="1"/>
  <c r="F43" i="1" s="1"/>
  <c r="S43" i="1"/>
  <c r="AY43" i="1"/>
  <c r="E44" i="1"/>
  <c r="F44" i="1" s="1"/>
  <c r="H44" i="1" s="1"/>
  <c r="S44" i="1"/>
  <c r="AY44" i="1"/>
  <c r="E45" i="1"/>
  <c r="F45" i="1" s="1"/>
  <c r="S45" i="1"/>
  <c r="AY45" i="1"/>
  <c r="E46" i="1"/>
  <c r="F46" i="1" s="1"/>
  <c r="S46" i="1"/>
  <c r="AY46" i="1"/>
  <c r="E47" i="1"/>
  <c r="F47" i="1" s="1"/>
  <c r="H47" i="1" s="1"/>
  <c r="S47" i="1"/>
  <c r="AY47" i="1"/>
  <c r="E48" i="1"/>
  <c r="F48" i="1" s="1"/>
  <c r="S48" i="1"/>
  <c r="AY48" i="1"/>
  <c r="E49" i="1"/>
  <c r="F49" i="1" s="1"/>
  <c r="H49" i="1" s="1"/>
  <c r="S49" i="1"/>
  <c r="AY49" i="1"/>
  <c r="E50" i="1"/>
  <c r="F50" i="1" s="1"/>
  <c r="S50" i="1"/>
  <c r="AY50" i="1"/>
  <c r="E51" i="1"/>
  <c r="F51" i="1" s="1"/>
  <c r="S51" i="1"/>
  <c r="AY51" i="1"/>
  <c r="E52" i="1"/>
  <c r="F52" i="1" s="1"/>
  <c r="G52" i="1" s="1"/>
  <c r="S52" i="1"/>
  <c r="AY52" i="1"/>
  <c r="E53" i="1"/>
  <c r="F53" i="1" s="1"/>
  <c r="H53" i="1" s="1"/>
  <c r="S53" i="1"/>
  <c r="AY53" i="1"/>
  <c r="E54" i="1"/>
  <c r="F54" i="1" s="1"/>
  <c r="S54" i="1"/>
  <c r="AY54" i="1"/>
  <c r="E55" i="1"/>
  <c r="F55" i="1" s="1"/>
  <c r="S55" i="1"/>
  <c r="AY55" i="1"/>
  <c r="E56" i="1"/>
  <c r="F56" i="1" s="1"/>
  <c r="G56" i="1" s="1"/>
  <c r="S56" i="1"/>
  <c r="AY56" i="1"/>
  <c r="E57" i="1"/>
  <c r="F57" i="1" s="1"/>
  <c r="Z57" i="1" s="1"/>
  <c r="S57" i="1"/>
  <c r="AY57" i="1"/>
  <c r="E58" i="1"/>
  <c r="F58" i="1" s="1"/>
  <c r="S58" i="1"/>
  <c r="AY58" i="1"/>
  <c r="E59" i="1"/>
  <c r="F59" i="1" s="1"/>
  <c r="Z59" i="1" s="1"/>
  <c r="S59" i="1"/>
  <c r="AY59" i="1"/>
  <c r="E60" i="1"/>
  <c r="F60" i="1" s="1"/>
  <c r="H60" i="1" s="1"/>
  <c r="S60" i="1"/>
  <c r="AY60" i="1"/>
  <c r="E61" i="1"/>
  <c r="F61" i="1" s="1"/>
  <c r="S61" i="1"/>
  <c r="AY61" i="1"/>
  <c r="E62" i="1"/>
  <c r="F62" i="1" s="1"/>
  <c r="S62" i="1"/>
  <c r="AY62" i="1"/>
  <c r="E63" i="1"/>
  <c r="F63" i="1" s="1"/>
  <c r="S63" i="1"/>
  <c r="AY63" i="1"/>
  <c r="E64" i="1"/>
  <c r="F64" i="1" s="1"/>
  <c r="H64" i="1" s="1"/>
  <c r="S64" i="1"/>
  <c r="AY64" i="1"/>
  <c r="E65" i="1"/>
  <c r="F65" i="1" s="1"/>
  <c r="G65" i="1" s="1"/>
  <c r="S65" i="1"/>
  <c r="AY65" i="1"/>
  <c r="E66" i="1"/>
  <c r="F66" i="1" s="1"/>
  <c r="H66" i="1" s="1"/>
  <c r="S66" i="1"/>
  <c r="AY66" i="1"/>
  <c r="E67" i="1"/>
  <c r="F67" i="1" s="1"/>
  <c r="G67" i="1" s="1"/>
  <c r="S67" i="1"/>
  <c r="AY67" i="1"/>
  <c r="E68" i="1"/>
  <c r="S68" i="1"/>
  <c r="AY68" i="1"/>
  <c r="E69" i="1"/>
  <c r="F69" i="1" s="1"/>
  <c r="S69" i="1"/>
  <c r="AY69" i="1"/>
  <c r="E70" i="1"/>
  <c r="F70" i="1" s="1"/>
  <c r="S70" i="1"/>
  <c r="AY70" i="1"/>
  <c r="E71" i="1"/>
  <c r="F71" i="1" s="1"/>
  <c r="H71" i="1" s="1"/>
  <c r="S71" i="1"/>
  <c r="AY71" i="1"/>
  <c r="E72" i="1"/>
  <c r="F72" i="1"/>
  <c r="S72" i="1"/>
  <c r="AY72" i="1"/>
  <c r="E73" i="1"/>
  <c r="F73" i="1" s="1"/>
  <c r="Z73" i="1" s="1"/>
  <c r="S73" i="1"/>
  <c r="E74" i="1"/>
  <c r="F74" i="1" s="1"/>
  <c r="S74" i="1"/>
  <c r="E75" i="1"/>
  <c r="F75" i="1" s="1"/>
  <c r="S75" i="1"/>
  <c r="E76" i="1"/>
  <c r="F76" i="1" s="1"/>
  <c r="H76" i="1" s="1"/>
  <c r="S76" i="1"/>
  <c r="E77" i="1"/>
  <c r="F77" i="1" s="1"/>
  <c r="S77" i="1"/>
  <c r="E78" i="1"/>
  <c r="F78" i="1" s="1"/>
  <c r="G78" i="1" s="1"/>
  <c r="S78" i="1"/>
  <c r="E79" i="1"/>
  <c r="F79" i="1" s="1"/>
  <c r="S79" i="1"/>
  <c r="E80" i="1"/>
  <c r="F80" i="1" s="1"/>
  <c r="G80" i="1" s="1"/>
  <c r="S80" i="1"/>
  <c r="E81" i="1"/>
  <c r="F81" i="1" s="1"/>
  <c r="S81" i="1"/>
  <c r="E82" i="1"/>
  <c r="F82" i="1" s="1"/>
  <c r="G82" i="1" s="1"/>
  <c r="S82" i="1"/>
  <c r="E83" i="1"/>
  <c r="F83" i="1" s="1"/>
  <c r="S83" i="1"/>
  <c r="E84" i="1"/>
  <c r="F84" i="1" s="1"/>
  <c r="S84" i="1"/>
  <c r="E85" i="1"/>
  <c r="F85" i="1" s="1"/>
  <c r="S85" i="1"/>
  <c r="E86" i="1"/>
  <c r="F86" i="1" s="1"/>
  <c r="S86" i="1"/>
  <c r="E87" i="1"/>
  <c r="F87" i="1"/>
  <c r="S87" i="1"/>
  <c r="E88" i="1"/>
  <c r="F88" i="1" s="1"/>
  <c r="Z88" i="1" s="1"/>
  <c r="G88" i="1"/>
  <c r="S88" i="1"/>
  <c r="E89" i="1"/>
  <c r="F89" i="1"/>
  <c r="Z89" i="1" s="1"/>
  <c r="S89" i="1"/>
  <c r="E90" i="1"/>
  <c r="F90" i="1"/>
  <c r="Z90" i="1" s="1"/>
  <c r="S90" i="1"/>
  <c r="E91" i="1"/>
  <c r="F91" i="1"/>
  <c r="H91" i="1" s="1"/>
  <c r="S91" i="1"/>
  <c r="E92" i="1"/>
  <c r="F92" i="1" s="1"/>
  <c r="H92" i="1" s="1"/>
  <c r="S92" i="1"/>
  <c r="E93" i="1"/>
  <c r="F93" i="1" s="1"/>
  <c r="S93" i="1"/>
  <c r="E94" i="1"/>
  <c r="F94" i="1" s="1"/>
  <c r="S94" i="1"/>
  <c r="E95" i="1"/>
  <c r="F95" i="1" s="1"/>
  <c r="S95" i="1"/>
  <c r="E96" i="1"/>
  <c r="F96" i="1" s="1"/>
  <c r="G96" i="1" s="1"/>
  <c r="S96" i="1"/>
  <c r="E97" i="1"/>
  <c r="F97" i="1" s="1"/>
  <c r="G97" i="1" s="1"/>
  <c r="S97" i="1"/>
  <c r="E98" i="1"/>
  <c r="F98" i="1" s="1"/>
  <c r="S98" i="1"/>
  <c r="E99" i="1"/>
  <c r="F99" i="1" s="1"/>
  <c r="G99" i="1" s="1"/>
  <c r="S99" i="1"/>
  <c r="E100" i="1"/>
  <c r="F100" i="1"/>
  <c r="G100" i="1" s="1"/>
  <c r="S100" i="1"/>
  <c r="E101" i="1"/>
  <c r="F101" i="1" s="1"/>
  <c r="S101" i="1"/>
  <c r="E102" i="1"/>
  <c r="F102" i="1" s="1"/>
  <c r="G102" i="1" s="1"/>
  <c r="S102" i="1"/>
  <c r="E103" i="1"/>
  <c r="F103" i="1" s="1"/>
  <c r="H103" i="1" s="1"/>
  <c r="S103" i="1"/>
  <c r="E104" i="1"/>
  <c r="F104" i="1" s="1"/>
  <c r="G104" i="1" s="1"/>
  <c r="S104" i="1"/>
  <c r="E105" i="1"/>
  <c r="F105" i="1"/>
  <c r="G105" i="1" s="1"/>
  <c r="S105" i="1"/>
  <c r="E106" i="1"/>
  <c r="F106" i="1" s="1"/>
  <c r="S106" i="1"/>
  <c r="E107" i="1"/>
  <c r="F107" i="1" s="1"/>
  <c r="G107" i="1" s="1"/>
  <c r="S107" i="1"/>
  <c r="E108" i="1"/>
  <c r="F108" i="1" s="1"/>
  <c r="G108" i="1" s="1"/>
  <c r="S108" i="1"/>
  <c r="E109" i="1"/>
  <c r="F109" i="1" s="1"/>
  <c r="S109" i="1"/>
  <c r="E110" i="1"/>
  <c r="F110" i="1"/>
  <c r="G110" i="1" s="1"/>
  <c r="S110" i="1"/>
  <c r="E111" i="1"/>
  <c r="F111" i="1" s="1"/>
  <c r="H111" i="1" s="1"/>
  <c r="S111" i="1"/>
  <c r="E112" i="1"/>
  <c r="F112" i="1" s="1"/>
  <c r="G112" i="1" s="1"/>
  <c r="S112" i="1"/>
  <c r="E113" i="1"/>
  <c r="F113" i="1" s="1"/>
  <c r="G113" i="1" s="1"/>
  <c r="S113" i="1"/>
  <c r="E114" i="1"/>
  <c r="F114" i="1" s="1"/>
  <c r="S114" i="1"/>
  <c r="E115" i="1"/>
  <c r="F115" i="1"/>
  <c r="G115" i="1" s="1"/>
  <c r="S115" i="1"/>
  <c r="E116" i="1"/>
  <c r="F116" i="1" s="1"/>
  <c r="S116" i="1"/>
  <c r="E117" i="1"/>
  <c r="F117" i="1" s="1"/>
  <c r="S117" i="1"/>
  <c r="E118" i="1"/>
  <c r="F118" i="1" s="1"/>
  <c r="S118" i="1"/>
  <c r="E119" i="1"/>
  <c r="F119" i="1" s="1"/>
  <c r="G119" i="1" s="1"/>
  <c r="S119" i="1"/>
  <c r="E120" i="1"/>
  <c r="F120" i="1" s="1"/>
  <c r="S120" i="1"/>
  <c r="E121" i="1"/>
  <c r="F121" i="1" s="1"/>
  <c r="G121" i="1" s="1"/>
  <c r="S121" i="1"/>
  <c r="E122" i="1"/>
  <c r="F122" i="1" s="1"/>
  <c r="H122" i="1" s="1"/>
  <c r="S122" i="1"/>
  <c r="E123" i="1"/>
  <c r="F123" i="1" s="1"/>
  <c r="Z123" i="1" s="1"/>
  <c r="S123" i="1"/>
  <c r="E124" i="1"/>
  <c r="F124" i="1" s="1"/>
  <c r="S124" i="1"/>
  <c r="E125" i="1"/>
  <c r="F125" i="1" s="1"/>
  <c r="Z125" i="1" s="1"/>
  <c r="S125" i="1"/>
  <c r="E126" i="1"/>
  <c r="F126" i="1" s="1"/>
  <c r="S126" i="1"/>
  <c r="E127" i="1"/>
  <c r="F127" i="1" s="1"/>
  <c r="S127" i="1"/>
  <c r="E128" i="1"/>
  <c r="F128" i="1" s="1"/>
  <c r="G128" i="1" s="1"/>
  <c r="S128" i="1"/>
  <c r="E129" i="1"/>
  <c r="F129" i="1" s="1"/>
  <c r="S129" i="1"/>
  <c r="E130" i="1"/>
  <c r="F130" i="1" s="1"/>
  <c r="Z130" i="1" s="1"/>
  <c r="S130" i="1"/>
  <c r="E131" i="1"/>
  <c r="F131" i="1"/>
  <c r="H131" i="1" s="1"/>
  <c r="S131" i="1"/>
  <c r="E132" i="1"/>
  <c r="F132" i="1" s="1"/>
  <c r="S132" i="1"/>
  <c r="E133" i="1"/>
  <c r="F133" i="1" s="1"/>
  <c r="S133" i="1"/>
  <c r="E134" i="1"/>
  <c r="F134" i="1" s="1"/>
  <c r="S134" i="1"/>
  <c r="E135" i="1"/>
  <c r="F135" i="1" s="1"/>
  <c r="S135" i="1"/>
  <c r="E136" i="1"/>
  <c r="F136" i="1" s="1"/>
  <c r="G136" i="1"/>
  <c r="S136" i="1"/>
  <c r="E137" i="1"/>
  <c r="F137" i="1" s="1"/>
  <c r="G137" i="1" s="1"/>
  <c r="S137" i="1"/>
  <c r="E138" i="1"/>
  <c r="F138" i="1"/>
  <c r="G138" i="1" s="1"/>
  <c r="S138" i="1"/>
  <c r="E139" i="1"/>
  <c r="F139" i="1" s="1"/>
  <c r="H139" i="1" s="1"/>
  <c r="S139" i="1"/>
  <c r="E140" i="1"/>
  <c r="F140" i="1" s="1"/>
  <c r="G140" i="1" s="1"/>
  <c r="S140" i="1"/>
  <c r="E141" i="1"/>
  <c r="F141" i="1" s="1"/>
  <c r="H141" i="1" s="1"/>
  <c r="S141" i="1"/>
  <c r="E142" i="1"/>
  <c r="F142" i="1"/>
  <c r="H142" i="1" s="1"/>
  <c r="S142" i="1"/>
  <c r="E143" i="1"/>
  <c r="F143" i="1" s="1"/>
  <c r="S143" i="1"/>
  <c r="E144" i="1"/>
  <c r="F144" i="1" s="1"/>
  <c r="G144" i="1" s="1"/>
  <c r="S144" i="1"/>
  <c r="E145" i="1"/>
  <c r="F145" i="1" s="1"/>
  <c r="S145" i="1"/>
  <c r="E146" i="1"/>
  <c r="F146" i="1" s="1"/>
  <c r="S146" i="1"/>
  <c r="E147" i="1"/>
  <c r="F147" i="1"/>
  <c r="H147" i="1" s="1"/>
  <c r="S147" i="1"/>
  <c r="E148" i="1"/>
  <c r="F148" i="1"/>
  <c r="S148" i="1"/>
  <c r="E149" i="1"/>
  <c r="F149" i="1" s="1"/>
  <c r="S149" i="1"/>
  <c r="E150" i="1"/>
  <c r="F150" i="1"/>
  <c r="H150" i="1" s="1"/>
  <c r="S150" i="1"/>
  <c r="E151" i="1"/>
  <c r="F151" i="1" s="1"/>
  <c r="S151" i="1"/>
  <c r="E152" i="1"/>
  <c r="F152" i="1"/>
  <c r="S152" i="1"/>
  <c r="E153" i="1"/>
  <c r="F153" i="1" s="1"/>
  <c r="S153" i="1"/>
  <c r="E154" i="1"/>
  <c r="F154" i="1" s="1"/>
  <c r="Z154" i="1" s="1"/>
  <c r="S154" i="1"/>
  <c r="E155" i="1"/>
  <c r="F155" i="1"/>
  <c r="G155" i="1" s="1"/>
  <c r="S155" i="1"/>
  <c r="E156" i="1"/>
  <c r="F156" i="1" s="1"/>
  <c r="S156" i="1"/>
  <c r="E157" i="1"/>
  <c r="F157" i="1" s="1"/>
  <c r="S157" i="1"/>
  <c r="E158" i="1"/>
  <c r="F158" i="1" s="1"/>
  <c r="S158" i="1"/>
  <c r="E159" i="1"/>
  <c r="F159" i="1" s="1"/>
  <c r="S159" i="1"/>
  <c r="E160" i="1"/>
  <c r="F160" i="1" s="1"/>
  <c r="S160" i="1"/>
  <c r="E161" i="1"/>
  <c r="F161" i="1" s="1"/>
  <c r="S161" i="1"/>
  <c r="E162" i="1"/>
  <c r="F162" i="1"/>
  <c r="Z162" i="1" s="1"/>
  <c r="S162" i="1"/>
  <c r="E163" i="1"/>
  <c r="F163" i="1"/>
  <c r="G163" i="1" s="1"/>
  <c r="S163" i="1"/>
  <c r="E164" i="1"/>
  <c r="F164" i="1" s="1"/>
  <c r="S164" i="1"/>
  <c r="E165" i="1"/>
  <c r="F165" i="1" s="1"/>
  <c r="S165" i="1"/>
  <c r="E166" i="1"/>
  <c r="F166" i="1" s="1"/>
  <c r="S166" i="1"/>
  <c r="E167" i="1"/>
  <c r="F167" i="1" s="1"/>
  <c r="S167" i="1"/>
  <c r="E168" i="1"/>
  <c r="F168" i="1" s="1"/>
  <c r="S168" i="1"/>
  <c r="E169" i="1"/>
  <c r="F169" i="1" s="1"/>
  <c r="S169" i="1"/>
  <c r="E170" i="1"/>
  <c r="F170" i="1" s="1"/>
  <c r="S170" i="1"/>
  <c r="E171" i="1"/>
  <c r="F171" i="1" s="1"/>
  <c r="G171" i="1" s="1"/>
  <c r="S171" i="1"/>
  <c r="E172" i="1"/>
  <c r="F172" i="1"/>
  <c r="S172" i="1"/>
  <c r="E173" i="1"/>
  <c r="F173" i="1"/>
  <c r="S173" i="1"/>
  <c r="E174" i="1"/>
  <c r="F174" i="1"/>
  <c r="S174" i="1"/>
  <c r="E175" i="1"/>
  <c r="F175" i="1"/>
  <c r="S175" i="1"/>
  <c r="E176" i="1"/>
  <c r="F176" i="1"/>
  <c r="S176" i="1"/>
  <c r="E177" i="1"/>
  <c r="F177" i="1"/>
  <c r="H177" i="1" s="1"/>
  <c r="S177" i="1"/>
  <c r="E178" i="1"/>
  <c r="F178" i="1"/>
  <c r="Z178" i="1" s="1"/>
  <c r="S178" i="1"/>
  <c r="E179" i="1"/>
  <c r="F179" i="1" s="1"/>
  <c r="S179" i="1"/>
  <c r="E180" i="1"/>
  <c r="F180" i="1" s="1"/>
  <c r="G180" i="1" s="1"/>
  <c r="S180" i="1"/>
  <c r="E181" i="1"/>
  <c r="F181" i="1" s="1"/>
  <c r="G181" i="1" s="1"/>
  <c r="S181" i="1"/>
  <c r="E182" i="1"/>
  <c r="F182" i="1" s="1"/>
  <c r="Z182" i="1" s="1"/>
  <c r="S182" i="1"/>
  <c r="E183" i="1"/>
  <c r="F183" i="1" s="1"/>
  <c r="H183" i="1" s="1"/>
  <c r="S183" i="1"/>
  <c r="E184" i="1"/>
  <c r="F184" i="1" s="1"/>
  <c r="S184" i="1"/>
  <c r="E185" i="1"/>
  <c r="F185" i="1" s="1"/>
  <c r="G185" i="1" s="1"/>
  <c r="S185" i="1"/>
  <c r="E186" i="1"/>
  <c r="F186" i="1" s="1"/>
  <c r="G186" i="1" s="1"/>
  <c r="S186" i="1"/>
  <c r="E187" i="1"/>
  <c r="F187" i="1" s="1"/>
  <c r="S187" i="1"/>
  <c r="E188" i="1"/>
  <c r="F188" i="1" s="1"/>
  <c r="Z188" i="1" s="1"/>
  <c r="Q188" i="1"/>
  <c r="S188" i="1"/>
  <c r="E189" i="1"/>
  <c r="F189" i="1"/>
  <c r="H189" i="1" s="1"/>
  <c r="Q189" i="1"/>
  <c r="S189" i="1"/>
  <c r="E190" i="1"/>
  <c r="F190" i="1" s="1"/>
  <c r="Q190" i="1"/>
  <c r="S190" i="1"/>
  <c r="E191" i="1"/>
  <c r="F191" i="1"/>
  <c r="Q191" i="1"/>
  <c r="S191" i="1"/>
  <c r="E192" i="1"/>
  <c r="F192" i="1" s="1"/>
  <c r="G192" i="1" s="1"/>
  <c r="Q192" i="1"/>
  <c r="S192" i="1"/>
  <c r="E193" i="1"/>
  <c r="F193" i="1" s="1"/>
  <c r="Q193" i="1"/>
  <c r="S193" i="1"/>
  <c r="E194" i="1"/>
  <c r="F194" i="1" s="1"/>
  <c r="G194" i="1" s="1"/>
  <c r="Q194" i="1"/>
  <c r="S194" i="1"/>
  <c r="E195" i="1"/>
  <c r="F195" i="1" s="1"/>
  <c r="H195" i="1" s="1"/>
  <c r="Q195" i="1"/>
  <c r="S195" i="1"/>
  <c r="E196" i="1"/>
  <c r="F196" i="1" s="1"/>
  <c r="Z196" i="1" s="1"/>
  <c r="Q196" i="1"/>
  <c r="S196" i="1"/>
  <c r="E197" i="1"/>
  <c r="F197" i="1" s="1"/>
  <c r="G197" i="1" s="1"/>
  <c r="Q197" i="1"/>
  <c r="S197" i="1"/>
  <c r="E198" i="1"/>
  <c r="F198" i="1" s="1"/>
  <c r="Q198" i="1"/>
  <c r="S198" i="1"/>
  <c r="E199" i="1"/>
  <c r="F199" i="1" s="1"/>
  <c r="Q199" i="1"/>
  <c r="S199" i="1"/>
  <c r="E200" i="1"/>
  <c r="F200" i="1" s="1"/>
  <c r="Q200" i="1"/>
  <c r="S200" i="1"/>
  <c r="E201" i="1"/>
  <c r="F201" i="1" s="1"/>
  <c r="Q201" i="1"/>
  <c r="S201" i="1"/>
  <c r="E202" i="1"/>
  <c r="F202" i="1" s="1"/>
  <c r="Q202" i="1"/>
  <c r="S202" i="1"/>
  <c r="E203" i="1"/>
  <c r="F203" i="1" s="1"/>
  <c r="H203" i="1" s="1"/>
  <c r="Q203" i="1"/>
  <c r="S203" i="1"/>
  <c r="E204" i="1"/>
  <c r="F204" i="1" s="1"/>
  <c r="Q204" i="1"/>
  <c r="S204" i="1"/>
  <c r="E205" i="1"/>
  <c r="F205" i="1" s="1"/>
  <c r="G205" i="1" s="1"/>
  <c r="Q205" i="1"/>
  <c r="S205" i="1"/>
  <c r="E206" i="1"/>
  <c r="F206" i="1" s="1"/>
  <c r="Q206" i="1"/>
  <c r="S206" i="1"/>
  <c r="E207" i="1"/>
  <c r="F207" i="1" s="1"/>
  <c r="Q207" i="1"/>
  <c r="S207" i="1"/>
  <c r="E208" i="1"/>
  <c r="F208" i="1" s="1"/>
  <c r="Q208" i="1"/>
  <c r="S208" i="1"/>
  <c r="E209" i="1"/>
  <c r="F209" i="1" s="1"/>
  <c r="Q209" i="1"/>
  <c r="S209" i="1"/>
  <c r="E210" i="1"/>
  <c r="F210" i="1" s="1"/>
  <c r="Q210" i="1"/>
  <c r="S210" i="1"/>
  <c r="E211" i="1"/>
  <c r="F211" i="1" s="1"/>
  <c r="Q211" i="1"/>
  <c r="S211" i="1"/>
  <c r="E212" i="1"/>
  <c r="F212" i="1" s="1"/>
  <c r="Z212" i="1" s="1"/>
  <c r="Q212" i="1"/>
  <c r="S212" i="1"/>
  <c r="E213" i="1"/>
  <c r="F213" i="1" s="1"/>
  <c r="G213" i="1" s="1"/>
  <c r="Q213" i="1"/>
  <c r="S213" i="1"/>
  <c r="E214" i="1"/>
  <c r="F214" i="1"/>
  <c r="Q214" i="1"/>
  <c r="S214" i="1"/>
  <c r="E215" i="1"/>
  <c r="F215" i="1"/>
  <c r="Z215" i="1" s="1"/>
  <c r="Q215" i="1"/>
  <c r="S215" i="1"/>
  <c r="E216" i="1"/>
  <c r="F216" i="1" s="1"/>
  <c r="Q216" i="1"/>
  <c r="S216" i="1"/>
  <c r="E217" i="1"/>
  <c r="F217" i="1" s="1"/>
  <c r="H217" i="1" s="1"/>
  <c r="Q217" i="1"/>
  <c r="S217" i="1"/>
  <c r="E218" i="1"/>
  <c r="F218" i="1" s="1"/>
  <c r="Q218" i="1"/>
  <c r="S218" i="1"/>
  <c r="E219" i="1"/>
  <c r="F219" i="1" s="1"/>
  <c r="H219" i="1" s="1"/>
  <c r="Q219" i="1"/>
  <c r="S219" i="1"/>
  <c r="E220" i="1"/>
  <c r="F220" i="1"/>
  <c r="Z220" i="1" s="1"/>
  <c r="Q220" i="1"/>
  <c r="S220" i="1"/>
  <c r="E221" i="1"/>
  <c r="F221" i="1"/>
  <c r="Q221" i="1"/>
  <c r="S221" i="1"/>
  <c r="E222" i="1"/>
  <c r="F222" i="1"/>
  <c r="H222" i="1" s="1"/>
  <c r="Q222" i="1"/>
  <c r="S222" i="1"/>
  <c r="E223" i="1"/>
  <c r="F223" i="1" s="1"/>
  <c r="Q223" i="1"/>
  <c r="S223" i="1"/>
  <c r="E224" i="1"/>
  <c r="F224" i="1" s="1"/>
  <c r="G224" i="1" s="1"/>
  <c r="Q224" i="1"/>
  <c r="S224" i="1"/>
  <c r="E225" i="1"/>
  <c r="F225" i="1" s="1"/>
  <c r="Q225" i="1"/>
  <c r="S225" i="1"/>
  <c r="E226" i="1"/>
  <c r="F226" i="1" s="1"/>
  <c r="G226" i="1" s="1"/>
  <c r="Q226" i="1"/>
  <c r="S226" i="1"/>
  <c r="E227" i="1"/>
  <c r="F227" i="1" s="1"/>
  <c r="Q227" i="1"/>
  <c r="S227" i="1"/>
  <c r="E228" i="1"/>
  <c r="F228" i="1" s="1"/>
  <c r="G228" i="1" s="1"/>
  <c r="Q228" i="1"/>
  <c r="S228" i="1"/>
  <c r="E229" i="1"/>
  <c r="F229" i="1" s="1"/>
  <c r="H229" i="1" s="1"/>
  <c r="Q229" i="1"/>
  <c r="S229" i="1"/>
  <c r="E230" i="1"/>
  <c r="F230" i="1" s="1"/>
  <c r="Q230" i="1"/>
  <c r="S230" i="1"/>
  <c r="E231" i="1"/>
  <c r="F231" i="1"/>
  <c r="Q231" i="1"/>
  <c r="S231" i="1"/>
  <c r="E232" i="1"/>
  <c r="F232" i="1" s="1"/>
  <c r="G232" i="1" s="1"/>
  <c r="Q232" i="1"/>
  <c r="S232" i="1"/>
  <c r="E233" i="1"/>
  <c r="F233" i="1"/>
  <c r="Z233" i="1" s="1"/>
  <c r="Q233" i="1"/>
  <c r="S233" i="1"/>
  <c r="E234" i="1"/>
  <c r="F234" i="1" s="1"/>
  <c r="H234" i="1" s="1"/>
  <c r="G234" i="1"/>
  <c r="Q234" i="1"/>
  <c r="S234" i="1"/>
  <c r="E235" i="1"/>
  <c r="F235" i="1" s="1"/>
  <c r="Q235" i="1"/>
  <c r="S235" i="1"/>
  <c r="E236" i="1"/>
  <c r="F236" i="1" s="1"/>
  <c r="H236" i="1" s="1"/>
  <c r="Q236" i="1"/>
  <c r="S236" i="1"/>
  <c r="E237" i="1"/>
  <c r="F237" i="1" s="1"/>
  <c r="Z237" i="1" s="1"/>
  <c r="Q237" i="1"/>
  <c r="S237" i="1"/>
  <c r="E238" i="1"/>
  <c r="F238" i="1" s="1"/>
  <c r="Q238" i="1"/>
  <c r="S238" i="1"/>
  <c r="E239" i="1"/>
  <c r="F239" i="1" s="1"/>
  <c r="Q239" i="1"/>
  <c r="S239" i="1"/>
  <c r="E240" i="1"/>
  <c r="F240" i="1" s="1"/>
  <c r="Q240" i="1"/>
  <c r="S240" i="1"/>
  <c r="E241" i="1"/>
  <c r="F241" i="1" s="1"/>
  <c r="Q241" i="1"/>
  <c r="S241" i="1"/>
  <c r="E242" i="1"/>
  <c r="F242" i="1" s="1"/>
  <c r="Q242" i="1"/>
  <c r="S242" i="1"/>
  <c r="E243" i="1"/>
  <c r="F243" i="1" s="1"/>
  <c r="Q243" i="1"/>
  <c r="S243" i="1"/>
  <c r="E244" i="1"/>
  <c r="F244" i="1" s="1"/>
  <c r="Q244" i="1"/>
  <c r="S244" i="1"/>
  <c r="E245" i="1"/>
  <c r="F245" i="1" s="1"/>
  <c r="Z245" i="1" s="1"/>
  <c r="Q245" i="1"/>
  <c r="S245" i="1"/>
  <c r="E246" i="1"/>
  <c r="F246" i="1" s="1"/>
  <c r="Q246" i="1"/>
  <c r="S246" i="1"/>
  <c r="E247" i="1"/>
  <c r="F247" i="1" s="1"/>
  <c r="H247" i="1" s="1"/>
  <c r="Q247" i="1"/>
  <c r="S247" i="1"/>
  <c r="E248" i="1"/>
  <c r="F248" i="1" s="1"/>
  <c r="Q248" i="1"/>
  <c r="S248" i="1"/>
  <c r="E249" i="1"/>
  <c r="F249" i="1" s="1"/>
  <c r="H249" i="1" s="1"/>
  <c r="Q249" i="1"/>
  <c r="S249" i="1"/>
  <c r="E250" i="1"/>
  <c r="F250" i="1"/>
  <c r="Q250" i="1"/>
  <c r="S250" i="1"/>
  <c r="E251" i="1"/>
  <c r="F251" i="1" s="1"/>
  <c r="Q251" i="1"/>
  <c r="S251" i="1"/>
  <c r="E252" i="1"/>
  <c r="F252" i="1" s="1"/>
  <c r="H252" i="1" s="1"/>
  <c r="Q252" i="1"/>
  <c r="S252" i="1"/>
  <c r="E253" i="1"/>
  <c r="F253" i="1" s="1"/>
  <c r="G253" i="1" s="1"/>
  <c r="Q253" i="1"/>
  <c r="S253" i="1"/>
  <c r="E254" i="1"/>
  <c r="F254" i="1" s="1"/>
  <c r="H254" i="1" s="1"/>
  <c r="Q254" i="1"/>
  <c r="S254" i="1"/>
  <c r="E255" i="1"/>
  <c r="F255" i="1" s="1"/>
  <c r="H255" i="1" s="1"/>
  <c r="Q255" i="1"/>
  <c r="S255" i="1"/>
  <c r="E256" i="1"/>
  <c r="F256" i="1" s="1"/>
  <c r="Q256" i="1"/>
  <c r="S256" i="1"/>
  <c r="E257" i="1"/>
  <c r="F257" i="1" s="1"/>
  <c r="Z257" i="1" s="1"/>
  <c r="Q257" i="1"/>
  <c r="S257" i="1"/>
  <c r="E258" i="1"/>
  <c r="F258" i="1" s="1"/>
  <c r="H258" i="1" s="1"/>
  <c r="Q258" i="1"/>
  <c r="S258" i="1"/>
  <c r="E259" i="1"/>
  <c r="F259" i="1" s="1"/>
  <c r="G259" i="1" s="1"/>
  <c r="Q259" i="1"/>
  <c r="S259" i="1"/>
  <c r="E260" i="1"/>
  <c r="F260" i="1" s="1"/>
  <c r="Q260" i="1"/>
  <c r="S260" i="1"/>
  <c r="E261" i="1"/>
  <c r="F261" i="1" s="1"/>
  <c r="Q261" i="1"/>
  <c r="S261" i="1"/>
  <c r="E262" i="1"/>
  <c r="Q262" i="1"/>
  <c r="S262" i="1"/>
  <c r="E263" i="1"/>
  <c r="F263" i="1" s="1"/>
  <c r="Q263" i="1"/>
  <c r="S263" i="1"/>
  <c r="E264" i="1"/>
  <c r="F264" i="1" s="1"/>
  <c r="Q264" i="1"/>
  <c r="S264" i="1"/>
  <c r="E265" i="1"/>
  <c r="F265" i="1" s="1"/>
  <c r="Q265" i="1"/>
  <c r="S265" i="1"/>
  <c r="E266" i="1"/>
  <c r="F266" i="1" s="1"/>
  <c r="Q266" i="1"/>
  <c r="S266" i="1"/>
  <c r="E267" i="1"/>
  <c r="F267" i="1" s="1"/>
  <c r="G267" i="1" s="1"/>
  <c r="Q267" i="1"/>
  <c r="S267" i="1"/>
  <c r="E268" i="1"/>
  <c r="F268" i="1" s="1"/>
  <c r="H268" i="1" s="1"/>
  <c r="Q268" i="1"/>
  <c r="S268" i="1"/>
  <c r="E269" i="1"/>
  <c r="F269" i="1" s="1"/>
  <c r="Q269" i="1"/>
  <c r="S269" i="1"/>
  <c r="E270" i="1"/>
  <c r="F270" i="1" s="1"/>
  <c r="G270" i="1" s="1"/>
  <c r="Q270" i="1"/>
  <c r="S270" i="1"/>
  <c r="E271" i="1"/>
  <c r="F271" i="1" s="1"/>
  <c r="Q271" i="1"/>
  <c r="S271" i="1"/>
  <c r="E272" i="1"/>
  <c r="F272" i="1" s="1"/>
  <c r="Q272" i="1"/>
  <c r="S272" i="1"/>
  <c r="E273" i="1"/>
  <c r="F273" i="1" s="1"/>
  <c r="Z273" i="1" s="1"/>
  <c r="Q273" i="1"/>
  <c r="S273" i="1"/>
  <c r="E274" i="1"/>
  <c r="F274" i="1" s="1"/>
  <c r="G274" i="1" s="1"/>
  <c r="Q274" i="1"/>
  <c r="S274" i="1"/>
  <c r="E275" i="1"/>
  <c r="F275" i="1" s="1"/>
  <c r="Q275" i="1"/>
  <c r="S275" i="1"/>
  <c r="E276" i="1"/>
  <c r="F276" i="1" s="1"/>
  <c r="H276" i="1" s="1"/>
  <c r="Q276" i="1"/>
  <c r="S276" i="1"/>
  <c r="E277" i="1"/>
  <c r="F277" i="1" s="1"/>
  <c r="Z277" i="1" s="1"/>
  <c r="Q277" i="1"/>
  <c r="S277" i="1"/>
  <c r="E278" i="1"/>
  <c r="F278" i="1" s="1"/>
  <c r="Q278" i="1"/>
  <c r="S278" i="1"/>
  <c r="E279" i="1"/>
  <c r="F279" i="1"/>
  <c r="Q279" i="1"/>
  <c r="S279" i="1"/>
  <c r="E280" i="1"/>
  <c r="F280" i="1" s="1"/>
  <c r="G280" i="1" s="1"/>
  <c r="Q280" i="1"/>
  <c r="S280" i="1"/>
  <c r="E281" i="1"/>
  <c r="F281" i="1" s="1"/>
  <c r="Q281" i="1"/>
  <c r="S281" i="1"/>
  <c r="E282" i="1"/>
  <c r="F282" i="1" s="1"/>
  <c r="Z282" i="1" s="1"/>
  <c r="Q282" i="1"/>
  <c r="S282" i="1"/>
  <c r="E283" i="1"/>
  <c r="F283" i="1" s="1"/>
  <c r="Z283" i="1" s="1"/>
  <c r="Q283" i="1"/>
  <c r="S283" i="1"/>
  <c r="E284" i="1"/>
  <c r="F284" i="1" s="1"/>
  <c r="Q284" i="1"/>
  <c r="S284" i="1"/>
  <c r="E285" i="1"/>
  <c r="F285" i="1" s="1"/>
  <c r="Q285" i="1"/>
  <c r="S285" i="1"/>
  <c r="E286" i="1"/>
  <c r="F286" i="1"/>
  <c r="Q286" i="1"/>
  <c r="S286" i="1"/>
  <c r="E287" i="1"/>
  <c r="F287" i="1"/>
  <c r="Z287" i="1" s="1"/>
  <c r="Q287" i="1"/>
  <c r="S287" i="1"/>
  <c r="E288" i="1"/>
  <c r="F288" i="1" s="1"/>
  <c r="H288" i="1"/>
  <c r="Q288" i="1"/>
  <c r="S288" i="1"/>
  <c r="E289" i="1"/>
  <c r="F289" i="1" s="1"/>
  <c r="H289" i="1" s="1"/>
  <c r="Q289" i="1"/>
  <c r="S289" i="1"/>
  <c r="E290" i="1"/>
  <c r="F290" i="1" s="1"/>
  <c r="Z290" i="1" s="1"/>
  <c r="Q290" i="1"/>
  <c r="S290" i="1"/>
  <c r="E291" i="1"/>
  <c r="F291" i="1" s="1"/>
  <c r="H291" i="1"/>
  <c r="Q291" i="1"/>
  <c r="S291" i="1"/>
  <c r="E292" i="1"/>
  <c r="F292" i="1"/>
  <c r="Q292" i="1"/>
  <c r="S292" i="1"/>
  <c r="E293" i="1"/>
  <c r="F293" i="1"/>
  <c r="Q293" i="1"/>
  <c r="S293" i="1"/>
  <c r="E294" i="1"/>
  <c r="F294" i="1"/>
  <c r="Q294" i="1"/>
  <c r="S294" i="1"/>
  <c r="E295" i="1"/>
  <c r="F295" i="1" s="1"/>
  <c r="Z295" i="1" s="1"/>
  <c r="Q295" i="1"/>
  <c r="S295" i="1"/>
  <c r="E296" i="1"/>
  <c r="F296" i="1" s="1"/>
  <c r="G296" i="1" s="1"/>
  <c r="Q296" i="1"/>
  <c r="S296" i="1"/>
  <c r="E297" i="1"/>
  <c r="F297" i="1" s="1"/>
  <c r="G297" i="1" s="1"/>
  <c r="Q297" i="1"/>
  <c r="S297" i="1"/>
  <c r="E298" i="1"/>
  <c r="F298" i="1" s="1"/>
  <c r="Z298" i="1" s="1"/>
  <c r="Q298" i="1"/>
  <c r="S298" i="1"/>
  <c r="E299" i="1"/>
  <c r="F299" i="1" s="1"/>
  <c r="Q299" i="1"/>
  <c r="S299" i="1"/>
  <c r="E300" i="1"/>
  <c r="F300" i="1" s="1"/>
  <c r="Q300" i="1"/>
  <c r="S300" i="1"/>
  <c r="E301" i="1"/>
  <c r="F301" i="1" s="1"/>
  <c r="Q301" i="1"/>
  <c r="S301" i="1"/>
  <c r="E302" i="1"/>
  <c r="F302" i="1" s="1"/>
  <c r="Q302" i="1"/>
  <c r="S302" i="1"/>
  <c r="E303" i="1"/>
  <c r="F303" i="1" s="1"/>
  <c r="Z303" i="1" s="1"/>
  <c r="Q303" i="1"/>
  <c r="S303" i="1"/>
  <c r="E304" i="1"/>
  <c r="F304" i="1" s="1"/>
  <c r="G304" i="1" s="1"/>
  <c r="Q304" i="1"/>
  <c r="S304" i="1"/>
  <c r="E305" i="1"/>
  <c r="F305" i="1" s="1"/>
  <c r="H305" i="1" s="1"/>
  <c r="Q305" i="1"/>
  <c r="S305" i="1"/>
  <c r="E306" i="1"/>
  <c r="F306" i="1" s="1"/>
  <c r="Q306" i="1"/>
  <c r="S306" i="1"/>
  <c r="E307" i="1"/>
  <c r="F307" i="1" s="1"/>
  <c r="H307" i="1" s="1"/>
  <c r="Q307" i="1"/>
  <c r="S307" i="1"/>
  <c r="E308" i="1"/>
  <c r="F308" i="1" s="1"/>
  <c r="H308" i="1" s="1"/>
  <c r="Q308" i="1"/>
  <c r="S308" i="1"/>
  <c r="E309" i="1"/>
  <c r="F309" i="1" s="1"/>
  <c r="G309" i="1" s="1"/>
  <c r="Q309" i="1"/>
  <c r="S309" i="1"/>
  <c r="E310" i="1"/>
  <c r="F310" i="1" s="1"/>
  <c r="Q310" i="1"/>
  <c r="S310" i="1"/>
  <c r="E311" i="1"/>
  <c r="F311" i="1" s="1"/>
  <c r="Z311" i="1" s="1"/>
  <c r="Q311" i="1"/>
  <c r="S311" i="1"/>
  <c r="E312" i="1"/>
  <c r="F312" i="1" s="1"/>
  <c r="G312" i="1" s="1"/>
  <c r="Q312" i="1"/>
  <c r="S312" i="1"/>
  <c r="E313" i="1"/>
  <c r="F313" i="1" s="1"/>
  <c r="Q313" i="1"/>
  <c r="S313" i="1"/>
  <c r="E314" i="1"/>
  <c r="F314" i="1" s="1"/>
  <c r="Z314" i="1" s="1"/>
  <c r="Q314" i="1"/>
  <c r="S314" i="1"/>
  <c r="E315" i="1"/>
  <c r="F315" i="1" s="1"/>
  <c r="H315" i="1" s="1"/>
  <c r="Q315" i="1"/>
  <c r="S315" i="1"/>
  <c r="E316" i="1"/>
  <c r="F316" i="1" s="1"/>
  <c r="Z316" i="1" s="1"/>
  <c r="Q316" i="1"/>
  <c r="S316" i="1"/>
  <c r="E317" i="1"/>
  <c r="F317" i="1" s="1"/>
  <c r="H317" i="1" s="1"/>
  <c r="Q317" i="1"/>
  <c r="S317" i="1"/>
  <c r="E318" i="1"/>
  <c r="F318" i="1" s="1"/>
  <c r="G318" i="1" s="1"/>
  <c r="Q318" i="1"/>
  <c r="S318" i="1"/>
  <c r="E319" i="1"/>
  <c r="F319" i="1" s="1"/>
  <c r="Q319" i="1"/>
  <c r="S319" i="1"/>
  <c r="E320" i="1"/>
  <c r="F320" i="1" s="1"/>
  <c r="H320" i="1" s="1"/>
  <c r="Q320" i="1"/>
  <c r="S320" i="1"/>
  <c r="E321" i="1"/>
  <c r="F321" i="1" s="1"/>
  <c r="H321" i="1" s="1"/>
  <c r="Q321" i="1"/>
  <c r="S321" i="1"/>
  <c r="E322" i="1"/>
  <c r="F322" i="1" s="1"/>
  <c r="H322" i="1" s="1"/>
  <c r="Q322" i="1"/>
  <c r="S322" i="1"/>
  <c r="E323" i="1"/>
  <c r="F323" i="1" s="1"/>
  <c r="Q323" i="1"/>
  <c r="S323" i="1"/>
  <c r="E324" i="1"/>
  <c r="F324" i="1" s="1"/>
  <c r="Q324" i="1"/>
  <c r="S324" i="1"/>
  <c r="E325" i="1"/>
  <c r="F325" i="1" s="1"/>
  <c r="Q325" i="1"/>
  <c r="S325" i="1"/>
  <c r="E326" i="1"/>
  <c r="F326" i="1" s="1"/>
  <c r="H326" i="1"/>
  <c r="Q326" i="1"/>
  <c r="S326" i="1"/>
  <c r="E327" i="1"/>
  <c r="F327" i="1" s="1"/>
  <c r="H327" i="1" s="1"/>
  <c r="Q327" i="1"/>
  <c r="S327" i="1"/>
  <c r="E328" i="1"/>
  <c r="F328" i="1" s="1"/>
  <c r="Q328" i="1"/>
  <c r="S328" i="1"/>
  <c r="E329" i="1"/>
  <c r="F329" i="1" s="1"/>
  <c r="Q329" i="1"/>
  <c r="S329" i="1"/>
  <c r="E330" i="1"/>
  <c r="F330" i="1" s="1"/>
  <c r="Q330" i="1"/>
  <c r="S330" i="1"/>
  <c r="E331" i="1"/>
  <c r="F331" i="1" s="1"/>
  <c r="Z331" i="1" s="1"/>
  <c r="Q331" i="1"/>
  <c r="S331" i="1"/>
  <c r="E332" i="1"/>
  <c r="F332" i="1" s="1"/>
  <c r="G332" i="1" s="1"/>
  <c r="Q332" i="1"/>
  <c r="S332" i="1"/>
  <c r="E333" i="1"/>
  <c r="F333" i="1"/>
  <c r="Q333" i="1"/>
  <c r="S333" i="1"/>
  <c r="E334" i="1"/>
  <c r="F334" i="1"/>
  <c r="G334" i="1" s="1"/>
  <c r="Q334" i="1"/>
  <c r="S334" i="1"/>
  <c r="E335" i="1"/>
  <c r="F335" i="1" s="1"/>
  <c r="Q335" i="1"/>
  <c r="S335" i="1"/>
  <c r="E336" i="1"/>
  <c r="F336" i="1" s="1"/>
  <c r="Q336" i="1"/>
  <c r="S336" i="1"/>
  <c r="E337" i="1"/>
  <c r="F337" i="1" s="1"/>
  <c r="H337" i="1"/>
  <c r="Q337" i="1"/>
  <c r="S337" i="1"/>
  <c r="E338" i="1"/>
  <c r="F338" i="1"/>
  <c r="Q338" i="1"/>
  <c r="S338" i="1"/>
  <c r="E339" i="1"/>
  <c r="F339" i="1"/>
  <c r="H339" i="1" s="1"/>
  <c r="Q339" i="1"/>
  <c r="S339" i="1"/>
  <c r="E340" i="1"/>
  <c r="F340" i="1" s="1"/>
  <c r="H340" i="1"/>
  <c r="Q340" i="1"/>
  <c r="S340" i="1"/>
  <c r="E341" i="1"/>
  <c r="F341" i="1"/>
  <c r="Q341" i="1"/>
  <c r="S341" i="1"/>
  <c r="E342" i="1"/>
  <c r="F342" i="1"/>
  <c r="G342" i="1" s="1"/>
  <c r="Q342" i="1"/>
  <c r="S342" i="1"/>
  <c r="E343" i="1"/>
  <c r="F343" i="1" s="1"/>
  <c r="Q343" i="1"/>
  <c r="S343" i="1"/>
  <c r="E344" i="1"/>
  <c r="F344" i="1" s="1"/>
  <c r="Q344" i="1"/>
  <c r="S344" i="1"/>
  <c r="E345" i="1"/>
  <c r="F345" i="1" s="1"/>
  <c r="Q345" i="1"/>
  <c r="S345" i="1"/>
  <c r="E346" i="1"/>
  <c r="F346" i="1" s="1"/>
  <c r="Q346" i="1"/>
  <c r="S346" i="1"/>
  <c r="E347" i="1"/>
  <c r="F347" i="1" s="1"/>
  <c r="H347" i="1" s="1"/>
  <c r="Q347" i="1"/>
  <c r="S347" i="1"/>
  <c r="E348" i="1"/>
  <c r="F348" i="1" s="1"/>
  <c r="H348" i="1" s="1"/>
  <c r="Q348" i="1"/>
  <c r="S348" i="1"/>
  <c r="E349" i="1"/>
  <c r="F349" i="1" s="1"/>
  <c r="Z349" i="1" s="1"/>
  <c r="Q349" i="1"/>
  <c r="S349" i="1"/>
  <c r="E350" i="1"/>
  <c r="F350" i="1" s="1"/>
  <c r="G350" i="1" s="1"/>
  <c r="Q350" i="1"/>
  <c r="S350" i="1"/>
  <c r="E351" i="1"/>
  <c r="F351" i="1" s="1"/>
  <c r="Q351" i="1"/>
  <c r="S351" i="1"/>
  <c r="E352" i="1"/>
  <c r="F352" i="1" s="1"/>
  <c r="Z352" i="1" s="1"/>
  <c r="Q352" i="1"/>
  <c r="S352" i="1"/>
  <c r="E353" i="1"/>
  <c r="F353" i="1" s="1"/>
  <c r="Q353" i="1"/>
  <c r="S353" i="1"/>
  <c r="E354" i="1"/>
  <c r="F354" i="1" s="1"/>
  <c r="Q354" i="1"/>
  <c r="S354" i="1"/>
  <c r="E355" i="1"/>
  <c r="F355" i="1" s="1"/>
  <c r="Q355" i="1"/>
  <c r="S355" i="1"/>
  <c r="E356" i="1"/>
  <c r="F356" i="1" s="1"/>
  <c r="Q356" i="1"/>
  <c r="S356" i="1"/>
  <c r="E357" i="1"/>
  <c r="F357" i="1" s="1"/>
  <c r="Z357" i="1" s="1"/>
  <c r="Q357" i="1"/>
  <c r="S357" i="1"/>
  <c r="E358" i="1"/>
  <c r="F358" i="1" s="1"/>
  <c r="Q358" i="1"/>
  <c r="S358" i="1"/>
  <c r="E359" i="1"/>
  <c r="F359" i="1" s="1"/>
  <c r="Q359" i="1"/>
  <c r="S359" i="1"/>
  <c r="E360" i="1"/>
  <c r="F360" i="1" s="1"/>
  <c r="Z360" i="1" s="1"/>
  <c r="Q360" i="1"/>
  <c r="S360" i="1"/>
  <c r="E361" i="1"/>
  <c r="F361" i="1" s="1"/>
  <c r="H361" i="1" s="1"/>
  <c r="Q361" i="1"/>
  <c r="S361" i="1"/>
  <c r="E362" i="1"/>
  <c r="F362" i="1" s="1"/>
  <c r="Q362" i="1"/>
  <c r="S362" i="1"/>
  <c r="E363" i="1"/>
  <c r="F363" i="1"/>
  <c r="Q363" i="1"/>
  <c r="S363" i="1"/>
  <c r="E364" i="1"/>
  <c r="F364" i="1" s="1"/>
  <c r="Q364" i="1"/>
  <c r="S364" i="1"/>
  <c r="E365" i="1"/>
  <c r="F365" i="1" s="1"/>
  <c r="Z365" i="1" s="1"/>
  <c r="Q365" i="1"/>
  <c r="S365" i="1"/>
  <c r="E366" i="1"/>
  <c r="F366" i="1" s="1"/>
  <c r="Z366" i="1" s="1"/>
  <c r="Q366" i="1"/>
  <c r="S366" i="1"/>
  <c r="E367" i="1"/>
  <c r="F367" i="1" s="1"/>
  <c r="Q367" i="1"/>
  <c r="S367" i="1"/>
  <c r="E368" i="1"/>
  <c r="F368" i="1" s="1"/>
  <c r="G368" i="1" s="1"/>
  <c r="Q368" i="1"/>
  <c r="S368" i="1"/>
  <c r="E369" i="1"/>
  <c r="F369" i="1" s="1"/>
  <c r="Z369" i="1" s="1"/>
  <c r="Q369" i="1"/>
  <c r="S369" i="1"/>
  <c r="E370" i="1"/>
  <c r="F370" i="1" s="1"/>
  <c r="Z370" i="1" s="1"/>
  <c r="Q370" i="1"/>
  <c r="S370" i="1"/>
  <c r="E371" i="1"/>
  <c r="F371" i="1" s="1"/>
  <c r="Q371" i="1"/>
  <c r="S371" i="1"/>
  <c r="E372" i="1"/>
  <c r="F372" i="1"/>
  <c r="G372" i="1" s="1"/>
  <c r="Q372" i="1"/>
  <c r="S372" i="1"/>
  <c r="E373" i="1"/>
  <c r="F373" i="1" s="1"/>
  <c r="Z373" i="1" s="1"/>
  <c r="Q373" i="1"/>
  <c r="S373" i="1"/>
  <c r="E374" i="1"/>
  <c r="F374" i="1" s="1"/>
  <c r="Z374" i="1" s="1"/>
  <c r="Q374" i="1"/>
  <c r="S374" i="1"/>
  <c r="E375" i="1"/>
  <c r="F375" i="1" s="1"/>
  <c r="Q375" i="1"/>
  <c r="S375" i="1"/>
  <c r="E376" i="1"/>
  <c r="F376" i="1" s="1"/>
  <c r="Z376" i="1" s="1"/>
  <c r="Q376" i="1"/>
  <c r="S376" i="1"/>
  <c r="E377" i="1"/>
  <c r="F377" i="1" s="1"/>
  <c r="Q377" i="1"/>
  <c r="S377" i="1"/>
  <c r="E378" i="1"/>
  <c r="F378" i="1" s="1"/>
  <c r="H378" i="1" s="1"/>
  <c r="Q378" i="1"/>
  <c r="S378" i="1"/>
  <c r="E379" i="1"/>
  <c r="F379" i="1" s="1"/>
  <c r="Q379" i="1"/>
  <c r="S379" i="1"/>
  <c r="E380" i="1"/>
  <c r="F380" i="1" s="1"/>
  <c r="Q380" i="1"/>
  <c r="S380" i="1"/>
  <c r="E381" i="1"/>
  <c r="F381" i="1" s="1"/>
  <c r="Q381" i="1"/>
  <c r="S381" i="1"/>
  <c r="E382" i="1"/>
  <c r="F382" i="1" s="1"/>
  <c r="Q382" i="1"/>
  <c r="S382" i="1"/>
  <c r="E383" i="1"/>
  <c r="F383" i="1" s="1"/>
  <c r="Q383" i="1"/>
  <c r="S383" i="1"/>
  <c r="E384" i="1"/>
  <c r="F384" i="1" s="1"/>
  <c r="Z384" i="1" s="1"/>
  <c r="Q384" i="1"/>
  <c r="S384" i="1"/>
  <c r="E385" i="1"/>
  <c r="F385" i="1" s="1"/>
  <c r="P385" i="1" s="1"/>
  <c r="AC385" i="1" s="1"/>
  <c r="Q385" i="1"/>
  <c r="S385" i="1"/>
  <c r="E386" i="1"/>
  <c r="F386" i="1" s="1"/>
  <c r="Q386" i="1"/>
  <c r="S386" i="1"/>
  <c r="E387" i="1"/>
  <c r="F387" i="1" s="1"/>
  <c r="Q387" i="1"/>
  <c r="S387" i="1"/>
  <c r="E388" i="1"/>
  <c r="F388" i="1" s="1"/>
  <c r="G388" i="1" s="1"/>
  <c r="Q388" i="1"/>
  <c r="S388" i="1"/>
  <c r="E389" i="1"/>
  <c r="F389" i="1" s="1"/>
  <c r="Q389" i="1"/>
  <c r="S389" i="1"/>
  <c r="E390" i="1"/>
  <c r="F390" i="1" s="1"/>
  <c r="H390" i="1" s="1"/>
  <c r="Q390" i="1"/>
  <c r="S390" i="1"/>
  <c r="E391" i="1"/>
  <c r="F391" i="1" s="1"/>
  <c r="Q391" i="1"/>
  <c r="S391" i="1"/>
  <c r="E392" i="1"/>
  <c r="F392" i="1" s="1"/>
  <c r="Q392" i="1"/>
  <c r="S392" i="1"/>
  <c r="E393" i="1"/>
  <c r="F393" i="1" s="1"/>
  <c r="G393" i="1" s="1"/>
  <c r="Q393" i="1"/>
  <c r="S393" i="1"/>
  <c r="E394" i="1"/>
  <c r="F394" i="1" s="1"/>
  <c r="Q394" i="1"/>
  <c r="S394" i="1"/>
  <c r="E395" i="1"/>
  <c r="F395" i="1" s="1"/>
  <c r="Z395" i="1" s="1"/>
  <c r="Q395" i="1"/>
  <c r="S395" i="1"/>
  <c r="E396" i="1"/>
  <c r="F396" i="1" s="1"/>
  <c r="G396" i="1" s="1"/>
  <c r="Q396" i="1"/>
  <c r="S396" i="1"/>
  <c r="E397" i="1"/>
  <c r="F397" i="1" s="1"/>
  <c r="Z397" i="1" s="1"/>
  <c r="Q397" i="1"/>
  <c r="S397" i="1"/>
  <c r="E398" i="1"/>
  <c r="F398" i="1"/>
  <c r="Q398" i="1"/>
  <c r="S398" i="1"/>
  <c r="E399" i="1"/>
  <c r="F399" i="1"/>
  <c r="H399" i="1" s="1"/>
  <c r="Q399" i="1"/>
  <c r="S399" i="1"/>
  <c r="E400" i="1"/>
  <c r="F400" i="1"/>
  <c r="Q400" i="1"/>
  <c r="S400" i="1"/>
  <c r="E401" i="1"/>
  <c r="F401" i="1"/>
  <c r="G401" i="1" s="1"/>
  <c r="Q401" i="1"/>
  <c r="S401" i="1"/>
  <c r="E402" i="1"/>
  <c r="F402" i="1" s="1"/>
  <c r="Q402" i="1"/>
  <c r="S402" i="1"/>
  <c r="E403" i="1"/>
  <c r="F403" i="1" s="1"/>
  <c r="Z403" i="1" s="1"/>
  <c r="Q403" i="1"/>
  <c r="S403" i="1"/>
  <c r="E404" i="1"/>
  <c r="F404" i="1"/>
  <c r="G404" i="1" s="1"/>
  <c r="Q404" i="1"/>
  <c r="S404" i="1"/>
  <c r="E405" i="1"/>
  <c r="F405" i="1"/>
  <c r="Z405" i="1" s="1"/>
  <c r="Q405" i="1"/>
  <c r="S405" i="1"/>
  <c r="E406" i="1"/>
  <c r="F406" i="1" s="1"/>
  <c r="Q406" i="1"/>
  <c r="S406" i="1"/>
  <c r="E407" i="1"/>
  <c r="F407" i="1" s="1"/>
  <c r="G407" i="1" s="1"/>
  <c r="Q407" i="1"/>
  <c r="S407" i="1"/>
  <c r="E408" i="1"/>
  <c r="F408" i="1" s="1"/>
  <c r="Z408" i="1" s="1"/>
  <c r="Q408" i="1"/>
  <c r="S408" i="1"/>
  <c r="E409" i="1"/>
  <c r="F409" i="1" s="1"/>
  <c r="Q409" i="1"/>
  <c r="S409" i="1"/>
  <c r="E410" i="1"/>
  <c r="F410" i="1" s="1"/>
  <c r="Q410" i="1"/>
  <c r="S410" i="1"/>
  <c r="E411" i="1"/>
  <c r="F411" i="1" s="1"/>
  <c r="I411" i="1" s="1"/>
  <c r="Q411" i="1"/>
  <c r="S411" i="1"/>
  <c r="E412" i="1"/>
  <c r="F412" i="1" s="1"/>
  <c r="H412" i="1"/>
  <c r="Q412" i="1"/>
  <c r="S412" i="1"/>
  <c r="E413" i="1"/>
  <c r="F413" i="1" s="1"/>
  <c r="Q413" i="1"/>
  <c r="S413" i="1"/>
  <c r="E414" i="1"/>
  <c r="F414" i="1" s="1"/>
  <c r="Z414" i="1" s="1"/>
  <c r="Q414" i="1"/>
  <c r="S414" i="1"/>
  <c r="E415" i="1"/>
  <c r="F415" i="1" s="1"/>
  <c r="Q415" i="1"/>
  <c r="S415" i="1"/>
  <c r="E416" i="1"/>
  <c r="F416" i="1" s="1"/>
  <c r="Q416" i="1"/>
  <c r="S416" i="1"/>
  <c r="E417" i="1"/>
  <c r="F417" i="1" s="1"/>
  <c r="Q417" i="1"/>
  <c r="S417" i="1"/>
  <c r="E418" i="1"/>
  <c r="F418" i="1" s="1"/>
  <c r="Q418" i="1"/>
  <c r="S418" i="1"/>
  <c r="E419" i="1"/>
  <c r="F419" i="1" s="1"/>
  <c r="Q419" i="1"/>
  <c r="S419" i="1"/>
  <c r="E420" i="1"/>
  <c r="F420" i="1" s="1"/>
  <c r="I420" i="1" s="1"/>
  <c r="Q420" i="1"/>
  <c r="S420" i="1"/>
  <c r="E421" i="1"/>
  <c r="F421" i="1" s="1"/>
  <c r="I421" i="1" s="1"/>
  <c r="Q421" i="1"/>
  <c r="S421" i="1"/>
  <c r="E422" i="1"/>
  <c r="F422" i="1" s="1"/>
  <c r="Q422" i="1"/>
  <c r="S422" i="1"/>
  <c r="E423" i="1"/>
  <c r="F423" i="1"/>
  <c r="G423" i="1" s="1"/>
  <c r="Q423" i="1"/>
  <c r="S423" i="1"/>
  <c r="E424" i="1"/>
  <c r="F424" i="1" s="1"/>
  <c r="Q424" i="1"/>
  <c r="S424" i="1"/>
  <c r="E425" i="1"/>
  <c r="F425" i="1" s="1"/>
  <c r="Q425" i="1"/>
  <c r="S425" i="1"/>
  <c r="E426" i="1"/>
  <c r="F426" i="1" s="1"/>
  <c r="I426" i="1" s="1"/>
  <c r="Q426" i="1"/>
  <c r="S426" i="1"/>
  <c r="E427" i="1"/>
  <c r="F427" i="1" s="1"/>
  <c r="Q427" i="1"/>
  <c r="S427" i="1"/>
  <c r="E428" i="1"/>
  <c r="Q428" i="1"/>
  <c r="S428" i="1"/>
  <c r="E429" i="1"/>
  <c r="F429" i="1" s="1"/>
  <c r="I429" i="1" s="1"/>
  <c r="Q429" i="1"/>
  <c r="S429" i="1"/>
  <c r="E430" i="1"/>
  <c r="F430" i="1" s="1"/>
  <c r="Z430" i="1" s="1"/>
  <c r="Q430" i="1"/>
  <c r="S430" i="1"/>
  <c r="E431" i="1"/>
  <c r="F431" i="1" s="1"/>
  <c r="Q431" i="1"/>
  <c r="S431" i="1"/>
  <c r="E432" i="1"/>
  <c r="F432" i="1" s="1"/>
  <c r="Q432" i="1"/>
  <c r="S432" i="1"/>
  <c r="E433" i="1"/>
  <c r="F433" i="1" s="1"/>
  <c r="I433" i="1" s="1"/>
  <c r="Q433" i="1"/>
  <c r="S433" i="1"/>
  <c r="E434" i="1"/>
  <c r="F434" i="1" s="1"/>
  <c r="I434" i="1" s="1"/>
  <c r="Q434" i="1"/>
  <c r="S434" i="1"/>
  <c r="E435" i="1"/>
  <c r="F435" i="1"/>
  <c r="J435" i="1" s="1"/>
  <c r="Q435" i="1"/>
  <c r="S435" i="1"/>
  <c r="E436" i="1"/>
  <c r="F436" i="1" s="1"/>
  <c r="Q436" i="1"/>
  <c r="S436" i="1"/>
  <c r="E437" i="1"/>
  <c r="F437" i="1" s="1"/>
  <c r="Q437" i="1"/>
  <c r="S437" i="1"/>
  <c r="E438" i="1"/>
  <c r="F438" i="1" s="1"/>
  <c r="Z438" i="1" s="1"/>
  <c r="Q438" i="1"/>
  <c r="S438" i="1"/>
  <c r="E439" i="1"/>
  <c r="F439" i="1" s="1"/>
  <c r="Z439" i="1" s="1"/>
  <c r="Q439" i="1"/>
  <c r="S439" i="1"/>
  <c r="E440" i="1"/>
  <c r="F440" i="1" s="1"/>
  <c r="Q440" i="1"/>
  <c r="AB440" i="1"/>
  <c r="AD440" i="1"/>
  <c r="AF440" i="1"/>
  <c r="E441" i="1"/>
  <c r="F441" i="1" s="1"/>
  <c r="Q441" i="1"/>
  <c r="S441" i="1"/>
  <c r="E442" i="1"/>
  <c r="F442" i="1" s="1"/>
  <c r="Q442" i="1"/>
  <c r="S442" i="1"/>
  <c r="E443" i="1"/>
  <c r="F443" i="1" s="1"/>
  <c r="Q443" i="1"/>
  <c r="S443" i="1"/>
  <c r="E444" i="1"/>
  <c r="F444" i="1" s="1"/>
  <c r="Q444" i="1"/>
  <c r="S444" i="1"/>
  <c r="E445" i="1"/>
  <c r="Q445" i="1"/>
  <c r="S445" i="1"/>
  <c r="E446" i="1"/>
  <c r="F446" i="1" s="1"/>
  <c r="Q446" i="1"/>
  <c r="S446" i="1"/>
  <c r="E447" i="1"/>
  <c r="F447" i="1" s="1"/>
  <c r="Q447" i="1"/>
  <c r="S447" i="1"/>
  <c r="E448" i="1"/>
  <c r="F448" i="1" s="1"/>
  <c r="Q448" i="1"/>
  <c r="S448" i="1"/>
  <c r="E449" i="1"/>
  <c r="F449" i="1" s="1"/>
  <c r="Q449" i="1"/>
  <c r="S449" i="1"/>
  <c r="E450" i="1"/>
  <c r="F450" i="1" s="1"/>
  <c r="Q450" i="1"/>
  <c r="S450" i="1"/>
  <c r="E451" i="1"/>
  <c r="F451" i="1" s="1"/>
  <c r="I451" i="1" s="1"/>
  <c r="Q451" i="1"/>
  <c r="S451" i="1"/>
  <c r="E452" i="1"/>
  <c r="F452" i="1" s="1"/>
  <c r="Q452" i="1"/>
  <c r="S452" i="1"/>
  <c r="E453" i="1"/>
  <c r="F453" i="1" s="1"/>
  <c r="Q453" i="1"/>
  <c r="S453" i="1"/>
  <c r="E454" i="1"/>
  <c r="F454" i="1" s="1"/>
  <c r="Q454" i="1"/>
  <c r="S454" i="1"/>
  <c r="E455" i="1"/>
  <c r="F455" i="1" s="1"/>
  <c r="Q455" i="1"/>
  <c r="AB455" i="1"/>
  <c r="AD455" i="1"/>
  <c r="AF455" i="1"/>
  <c r="E456" i="1"/>
  <c r="F456" i="1" s="1"/>
  <c r="Z456" i="1" s="1"/>
  <c r="Q456" i="1"/>
  <c r="AB456" i="1"/>
  <c r="AD456" i="1"/>
  <c r="AF456" i="1"/>
  <c r="E457" i="1"/>
  <c r="F457" i="1" s="1"/>
  <c r="Q457" i="1"/>
  <c r="S457" i="1"/>
  <c r="E458" i="1"/>
  <c r="F458" i="1"/>
  <c r="J458" i="1" s="1"/>
  <c r="Q458" i="1"/>
  <c r="S458" i="1"/>
  <c r="E459" i="1"/>
  <c r="F459" i="1" s="1"/>
  <c r="Q459" i="1"/>
  <c r="S459" i="1"/>
  <c r="E460" i="1"/>
  <c r="Q460" i="1"/>
  <c r="S460" i="1"/>
  <c r="E461" i="1"/>
  <c r="F461" i="1" s="1"/>
  <c r="Z461" i="1" s="1"/>
  <c r="Q461" i="1"/>
  <c r="S461" i="1"/>
  <c r="E462" i="1"/>
  <c r="F462" i="1" s="1"/>
  <c r="Q462" i="1"/>
  <c r="S462" i="1"/>
  <c r="E463" i="1"/>
  <c r="Q463" i="1"/>
  <c r="S463" i="1"/>
  <c r="E464" i="1"/>
  <c r="F464" i="1" s="1"/>
  <c r="Q464" i="1"/>
  <c r="S464" i="1"/>
  <c r="E465" i="1"/>
  <c r="F465" i="1" s="1"/>
  <c r="Q465" i="1"/>
  <c r="S465" i="1"/>
  <c r="E466" i="1"/>
  <c r="F466" i="1" s="1"/>
  <c r="Q466" i="1"/>
  <c r="S466" i="1"/>
  <c r="E467" i="1"/>
  <c r="F467" i="1" s="1"/>
  <c r="Q467" i="1"/>
  <c r="S467" i="1"/>
  <c r="E468" i="1"/>
  <c r="Q468" i="1"/>
  <c r="S468" i="1"/>
  <c r="E469" i="1"/>
  <c r="F469" i="1" s="1"/>
  <c r="Q469" i="1"/>
  <c r="S469" i="1"/>
  <c r="E470" i="1"/>
  <c r="F470" i="1" s="1"/>
  <c r="Q470" i="1"/>
  <c r="S470" i="1"/>
  <c r="E471" i="1"/>
  <c r="Q471" i="1"/>
  <c r="S471" i="1"/>
  <c r="E472" i="1"/>
  <c r="F472" i="1" s="1"/>
  <c r="Q472" i="1"/>
  <c r="S472" i="1"/>
  <c r="E473" i="1"/>
  <c r="F473" i="1"/>
  <c r="Q473" i="1"/>
  <c r="S473" i="1"/>
  <c r="E474" i="1"/>
  <c r="F474" i="1" s="1"/>
  <c r="Q474" i="1"/>
  <c r="S474" i="1"/>
  <c r="E475" i="1"/>
  <c r="F475" i="1" s="1"/>
  <c r="G475" i="1" s="1"/>
  <c r="Q475" i="1"/>
  <c r="S475" i="1"/>
  <c r="E476" i="1"/>
  <c r="F476" i="1" s="1"/>
  <c r="Q476" i="1"/>
  <c r="S476" i="1"/>
  <c r="E477" i="1"/>
  <c r="F477" i="1" s="1"/>
  <c r="Q477" i="1"/>
  <c r="S477" i="1"/>
  <c r="E478" i="1"/>
  <c r="F478" i="1" s="1"/>
  <c r="Q478" i="1"/>
  <c r="S478" i="1"/>
  <c r="E479" i="1"/>
  <c r="Q479" i="1"/>
  <c r="S479" i="1"/>
  <c r="E480" i="1"/>
  <c r="F480" i="1" s="1"/>
  <c r="G480" i="1" s="1"/>
  <c r="Q480" i="1"/>
  <c r="S480" i="1"/>
  <c r="E481" i="1"/>
  <c r="Q481" i="1"/>
  <c r="S481" i="1"/>
  <c r="E482" i="1"/>
  <c r="F482" i="1" s="1"/>
  <c r="Q482" i="1"/>
  <c r="S482" i="1"/>
  <c r="E483" i="1"/>
  <c r="F483" i="1" s="1"/>
  <c r="Q483" i="1"/>
  <c r="S483" i="1"/>
  <c r="E484" i="1"/>
  <c r="F484" i="1"/>
  <c r="Q484" i="1"/>
  <c r="S484" i="1"/>
  <c r="E485" i="1"/>
  <c r="F485" i="1" s="1"/>
  <c r="Q485" i="1"/>
  <c r="S485" i="1"/>
  <c r="E486" i="1"/>
  <c r="Q486" i="1"/>
  <c r="S486" i="1"/>
  <c r="E487" i="1"/>
  <c r="F487" i="1" s="1"/>
  <c r="I487" i="1" s="1"/>
  <c r="Q487" i="1"/>
  <c r="S487" i="1"/>
  <c r="E488" i="1"/>
  <c r="Q488" i="1"/>
  <c r="S488" i="1"/>
  <c r="E489" i="1"/>
  <c r="F489" i="1" s="1"/>
  <c r="Z489" i="1" s="1"/>
  <c r="Q489" i="1"/>
  <c r="S489" i="1"/>
  <c r="E490" i="1"/>
  <c r="F490" i="1"/>
  <c r="J490" i="1" s="1"/>
  <c r="Q490" i="1"/>
  <c r="S490" i="1"/>
  <c r="E491" i="1"/>
  <c r="F491" i="1" s="1"/>
  <c r="Q491" i="1"/>
  <c r="S491" i="1"/>
  <c r="E492" i="1"/>
  <c r="F492" i="1" s="1"/>
  <c r="Q492" i="1"/>
  <c r="S492" i="1"/>
  <c r="E493" i="1"/>
  <c r="F493" i="1" s="1"/>
  <c r="Q493" i="1"/>
  <c r="S493" i="1"/>
  <c r="E494" i="1"/>
  <c r="F494" i="1" s="1"/>
  <c r="Q494" i="1"/>
  <c r="S494" i="1"/>
  <c r="E495" i="1"/>
  <c r="F495" i="1" s="1"/>
  <c r="G495" i="1" s="1"/>
  <c r="Q495" i="1"/>
  <c r="S495" i="1"/>
  <c r="E496" i="1"/>
  <c r="F496" i="1"/>
  <c r="G496" i="1" s="1"/>
  <c r="Q496" i="1"/>
  <c r="S496" i="1"/>
  <c r="E497" i="1"/>
  <c r="F497" i="1" s="1"/>
  <c r="Q497" i="1"/>
  <c r="S497" i="1"/>
  <c r="E498" i="1"/>
  <c r="Q498" i="1"/>
  <c r="S498" i="1"/>
  <c r="E499" i="1"/>
  <c r="F499" i="1" s="1"/>
  <c r="Q499" i="1"/>
  <c r="S499" i="1"/>
  <c r="E500" i="1"/>
  <c r="F500" i="1" s="1"/>
  <c r="Q500" i="1"/>
  <c r="S500" i="1"/>
  <c r="E501" i="1"/>
  <c r="F501" i="1"/>
  <c r="Q501" i="1"/>
  <c r="S501" i="1"/>
  <c r="E502" i="1"/>
  <c r="F502" i="1" s="1"/>
  <c r="Q502" i="1"/>
  <c r="S502" i="1"/>
  <c r="E503" i="1"/>
  <c r="Q503" i="1"/>
  <c r="S503" i="1"/>
  <c r="E504" i="1"/>
  <c r="Q504" i="1"/>
  <c r="S504" i="1"/>
  <c r="E505" i="1"/>
  <c r="F505" i="1" s="1"/>
  <c r="Z505" i="1" s="1"/>
  <c r="Q505" i="1"/>
  <c r="S505" i="1"/>
  <c r="E506" i="1"/>
  <c r="Q506" i="1"/>
  <c r="S506" i="1"/>
  <c r="E507" i="1"/>
  <c r="F507" i="1" s="1"/>
  <c r="Q507" i="1"/>
  <c r="S507" i="1"/>
  <c r="E508" i="1"/>
  <c r="Q508" i="1"/>
  <c r="S508" i="1"/>
  <c r="E509" i="1"/>
  <c r="F509" i="1" s="1"/>
  <c r="Q509" i="1"/>
  <c r="S509" i="1"/>
  <c r="E510" i="1"/>
  <c r="F510" i="1" s="1"/>
  <c r="I510" i="1" s="1"/>
  <c r="Q510" i="1"/>
  <c r="S510" i="1"/>
  <c r="E511" i="1"/>
  <c r="F511" i="1" s="1"/>
  <c r="G511" i="1" s="1"/>
  <c r="Q511" i="1"/>
  <c r="S511" i="1"/>
  <c r="E512" i="1"/>
  <c r="F512" i="1"/>
  <c r="Z512" i="1" s="1"/>
  <c r="Q512" i="1"/>
  <c r="S512" i="1"/>
  <c r="E513" i="1"/>
  <c r="F513" i="1" s="1"/>
  <c r="Z513" i="1" s="1"/>
  <c r="Q513" i="1"/>
  <c r="S513" i="1"/>
  <c r="E514" i="1"/>
  <c r="F514" i="1"/>
  <c r="J514" i="1" s="1"/>
  <c r="Q514" i="1"/>
  <c r="S514" i="1"/>
  <c r="E515" i="1"/>
  <c r="F515" i="1" s="1"/>
  <c r="G515" i="1" s="1"/>
  <c r="Q515" i="1"/>
  <c r="S515" i="1"/>
  <c r="E516" i="1"/>
  <c r="F516" i="1" s="1"/>
  <c r="Q516" i="1"/>
  <c r="S516" i="1"/>
  <c r="E517" i="1"/>
  <c r="F517" i="1" s="1"/>
  <c r="Q517" i="1"/>
  <c r="S517" i="1"/>
  <c r="E518" i="1"/>
  <c r="F518" i="1" s="1"/>
  <c r="Q518" i="1"/>
  <c r="S518" i="1"/>
  <c r="E519" i="1"/>
  <c r="F519" i="1" s="1"/>
  <c r="Q519" i="1"/>
  <c r="S519" i="1"/>
  <c r="E520" i="1"/>
  <c r="Q520" i="1"/>
  <c r="S520" i="1"/>
  <c r="E521" i="1"/>
  <c r="F521" i="1" s="1"/>
  <c r="G521" i="1" s="1"/>
  <c r="Q521" i="1"/>
  <c r="S521" i="1"/>
  <c r="E522" i="1"/>
  <c r="F522" i="1" s="1"/>
  <c r="G522" i="1" s="1"/>
  <c r="Q522" i="1"/>
  <c r="S522" i="1"/>
  <c r="E523" i="1"/>
  <c r="Q523" i="1"/>
  <c r="S523" i="1"/>
  <c r="E524" i="1"/>
  <c r="F524" i="1" s="1"/>
  <c r="Q524" i="1"/>
  <c r="S524" i="1"/>
  <c r="E525" i="1"/>
  <c r="F525" i="1" s="1"/>
  <c r="Q525" i="1"/>
  <c r="S525" i="1"/>
  <c r="E526" i="1"/>
  <c r="F526" i="1" s="1"/>
  <c r="Q526" i="1"/>
  <c r="S526" i="1"/>
  <c r="E527" i="1"/>
  <c r="F527" i="1" s="1"/>
  <c r="Q527" i="1"/>
  <c r="S527" i="1"/>
  <c r="E528" i="1"/>
  <c r="F528" i="1" s="1"/>
  <c r="Q528" i="1"/>
  <c r="S528" i="1"/>
  <c r="E529" i="1"/>
  <c r="F529" i="1" s="1"/>
  <c r="Q529" i="1"/>
  <c r="S529" i="1"/>
  <c r="E530" i="1"/>
  <c r="Q530" i="1"/>
  <c r="S530" i="1"/>
  <c r="E531" i="1"/>
  <c r="Q531" i="1"/>
  <c r="S531" i="1"/>
  <c r="E532" i="1"/>
  <c r="Q532" i="1"/>
  <c r="S532" i="1"/>
  <c r="E533" i="1"/>
  <c r="F533" i="1" s="1"/>
  <c r="Q533" i="1"/>
  <c r="S533" i="1"/>
  <c r="E534" i="1"/>
  <c r="F534" i="1"/>
  <c r="Q534" i="1"/>
  <c r="S534" i="1"/>
  <c r="E535" i="1"/>
  <c r="F535" i="1" s="1"/>
  <c r="Q535" i="1"/>
  <c r="S535" i="1"/>
  <c r="E536" i="1"/>
  <c r="F536" i="1" s="1"/>
  <c r="Q536" i="1"/>
  <c r="S536" i="1"/>
  <c r="E537" i="1"/>
  <c r="F537" i="1" s="1"/>
  <c r="Q537" i="1"/>
  <c r="S537" i="1"/>
  <c r="E538" i="1"/>
  <c r="F538" i="1" s="1"/>
  <c r="Q538" i="1"/>
  <c r="S538" i="1"/>
  <c r="E539" i="1"/>
  <c r="F539" i="1" s="1"/>
  <c r="G539" i="1" s="1"/>
  <c r="Q539" i="1"/>
  <c r="S539" i="1"/>
  <c r="E540" i="1"/>
  <c r="F540" i="1" s="1"/>
  <c r="Q540" i="1"/>
  <c r="S540" i="1"/>
  <c r="E541" i="1"/>
  <c r="F541" i="1" s="1"/>
  <c r="Z541" i="1" s="1"/>
  <c r="Q541" i="1"/>
  <c r="S541" i="1"/>
  <c r="E542" i="1"/>
  <c r="F542" i="1" s="1"/>
  <c r="Q542" i="1"/>
  <c r="S542" i="1"/>
  <c r="E543" i="1"/>
  <c r="F543" i="1" s="1"/>
  <c r="Q543" i="1"/>
  <c r="S543" i="1"/>
  <c r="E544" i="1"/>
  <c r="F544" i="1" s="1"/>
  <c r="Q544" i="1"/>
  <c r="S544" i="1"/>
  <c r="E545" i="1"/>
  <c r="F545" i="1"/>
  <c r="Q545" i="1"/>
  <c r="S545" i="1"/>
  <c r="E546" i="1"/>
  <c r="F546" i="1" s="1"/>
  <c r="Q546" i="1"/>
  <c r="S546" i="1"/>
  <c r="E547" i="1"/>
  <c r="F547" i="1"/>
  <c r="G547" i="1" s="1"/>
  <c r="Q547" i="1"/>
  <c r="S547" i="1"/>
  <c r="E548" i="1"/>
  <c r="Q548" i="1"/>
  <c r="S548" i="1"/>
  <c r="E549" i="1"/>
  <c r="F549" i="1" s="1"/>
  <c r="Z549" i="1" s="1"/>
  <c r="Q549" i="1"/>
  <c r="S549" i="1"/>
  <c r="E550" i="1"/>
  <c r="F550" i="1"/>
  <c r="Q550" i="1"/>
  <c r="S550" i="1"/>
  <c r="E551" i="1"/>
  <c r="F551" i="1"/>
  <c r="Q551" i="1"/>
  <c r="S551" i="1"/>
  <c r="E552" i="1"/>
  <c r="F552" i="1" s="1"/>
  <c r="Q552" i="1"/>
  <c r="S552" i="1"/>
  <c r="E553" i="1"/>
  <c r="F553" i="1" s="1"/>
  <c r="Q553" i="1"/>
  <c r="S553" i="1"/>
  <c r="E554" i="1"/>
  <c r="F554" i="1" s="1"/>
  <c r="Q554" i="1"/>
  <c r="S554" i="1"/>
  <c r="E555" i="1"/>
  <c r="F555" i="1" s="1"/>
  <c r="Q555" i="1"/>
  <c r="S555" i="1"/>
  <c r="E556" i="1"/>
  <c r="F556" i="1" s="1"/>
  <c r="Z556" i="1" s="1"/>
  <c r="Q556" i="1"/>
  <c r="S556" i="1"/>
  <c r="E557" i="1"/>
  <c r="F557" i="1" s="1"/>
  <c r="G557" i="1" s="1"/>
  <c r="Q557" i="1"/>
  <c r="S557" i="1"/>
  <c r="E558" i="1"/>
  <c r="F558" i="1" s="1"/>
  <c r="Q558" i="1"/>
  <c r="S558" i="1"/>
  <c r="E559" i="1"/>
  <c r="F559" i="1" s="1"/>
  <c r="G559" i="1" s="1"/>
  <c r="Q559" i="1"/>
  <c r="S559" i="1"/>
  <c r="E560" i="1"/>
  <c r="F560" i="1"/>
  <c r="Q560" i="1"/>
  <c r="S560" i="1"/>
  <c r="E561" i="1"/>
  <c r="F561" i="1"/>
  <c r="Z561" i="1" s="1"/>
  <c r="Q561" i="1"/>
  <c r="S561" i="1"/>
  <c r="E562" i="1"/>
  <c r="F562" i="1"/>
  <c r="Z562" i="1" s="1"/>
  <c r="Q562" i="1"/>
  <c r="S562" i="1"/>
  <c r="E563" i="1"/>
  <c r="F563" i="1" s="1"/>
  <c r="G563" i="1" s="1"/>
  <c r="Q563" i="1"/>
  <c r="S563" i="1"/>
  <c r="E564" i="1"/>
  <c r="F564" i="1" s="1"/>
  <c r="I564" i="1" s="1"/>
  <c r="Q564" i="1"/>
  <c r="S564" i="1"/>
  <c r="E565" i="1"/>
  <c r="F565" i="1" s="1"/>
  <c r="G565" i="1" s="1"/>
  <c r="Q565" i="1"/>
  <c r="S565" i="1"/>
  <c r="E566" i="1"/>
  <c r="F566" i="1" s="1"/>
  <c r="Q566" i="1"/>
  <c r="S566" i="1"/>
  <c r="E567" i="1"/>
  <c r="F567" i="1" s="1"/>
  <c r="G567" i="1" s="1"/>
  <c r="Q567" i="1"/>
  <c r="S567" i="1"/>
  <c r="E568" i="1"/>
  <c r="F568" i="1" s="1"/>
  <c r="Q568" i="1"/>
  <c r="S568" i="1"/>
  <c r="E569" i="1"/>
  <c r="F569" i="1" s="1"/>
  <c r="Q569" i="1"/>
  <c r="S569" i="1"/>
  <c r="E570" i="1"/>
  <c r="F570" i="1" s="1"/>
  <c r="G570" i="1" s="1"/>
  <c r="Q570" i="1"/>
  <c r="S570" i="1"/>
  <c r="E571" i="1"/>
  <c r="F571" i="1" s="1"/>
  <c r="Q571" i="1"/>
  <c r="S571" i="1"/>
  <c r="E572" i="1"/>
  <c r="F572" i="1"/>
  <c r="Q572" i="1"/>
  <c r="S572" i="1"/>
  <c r="E573" i="1"/>
  <c r="F573" i="1" s="1"/>
  <c r="G573" i="1" s="1"/>
  <c r="I573" i="1" s="1"/>
  <c r="Q573" i="1"/>
  <c r="S573" i="1"/>
  <c r="E574" i="1"/>
  <c r="F574" i="1" s="1"/>
  <c r="Q574" i="1"/>
  <c r="S574" i="1"/>
  <c r="E575" i="1"/>
  <c r="F575" i="1" s="1"/>
  <c r="Z575" i="1" s="1"/>
  <c r="Q575" i="1"/>
  <c r="S575" i="1"/>
  <c r="E576" i="1"/>
  <c r="F576" i="1" s="1"/>
  <c r="Q576" i="1"/>
  <c r="S576" i="1"/>
  <c r="E577" i="1"/>
  <c r="F577" i="1" s="1"/>
  <c r="Q577" i="1"/>
  <c r="S577" i="1"/>
  <c r="E578" i="1"/>
  <c r="F578" i="1" s="1"/>
  <c r="Z578" i="1" s="1"/>
  <c r="Q578" i="1"/>
  <c r="S578" i="1"/>
  <c r="E579" i="1"/>
  <c r="F579" i="1" s="1"/>
  <c r="Q579" i="1"/>
  <c r="S579" i="1"/>
  <c r="E580" i="1"/>
  <c r="F580" i="1" s="1"/>
  <c r="Q580" i="1"/>
  <c r="S580" i="1"/>
  <c r="E581" i="1"/>
  <c r="F581" i="1" s="1"/>
  <c r="Q581" i="1"/>
  <c r="S581" i="1"/>
  <c r="E582" i="1"/>
  <c r="Q582" i="1"/>
  <c r="S582" i="1"/>
  <c r="E583" i="1"/>
  <c r="F583" i="1" s="1"/>
  <c r="Z583" i="1" s="1"/>
  <c r="Q583" i="1"/>
  <c r="S583" i="1"/>
  <c r="E584" i="1"/>
  <c r="F584" i="1" s="1"/>
  <c r="Q584" i="1"/>
  <c r="S584" i="1"/>
  <c r="E585" i="1"/>
  <c r="F585" i="1" s="1"/>
  <c r="Q585" i="1"/>
  <c r="S585" i="1"/>
  <c r="E586" i="1"/>
  <c r="F586" i="1" s="1"/>
  <c r="G586" i="1" s="1"/>
  <c r="Q586" i="1"/>
  <c r="S586" i="1"/>
  <c r="E587" i="1"/>
  <c r="Q587" i="1"/>
  <c r="S587" i="1"/>
  <c r="E588" i="1"/>
  <c r="F588" i="1" s="1"/>
  <c r="Q588" i="1"/>
  <c r="S588" i="1"/>
  <c r="E589" i="1"/>
  <c r="Q589" i="1"/>
  <c r="S589" i="1"/>
  <c r="E590" i="1"/>
  <c r="F590" i="1" s="1"/>
  <c r="Q590" i="1"/>
  <c r="S590" i="1"/>
  <c r="E591" i="1"/>
  <c r="F591" i="1"/>
  <c r="Z591" i="1" s="1"/>
  <c r="Q591" i="1"/>
  <c r="S591" i="1"/>
  <c r="E592" i="1"/>
  <c r="F592" i="1" s="1"/>
  <c r="Q592" i="1"/>
  <c r="S592" i="1"/>
  <c r="E593" i="1"/>
  <c r="F593" i="1" s="1"/>
  <c r="Q593" i="1"/>
  <c r="S593" i="1"/>
  <c r="E594" i="1"/>
  <c r="F594" i="1" s="1"/>
  <c r="Q594" i="1"/>
  <c r="S594" i="1"/>
  <c r="E595" i="1"/>
  <c r="F595" i="1" s="1"/>
  <c r="Q595" i="1"/>
  <c r="S595" i="1"/>
  <c r="E596" i="1"/>
  <c r="F596" i="1" s="1"/>
  <c r="Z596" i="1" s="1"/>
  <c r="Q596" i="1"/>
  <c r="S596" i="1"/>
  <c r="E597" i="1"/>
  <c r="Q597" i="1"/>
  <c r="S597" i="1"/>
  <c r="E598" i="1"/>
  <c r="F598" i="1"/>
  <c r="Q598" i="1"/>
  <c r="S598" i="1"/>
  <c r="E599" i="1"/>
  <c r="F599" i="1" s="1"/>
  <c r="Z599" i="1" s="1"/>
  <c r="Q599" i="1"/>
  <c r="S599" i="1"/>
  <c r="E600" i="1"/>
  <c r="Q600" i="1"/>
  <c r="S600" i="1"/>
  <c r="E601" i="1"/>
  <c r="F601" i="1"/>
  <c r="Q601" i="1"/>
  <c r="S601" i="1"/>
  <c r="E602" i="1"/>
  <c r="F602" i="1" s="1"/>
  <c r="Q602" i="1"/>
  <c r="S602" i="1"/>
  <c r="E603" i="1"/>
  <c r="F603" i="1" s="1"/>
  <c r="Q603" i="1"/>
  <c r="S603" i="1"/>
  <c r="E604" i="1"/>
  <c r="F604" i="1" s="1"/>
  <c r="Q604" i="1"/>
  <c r="S604" i="1"/>
  <c r="E605" i="1"/>
  <c r="F605" i="1" s="1"/>
  <c r="Q605" i="1"/>
  <c r="S605" i="1"/>
  <c r="E606" i="1"/>
  <c r="F606" i="1" s="1"/>
  <c r="Q606" i="1"/>
  <c r="S606" i="1"/>
  <c r="E607" i="1"/>
  <c r="Q607" i="1"/>
  <c r="S607" i="1"/>
  <c r="E608" i="1"/>
  <c r="F608" i="1"/>
  <c r="Q608" i="1"/>
  <c r="S608" i="1"/>
  <c r="E609" i="1"/>
  <c r="Q609" i="1"/>
  <c r="S609" i="1"/>
  <c r="E610" i="1"/>
  <c r="F610" i="1"/>
  <c r="G610" i="1" s="1"/>
  <c r="I610" i="1" s="1"/>
  <c r="Z610" i="1"/>
  <c r="Q610" i="1"/>
  <c r="S610" i="1"/>
  <c r="E611" i="1"/>
  <c r="Q611" i="1"/>
  <c r="S611" i="1"/>
  <c r="E612" i="1"/>
  <c r="F612" i="1"/>
  <c r="Q612" i="1"/>
  <c r="S612" i="1"/>
  <c r="E613" i="1"/>
  <c r="F613" i="1" s="1"/>
  <c r="Q613" i="1"/>
  <c r="S613" i="1"/>
  <c r="E614" i="1"/>
  <c r="F614" i="1" s="1"/>
  <c r="Z614" i="1" s="1"/>
  <c r="Q614" i="1"/>
  <c r="S614" i="1"/>
  <c r="E615" i="1"/>
  <c r="F615" i="1" s="1"/>
  <c r="Z615" i="1" s="1"/>
  <c r="Q615" i="1"/>
  <c r="S615" i="1"/>
  <c r="E616" i="1"/>
  <c r="Q616" i="1"/>
  <c r="S616" i="1"/>
  <c r="E617" i="1"/>
  <c r="F617" i="1"/>
  <c r="Q617" i="1"/>
  <c r="S617" i="1"/>
  <c r="E618" i="1"/>
  <c r="F618" i="1" s="1"/>
  <c r="Q618" i="1"/>
  <c r="S618" i="1"/>
  <c r="E619" i="1"/>
  <c r="F619" i="1" s="1"/>
  <c r="Q619" i="1"/>
  <c r="S619" i="1"/>
  <c r="E620" i="1"/>
  <c r="F620" i="1" s="1"/>
  <c r="Q620" i="1"/>
  <c r="S620" i="1"/>
  <c r="E621" i="1"/>
  <c r="F621" i="1" s="1"/>
  <c r="Q621" i="1"/>
  <c r="S621" i="1"/>
  <c r="E622" i="1"/>
  <c r="F622" i="1" s="1"/>
  <c r="Q622" i="1"/>
  <c r="S622" i="1"/>
  <c r="E623" i="1"/>
  <c r="F623" i="1"/>
  <c r="Z623" i="1" s="1"/>
  <c r="Q623" i="1"/>
  <c r="S623" i="1"/>
  <c r="E624" i="1"/>
  <c r="F624" i="1"/>
  <c r="Q624" i="1"/>
  <c r="S624" i="1"/>
  <c r="E625" i="1"/>
  <c r="F625" i="1" s="1"/>
  <c r="Q625" i="1"/>
  <c r="S625" i="1"/>
  <c r="E626" i="1"/>
  <c r="F626" i="1" s="1"/>
  <c r="Q626" i="1"/>
  <c r="S626" i="1"/>
  <c r="E627" i="1"/>
  <c r="F627" i="1" s="1"/>
  <c r="Q627" i="1"/>
  <c r="S627" i="1"/>
  <c r="E628" i="1"/>
  <c r="F628" i="1" s="1"/>
  <c r="Q628" i="1"/>
  <c r="S628" i="1"/>
  <c r="E629" i="1"/>
  <c r="F629" i="1" s="1"/>
  <c r="G629" i="1" s="1"/>
  <c r="Q629" i="1"/>
  <c r="S629" i="1"/>
  <c r="E630" i="1"/>
  <c r="F630" i="1"/>
  <c r="Q630" i="1"/>
  <c r="S630" i="1"/>
  <c r="E631" i="1"/>
  <c r="F631" i="1" s="1"/>
  <c r="Z631" i="1" s="1"/>
  <c r="Q631" i="1"/>
  <c r="S631" i="1"/>
  <c r="E632" i="1"/>
  <c r="Q632" i="1"/>
  <c r="S632" i="1"/>
  <c r="E633" i="1"/>
  <c r="F633" i="1"/>
  <c r="Q633" i="1"/>
  <c r="S633" i="1"/>
  <c r="E634" i="1"/>
  <c r="F634" i="1" s="1"/>
  <c r="Q634" i="1"/>
  <c r="S634" i="1"/>
  <c r="E635" i="1"/>
  <c r="F635" i="1" s="1"/>
  <c r="J635" i="1" s="1"/>
  <c r="Q635" i="1"/>
  <c r="S635" i="1"/>
  <c r="E636" i="1"/>
  <c r="F636" i="1" s="1"/>
  <c r="Z636" i="1" s="1"/>
  <c r="Q636" i="1"/>
  <c r="S636" i="1"/>
  <c r="E637" i="1"/>
  <c r="F637" i="1" s="1"/>
  <c r="Z637" i="1" s="1"/>
  <c r="Q637" i="1"/>
  <c r="S637" i="1"/>
  <c r="E638" i="1"/>
  <c r="F638" i="1"/>
  <c r="Q638" i="1"/>
  <c r="S638" i="1"/>
  <c r="E639" i="1"/>
  <c r="F639" i="1" s="1"/>
  <c r="Z639" i="1" s="1"/>
  <c r="Q639" i="1"/>
  <c r="S639" i="1"/>
  <c r="E640" i="1"/>
  <c r="F640" i="1" s="1"/>
  <c r="Q640" i="1"/>
  <c r="S640" i="1"/>
  <c r="E641" i="1"/>
  <c r="F641" i="1" s="1"/>
  <c r="Q641" i="1"/>
  <c r="S641" i="1"/>
  <c r="E642" i="1"/>
  <c r="F642" i="1"/>
  <c r="Q642" i="1"/>
  <c r="S642" i="1"/>
  <c r="E643" i="1"/>
  <c r="F643" i="1" s="1"/>
  <c r="G643" i="1" s="1"/>
  <c r="Q643" i="1"/>
  <c r="S643" i="1"/>
  <c r="E644" i="1"/>
  <c r="Q644" i="1"/>
  <c r="S644" i="1"/>
  <c r="E645" i="1"/>
  <c r="F645" i="1" s="1"/>
  <c r="Q645" i="1"/>
  <c r="S645" i="1"/>
  <c r="E646" i="1"/>
  <c r="F646" i="1" s="1"/>
  <c r="Q646" i="1"/>
  <c r="S646" i="1"/>
  <c r="E647" i="1"/>
  <c r="F647" i="1"/>
  <c r="G647" i="1" s="1"/>
  <c r="Q647" i="1"/>
  <c r="S647" i="1"/>
  <c r="E648" i="1"/>
  <c r="F648" i="1" s="1"/>
  <c r="G648" i="1" s="1"/>
  <c r="Q648" i="1"/>
  <c r="S648" i="1"/>
  <c r="E649" i="1"/>
  <c r="F649" i="1" s="1"/>
  <c r="G649" i="1" s="1"/>
  <c r="Q649" i="1"/>
  <c r="S649" i="1"/>
  <c r="E650" i="1"/>
  <c r="F650" i="1" s="1"/>
  <c r="Q650" i="1"/>
  <c r="S650" i="1"/>
  <c r="E651" i="1"/>
  <c r="F651" i="1"/>
  <c r="Z651" i="1" s="1"/>
  <c r="Q651" i="1"/>
  <c r="S651" i="1"/>
  <c r="E652" i="1"/>
  <c r="F652" i="1"/>
  <c r="Q652" i="1"/>
  <c r="S652" i="1"/>
  <c r="E653" i="1"/>
  <c r="F653" i="1" s="1"/>
  <c r="G653" i="1" s="1"/>
  <c r="I653" i="1" s="1"/>
  <c r="Q653" i="1"/>
  <c r="S653" i="1"/>
  <c r="E654" i="1"/>
  <c r="F654" i="1" s="1"/>
  <c r="G654" i="1" s="1"/>
  <c r="Q654" i="1"/>
  <c r="S654" i="1"/>
  <c r="E655" i="1"/>
  <c r="F655" i="1" s="1"/>
  <c r="G655" i="1" s="1"/>
  <c r="Q655" i="1"/>
  <c r="S655" i="1"/>
  <c r="E656" i="1"/>
  <c r="F656" i="1" s="1"/>
  <c r="G656" i="1" s="1"/>
  <c r="I656" i="1" s="1"/>
  <c r="Q656" i="1"/>
  <c r="S656" i="1"/>
  <c r="E657" i="1"/>
  <c r="F657" i="1" s="1"/>
  <c r="Z657" i="1" s="1"/>
  <c r="Q657" i="1"/>
  <c r="S657" i="1"/>
  <c r="E658" i="1"/>
  <c r="F658" i="1"/>
  <c r="G658" i="1" s="1"/>
  <c r="I658" i="1" s="1"/>
  <c r="Q658" i="1"/>
  <c r="S658" i="1"/>
  <c r="E659" i="1"/>
  <c r="F659" i="1" s="1"/>
  <c r="G659" i="1" s="1"/>
  <c r="I659" i="1" s="1"/>
  <c r="Q659" i="1"/>
  <c r="S659" i="1"/>
  <c r="E660" i="1"/>
  <c r="F660" i="1" s="1"/>
  <c r="G660" i="1" s="1"/>
  <c r="I660" i="1" s="1"/>
  <c r="Q660" i="1"/>
  <c r="S660" i="1"/>
  <c r="E661" i="1"/>
  <c r="F661" i="1" s="1"/>
  <c r="Q661" i="1"/>
  <c r="S661" i="1"/>
  <c r="E662" i="1"/>
  <c r="F662" i="1" s="1"/>
  <c r="Z662" i="1" s="1"/>
  <c r="Q662" i="1"/>
  <c r="S662" i="1"/>
  <c r="E663" i="1"/>
  <c r="F663" i="1"/>
  <c r="Q663" i="1"/>
  <c r="S663" i="1"/>
  <c r="E664" i="1"/>
  <c r="F664" i="1" s="1"/>
  <c r="Q664" i="1"/>
  <c r="S664" i="1"/>
  <c r="E665" i="1"/>
  <c r="F665" i="1" s="1"/>
  <c r="Q665" i="1"/>
  <c r="S665" i="1"/>
  <c r="E666" i="1"/>
  <c r="F666" i="1"/>
  <c r="Q666" i="1"/>
  <c r="S666" i="1"/>
  <c r="E667" i="1"/>
  <c r="F667" i="1" s="1"/>
  <c r="G667" i="1" s="1"/>
  <c r="Q667" i="1"/>
  <c r="S667" i="1"/>
  <c r="E668" i="1"/>
  <c r="Q668" i="1"/>
  <c r="S668" i="1"/>
  <c r="E669" i="1"/>
  <c r="F669" i="1"/>
  <c r="Z669" i="1" s="1"/>
  <c r="Q669" i="1"/>
  <c r="S669" i="1"/>
  <c r="E670" i="1"/>
  <c r="F670" i="1" s="1"/>
  <c r="Q670" i="1"/>
  <c r="S670" i="1"/>
  <c r="E671" i="1"/>
  <c r="Q671" i="1"/>
  <c r="S671" i="1"/>
  <c r="E672" i="1"/>
  <c r="F672" i="1" s="1"/>
  <c r="Q672" i="1"/>
  <c r="S672" i="1"/>
  <c r="E673" i="1"/>
  <c r="F673" i="1" s="1"/>
  <c r="Q673" i="1"/>
  <c r="S673" i="1"/>
  <c r="E674" i="1"/>
  <c r="F674" i="1" s="1"/>
  <c r="Z674" i="1" s="1"/>
  <c r="Q674" i="1"/>
  <c r="S674" i="1"/>
  <c r="E675" i="1"/>
  <c r="F675" i="1" s="1"/>
  <c r="Z675" i="1" s="1"/>
  <c r="Q675" i="1"/>
  <c r="S675" i="1"/>
  <c r="E676" i="1"/>
  <c r="Q676" i="1"/>
  <c r="S676" i="1"/>
  <c r="E677" i="1"/>
  <c r="F677" i="1"/>
  <c r="Q677" i="1"/>
  <c r="S677" i="1"/>
  <c r="E678" i="1"/>
  <c r="F678" i="1" s="1"/>
  <c r="Q678" i="1"/>
  <c r="S678" i="1"/>
  <c r="E679" i="1"/>
  <c r="F679" i="1" s="1"/>
  <c r="Q679" i="1"/>
  <c r="S679" i="1"/>
  <c r="E680" i="1"/>
  <c r="F680" i="1" s="1"/>
  <c r="Z680" i="1" s="1"/>
  <c r="Q680" i="1"/>
  <c r="S680" i="1"/>
  <c r="E681" i="1"/>
  <c r="F681" i="1" s="1"/>
  <c r="Q681" i="1"/>
  <c r="S681" i="1"/>
  <c r="E682" i="1"/>
  <c r="F682" i="1" s="1"/>
  <c r="Z682" i="1" s="1"/>
  <c r="Q682" i="1"/>
  <c r="S682" i="1"/>
  <c r="E683" i="1"/>
  <c r="F683" i="1" s="1"/>
  <c r="Z683" i="1" s="1"/>
  <c r="Q683" i="1"/>
  <c r="S683" i="1"/>
  <c r="E684" i="1"/>
  <c r="F684" i="1" s="1"/>
  <c r="Q684" i="1"/>
  <c r="S684" i="1"/>
  <c r="E685" i="1"/>
  <c r="Q685" i="1"/>
  <c r="S685" i="1"/>
  <c r="E686" i="1"/>
  <c r="F686" i="1" s="1"/>
  <c r="Q686" i="1"/>
  <c r="S686" i="1"/>
  <c r="E687" i="1"/>
  <c r="F687" i="1" s="1"/>
  <c r="Q687" i="1"/>
  <c r="S687" i="1"/>
  <c r="E688" i="1"/>
  <c r="F688" i="1" s="1"/>
  <c r="Q688" i="1"/>
  <c r="S688" i="1"/>
  <c r="E689" i="1"/>
  <c r="F689" i="1" s="1"/>
  <c r="G689" i="1" s="1"/>
  <c r="Q689" i="1"/>
  <c r="S689" i="1"/>
  <c r="E690" i="1"/>
  <c r="F690" i="1"/>
  <c r="Z690" i="1" s="1"/>
  <c r="Q690" i="1"/>
  <c r="S690" i="1"/>
  <c r="E691" i="1"/>
  <c r="F691" i="1"/>
  <c r="Z691" i="1" s="1"/>
  <c r="Q691" i="1"/>
  <c r="S691" i="1"/>
  <c r="E692" i="1"/>
  <c r="F692" i="1" s="1"/>
  <c r="Q692" i="1"/>
  <c r="S692" i="1"/>
  <c r="E693" i="1"/>
  <c r="F693" i="1" s="1"/>
  <c r="G693" i="1" s="1"/>
  <c r="Q693" i="1"/>
  <c r="S693" i="1"/>
  <c r="E694" i="1"/>
  <c r="F694" i="1" s="1"/>
  <c r="Q694" i="1"/>
  <c r="S694" i="1"/>
  <c r="E695" i="1"/>
  <c r="Q695" i="1"/>
  <c r="S695" i="1"/>
  <c r="E696" i="1"/>
  <c r="F696" i="1"/>
  <c r="Q696" i="1"/>
  <c r="S696" i="1"/>
  <c r="E697" i="1"/>
  <c r="F697" i="1"/>
  <c r="Q697" i="1"/>
  <c r="S697" i="1"/>
  <c r="E698" i="1"/>
  <c r="F698" i="1"/>
  <c r="Q698" i="1"/>
  <c r="S698" i="1"/>
  <c r="E699" i="1"/>
  <c r="F699" i="1" s="1"/>
  <c r="G699" i="1" s="1"/>
  <c r="Q699" i="1"/>
  <c r="S699" i="1"/>
  <c r="E700" i="1"/>
  <c r="F700" i="1" s="1"/>
  <c r="G700" i="1" s="1"/>
  <c r="I700" i="1" s="1"/>
  <c r="Q700" i="1"/>
  <c r="S700" i="1"/>
  <c r="E701" i="1"/>
  <c r="F701" i="1"/>
  <c r="P701" i="1" s="1"/>
  <c r="Q701" i="1"/>
  <c r="S701" i="1"/>
  <c r="E702" i="1"/>
  <c r="F702" i="1" s="1"/>
  <c r="Q702" i="1"/>
  <c r="S702" i="1"/>
  <c r="E703" i="1"/>
  <c r="F703" i="1" s="1"/>
  <c r="G703" i="1" s="1"/>
  <c r="Q703" i="1"/>
  <c r="S703" i="1"/>
  <c r="E704" i="1"/>
  <c r="F704" i="1" s="1"/>
  <c r="Q704" i="1"/>
  <c r="S704" i="1"/>
  <c r="E705" i="1"/>
  <c r="F705" i="1" s="1"/>
  <c r="Z705" i="1" s="1"/>
  <c r="Q705" i="1"/>
  <c r="S705" i="1"/>
  <c r="E706" i="1"/>
  <c r="F706" i="1" s="1"/>
  <c r="Z706" i="1" s="1"/>
  <c r="Q706" i="1"/>
  <c r="S706" i="1"/>
  <c r="E707" i="1"/>
  <c r="F707" i="1" s="1"/>
  <c r="Q707" i="1"/>
  <c r="S707" i="1"/>
  <c r="E708" i="1"/>
  <c r="F708" i="1" s="1"/>
  <c r="Q708" i="1"/>
  <c r="S708" i="1"/>
  <c r="E709" i="1"/>
  <c r="F709" i="1" s="1"/>
  <c r="Q709" i="1"/>
  <c r="S709" i="1"/>
  <c r="E710" i="1"/>
  <c r="F710" i="1" s="1"/>
  <c r="Q710" i="1"/>
  <c r="S710" i="1"/>
  <c r="E711" i="1"/>
  <c r="F711" i="1" s="1"/>
  <c r="Q711" i="1"/>
  <c r="S711" i="1"/>
  <c r="E712" i="1"/>
  <c r="F712" i="1" s="1"/>
  <c r="G712" i="1" s="1"/>
  <c r="I712" i="1" s="1"/>
  <c r="Q712" i="1"/>
  <c r="S712" i="1"/>
  <c r="E713" i="1"/>
  <c r="F713" i="1" s="1"/>
  <c r="G713" i="1" s="1"/>
  <c r="Q713" i="1"/>
  <c r="S713" i="1"/>
  <c r="E714" i="1"/>
  <c r="F714" i="1" s="1"/>
  <c r="G714" i="1" s="1"/>
  <c r="Q714" i="1"/>
  <c r="S714" i="1"/>
  <c r="E715" i="1"/>
  <c r="F715" i="1" s="1"/>
  <c r="Q715" i="1"/>
  <c r="S715" i="1"/>
  <c r="E716" i="1"/>
  <c r="F716" i="1" s="1"/>
  <c r="Q716" i="1"/>
  <c r="S716" i="1"/>
  <c r="E717" i="1"/>
  <c r="F717" i="1" s="1"/>
  <c r="G717" i="1" s="1"/>
  <c r="Q717" i="1"/>
  <c r="S717" i="1"/>
  <c r="E718" i="1"/>
  <c r="F718" i="1" s="1"/>
  <c r="G718" i="1" s="1"/>
  <c r="Q718" i="1"/>
  <c r="S718" i="1"/>
  <c r="E719" i="1"/>
  <c r="F719" i="1" s="1"/>
  <c r="Z719" i="1" s="1"/>
  <c r="Q719" i="1"/>
  <c r="S719" i="1"/>
  <c r="E720" i="1"/>
  <c r="F720" i="1" s="1"/>
  <c r="Z720" i="1" s="1"/>
  <c r="Q720" i="1"/>
  <c r="S720" i="1"/>
  <c r="E721" i="1"/>
  <c r="F721" i="1" s="1"/>
  <c r="Q721" i="1"/>
  <c r="S721" i="1"/>
  <c r="E722" i="1"/>
  <c r="Q722" i="1"/>
  <c r="S722" i="1"/>
  <c r="E723" i="1"/>
  <c r="F723" i="1" s="1"/>
  <c r="Q723" i="1"/>
  <c r="S723" i="1"/>
  <c r="E724" i="1"/>
  <c r="F724" i="1" s="1"/>
  <c r="Q724" i="1"/>
  <c r="S724" i="1"/>
  <c r="E725" i="1"/>
  <c r="F725" i="1" s="1"/>
  <c r="G725" i="1" s="1"/>
  <c r="Q725" i="1"/>
  <c r="S725" i="1"/>
  <c r="E726" i="1"/>
  <c r="F726" i="1" s="1"/>
  <c r="Q726" i="1"/>
  <c r="S726" i="1"/>
  <c r="E727" i="1"/>
  <c r="F727" i="1" s="1"/>
  <c r="Z727" i="1" s="1"/>
  <c r="Q727" i="1"/>
  <c r="S727" i="1"/>
  <c r="E728" i="1"/>
  <c r="F728" i="1" s="1"/>
  <c r="Q728" i="1"/>
  <c r="S728" i="1"/>
  <c r="E729" i="1"/>
  <c r="F729" i="1" s="1"/>
  <c r="Z729" i="1" s="1"/>
  <c r="Q729" i="1"/>
  <c r="S729" i="1"/>
  <c r="E730" i="1"/>
  <c r="F730" i="1"/>
  <c r="Z730" i="1" s="1"/>
  <c r="Q730" i="1"/>
  <c r="S730" i="1"/>
  <c r="E731" i="1"/>
  <c r="F731" i="1" s="1"/>
  <c r="Q731" i="1"/>
  <c r="S731" i="1"/>
  <c r="E732" i="1"/>
  <c r="F732" i="1" s="1"/>
  <c r="I732" i="1" s="1"/>
  <c r="Q732" i="1"/>
  <c r="S732" i="1"/>
  <c r="E733" i="1"/>
  <c r="F733" i="1" s="1"/>
  <c r="G733" i="1" s="1"/>
  <c r="Q733" i="1"/>
  <c r="S733" i="1"/>
  <c r="E734" i="1"/>
  <c r="F734" i="1" s="1"/>
  <c r="Q734" i="1"/>
  <c r="S734" i="1"/>
  <c r="E735" i="1"/>
  <c r="F735" i="1" s="1"/>
  <c r="Q735" i="1"/>
  <c r="S735" i="1"/>
  <c r="E736" i="1"/>
  <c r="F736" i="1" s="1"/>
  <c r="Z736" i="1" s="1"/>
  <c r="Q736" i="1"/>
  <c r="S736" i="1"/>
  <c r="E737" i="1"/>
  <c r="F737" i="1" s="1"/>
  <c r="Q737" i="1"/>
  <c r="S737" i="1"/>
  <c r="E738" i="1"/>
  <c r="F738" i="1" s="1"/>
  <c r="Q738" i="1"/>
  <c r="S738" i="1"/>
  <c r="E739" i="1"/>
  <c r="F739" i="1" s="1"/>
  <c r="G739" i="1" s="1"/>
  <c r="Q739" i="1"/>
  <c r="S739" i="1"/>
  <c r="Z739" i="1"/>
  <c r="E740" i="1"/>
  <c r="F740" i="1" s="1"/>
  <c r="Q740" i="1"/>
  <c r="S740" i="1"/>
  <c r="E741" i="1"/>
  <c r="F741" i="1"/>
  <c r="G741" i="1" s="1"/>
  <c r="I741" i="1" s="1"/>
  <c r="Q741" i="1"/>
  <c r="S741" i="1"/>
  <c r="E742" i="1"/>
  <c r="Q742" i="1"/>
  <c r="S742" i="1"/>
  <c r="E743" i="1"/>
  <c r="F743" i="1" s="1"/>
  <c r="Q743" i="1"/>
  <c r="S743" i="1"/>
  <c r="E744" i="1"/>
  <c r="F744" i="1" s="1"/>
  <c r="Q744" i="1"/>
  <c r="S744" i="1"/>
  <c r="E745" i="1"/>
  <c r="F745" i="1" s="1"/>
  <c r="G745" i="1" s="1"/>
  <c r="Q745" i="1"/>
  <c r="S745" i="1"/>
  <c r="E746" i="1"/>
  <c r="F746" i="1" s="1"/>
  <c r="Z746" i="1" s="1"/>
  <c r="Q746" i="1"/>
  <c r="S746" i="1"/>
  <c r="E747" i="1"/>
  <c r="F747" i="1" s="1"/>
  <c r="Q747" i="1"/>
  <c r="S747" i="1"/>
  <c r="E748" i="1"/>
  <c r="F748" i="1" s="1"/>
  <c r="Q748" i="1"/>
  <c r="S748" i="1"/>
  <c r="E749" i="1"/>
  <c r="F749" i="1" s="1"/>
  <c r="G749" i="1" s="1"/>
  <c r="Q749" i="1"/>
  <c r="S749" i="1"/>
  <c r="E750" i="1"/>
  <c r="F750" i="1" s="1"/>
  <c r="G750" i="1" s="1"/>
  <c r="Q750" i="1"/>
  <c r="S750" i="1"/>
  <c r="E751" i="1"/>
  <c r="F751" i="1" s="1"/>
  <c r="Z751" i="1" s="1"/>
  <c r="I751" i="1"/>
  <c r="Q751" i="1"/>
  <c r="S751" i="1"/>
  <c r="E752" i="1"/>
  <c r="F752" i="1" s="1"/>
  <c r="Q752" i="1"/>
  <c r="S752" i="1"/>
  <c r="E753" i="1"/>
  <c r="F753" i="1" s="1"/>
  <c r="Q753" i="1"/>
  <c r="S753" i="1"/>
  <c r="E754" i="1"/>
  <c r="F754" i="1" s="1"/>
  <c r="Z754" i="1" s="1"/>
  <c r="Q754" i="1"/>
  <c r="S754" i="1"/>
  <c r="E755" i="1"/>
  <c r="F755" i="1" s="1"/>
  <c r="Z755" i="1" s="1"/>
  <c r="Q755" i="1"/>
  <c r="S755" i="1"/>
  <c r="E756" i="1"/>
  <c r="F756" i="1" s="1"/>
  <c r="Q756" i="1"/>
  <c r="S756" i="1"/>
  <c r="E757" i="1"/>
  <c r="F757" i="1" s="1"/>
  <c r="Q757" i="1"/>
  <c r="S757" i="1"/>
  <c r="E758" i="1"/>
  <c r="F758" i="1" s="1"/>
  <c r="Q758" i="1"/>
  <c r="S758" i="1"/>
  <c r="E759" i="1"/>
  <c r="F759" i="1" s="1"/>
  <c r="Q759" i="1"/>
  <c r="S759" i="1"/>
  <c r="E760" i="1"/>
  <c r="F760" i="1" s="1"/>
  <c r="Q760" i="1"/>
  <c r="S760" i="1"/>
  <c r="E761" i="1"/>
  <c r="F761" i="1" s="1"/>
  <c r="Q761" i="1"/>
  <c r="S761" i="1"/>
  <c r="E762" i="1"/>
  <c r="F762" i="1" s="1"/>
  <c r="Z762" i="1" s="1"/>
  <c r="Q762" i="1"/>
  <c r="S762" i="1"/>
  <c r="E763" i="1"/>
  <c r="F763" i="1" s="1"/>
  <c r="Z763" i="1" s="1"/>
  <c r="Q763" i="1"/>
  <c r="S763" i="1"/>
  <c r="E764" i="1"/>
  <c r="F764" i="1" s="1"/>
  <c r="I764" i="1" s="1"/>
  <c r="Q764" i="1"/>
  <c r="S764" i="1"/>
  <c r="E765" i="1"/>
  <c r="F765" i="1" s="1"/>
  <c r="G765" i="1" s="1"/>
  <c r="Q765" i="1"/>
  <c r="S765" i="1"/>
  <c r="E766" i="1"/>
  <c r="F766" i="1" s="1"/>
  <c r="Z766" i="1" s="1"/>
  <c r="Q766" i="1"/>
  <c r="S766" i="1"/>
  <c r="E767" i="1"/>
  <c r="F767" i="1" s="1"/>
  <c r="Q767" i="1"/>
  <c r="S767" i="1"/>
  <c r="E768" i="1"/>
  <c r="F768" i="1" s="1"/>
  <c r="Q768" i="1"/>
  <c r="S768" i="1"/>
  <c r="E769" i="1"/>
  <c r="F769" i="1" s="1"/>
  <c r="Q769" i="1"/>
  <c r="S769" i="1"/>
  <c r="E770" i="1"/>
  <c r="F770" i="1" s="1"/>
  <c r="Q770" i="1"/>
  <c r="S770" i="1"/>
  <c r="E771" i="1"/>
  <c r="F771" i="1" s="1"/>
  <c r="Z771" i="1" s="1"/>
  <c r="Q771" i="1"/>
  <c r="S771" i="1"/>
  <c r="E772" i="1"/>
  <c r="F772" i="1" s="1"/>
  <c r="J772" i="1" s="1"/>
  <c r="Q772" i="1"/>
  <c r="S772" i="1"/>
  <c r="E773" i="1"/>
  <c r="F773" i="1" s="1"/>
  <c r="Q773" i="1"/>
  <c r="S773" i="1"/>
  <c r="E774" i="1"/>
  <c r="F774" i="1" s="1"/>
  <c r="Z774" i="1" s="1"/>
  <c r="Q774" i="1"/>
  <c r="S774" i="1"/>
  <c r="E775" i="1"/>
  <c r="F775" i="1" s="1"/>
  <c r="Z775" i="1" s="1"/>
  <c r="Q775" i="1"/>
  <c r="S775" i="1"/>
  <c r="E776" i="1"/>
  <c r="F776" i="1" s="1"/>
  <c r="Q776" i="1"/>
  <c r="S776" i="1"/>
  <c r="E777" i="1"/>
  <c r="F777" i="1"/>
  <c r="Q777" i="1"/>
  <c r="S777" i="1"/>
  <c r="E778" i="1"/>
  <c r="F778" i="1" s="1"/>
  <c r="G778" i="1" s="1"/>
  <c r="Q778" i="1"/>
  <c r="S778" i="1"/>
  <c r="E779" i="1"/>
  <c r="F779" i="1" s="1"/>
  <c r="Q779" i="1"/>
  <c r="S779" i="1"/>
  <c r="E780" i="1"/>
  <c r="F780" i="1"/>
  <c r="Q780" i="1"/>
  <c r="S780" i="1"/>
  <c r="E781" i="1"/>
  <c r="F781" i="1" s="1"/>
  <c r="K781" i="1" s="1"/>
  <c r="Q781" i="1"/>
  <c r="S781" i="1"/>
  <c r="E782" i="1"/>
  <c r="F782" i="1" s="1"/>
  <c r="G782" i="1" s="1"/>
  <c r="Q782" i="1"/>
  <c r="S782" i="1"/>
  <c r="E783" i="1"/>
  <c r="F783" i="1"/>
  <c r="Q783" i="1"/>
  <c r="S783" i="1"/>
  <c r="E784" i="1"/>
  <c r="F784" i="1" s="1"/>
  <c r="G784" i="1" s="1"/>
  <c r="Q784" i="1"/>
  <c r="S784" i="1"/>
  <c r="E785" i="1"/>
  <c r="F785" i="1" s="1"/>
  <c r="K785" i="1" s="1"/>
  <c r="Q785" i="1"/>
  <c r="S785" i="1"/>
  <c r="E786" i="1"/>
  <c r="F786" i="1" s="1"/>
  <c r="G786" i="1" s="1"/>
  <c r="Q786" i="1"/>
  <c r="S786" i="1"/>
  <c r="E787" i="1"/>
  <c r="F787" i="1" s="1"/>
  <c r="K787" i="1" s="1"/>
  <c r="Q787" i="1"/>
  <c r="S787" i="1"/>
  <c r="E788" i="1"/>
  <c r="F788" i="1" s="1"/>
  <c r="Z788" i="1" s="1"/>
  <c r="K788" i="1"/>
  <c r="Q788" i="1"/>
  <c r="S788" i="1"/>
  <c r="E789" i="1"/>
  <c r="F789" i="1" s="1"/>
  <c r="Q789" i="1"/>
  <c r="S789" i="1"/>
  <c r="E790" i="1"/>
  <c r="F790" i="1" s="1"/>
  <c r="G790" i="1" s="1"/>
  <c r="Q790" i="1"/>
  <c r="S790" i="1"/>
  <c r="E791" i="1"/>
  <c r="F791" i="1" s="1"/>
  <c r="Z791" i="1" s="1"/>
  <c r="Q791" i="1"/>
  <c r="S791" i="1"/>
  <c r="E792" i="1"/>
  <c r="F792" i="1" s="1"/>
  <c r="Q792" i="1"/>
  <c r="S792" i="1"/>
  <c r="E793" i="1"/>
  <c r="F793" i="1" s="1"/>
  <c r="Q793" i="1"/>
  <c r="S793" i="1"/>
  <c r="E794" i="1"/>
  <c r="F794" i="1" s="1"/>
  <c r="Q794" i="1"/>
  <c r="S794" i="1"/>
  <c r="E795" i="1"/>
  <c r="F795" i="1" s="1"/>
  <c r="Z795" i="1" s="1"/>
  <c r="Q795" i="1"/>
  <c r="S795" i="1"/>
  <c r="E796" i="1"/>
  <c r="F796" i="1" s="1"/>
  <c r="G796" i="1" s="1"/>
  <c r="Q796" i="1"/>
  <c r="S796" i="1"/>
  <c r="E797" i="1"/>
  <c r="F797" i="1" s="1"/>
  <c r="Z797" i="1" s="1"/>
  <c r="Q797" i="1"/>
  <c r="S797" i="1"/>
  <c r="E798" i="1"/>
  <c r="F798" i="1" s="1"/>
  <c r="Q798" i="1"/>
  <c r="S798" i="1"/>
  <c r="E799" i="1"/>
  <c r="F799" i="1" s="1"/>
  <c r="Z799" i="1" s="1"/>
  <c r="Q799" i="1"/>
  <c r="S799" i="1"/>
  <c r="E800" i="1"/>
  <c r="F800" i="1" s="1"/>
  <c r="Q800" i="1"/>
  <c r="S800" i="1"/>
  <c r="E801" i="1"/>
  <c r="F801" i="1" s="1"/>
  <c r="Z801" i="1" s="1"/>
  <c r="Q801" i="1"/>
  <c r="S801" i="1"/>
  <c r="E802" i="1"/>
  <c r="F802" i="1"/>
  <c r="Q802" i="1"/>
  <c r="S802" i="1"/>
  <c r="E803" i="1"/>
  <c r="F803" i="1" s="1"/>
  <c r="Q803" i="1"/>
  <c r="S803" i="1"/>
  <c r="E804" i="1"/>
  <c r="F804" i="1"/>
  <c r="Q804" i="1"/>
  <c r="S804" i="1"/>
  <c r="E805" i="1"/>
  <c r="F805" i="1" s="1"/>
  <c r="Q805" i="1"/>
  <c r="S805" i="1"/>
  <c r="E806" i="1"/>
  <c r="F806" i="1" s="1"/>
  <c r="Q806" i="1"/>
  <c r="S806" i="1"/>
  <c r="E807" i="1"/>
  <c r="F807" i="1" s="1"/>
  <c r="Q807" i="1"/>
  <c r="S807" i="1"/>
  <c r="E808" i="1"/>
  <c r="F808" i="1" s="1"/>
  <c r="K808" i="1" s="1"/>
  <c r="Q808" i="1"/>
  <c r="S808" i="1"/>
  <c r="E809" i="1"/>
  <c r="F809" i="1" s="1"/>
  <c r="Q809" i="1"/>
  <c r="S809" i="1"/>
  <c r="E810" i="1"/>
  <c r="F810" i="1" s="1"/>
  <c r="Q810" i="1"/>
  <c r="S810" i="1"/>
  <c r="E811" i="1"/>
  <c r="F811" i="1" s="1"/>
  <c r="Q811" i="1"/>
  <c r="S811" i="1"/>
  <c r="E812" i="1"/>
  <c r="F812" i="1" s="1"/>
  <c r="G812" i="1" s="1"/>
  <c r="Q812" i="1"/>
  <c r="S812" i="1"/>
  <c r="E813" i="1"/>
  <c r="F813" i="1" s="1"/>
  <c r="Z813" i="1" s="1"/>
  <c r="Q813" i="1"/>
  <c r="S813" i="1"/>
  <c r="E815" i="1"/>
  <c r="F815" i="1"/>
  <c r="Q815" i="1"/>
  <c r="S815" i="1"/>
  <c r="E814" i="1"/>
  <c r="F814" i="1" s="1"/>
  <c r="Q814" i="1"/>
  <c r="S814" i="1"/>
  <c r="E816" i="1"/>
  <c r="F816" i="1" s="1"/>
  <c r="G816" i="1" s="1"/>
  <c r="Q816" i="1"/>
  <c r="S816" i="1"/>
  <c r="E817" i="1"/>
  <c r="F817" i="1" s="1"/>
  <c r="Z817" i="1" s="1"/>
  <c r="Q817" i="1"/>
  <c r="S817" i="1"/>
  <c r="E818" i="1"/>
  <c r="F818" i="1" s="1"/>
  <c r="Z818" i="1" s="1"/>
  <c r="Q818" i="1"/>
  <c r="S818" i="1"/>
  <c r="E820" i="1"/>
  <c r="F820" i="1" s="1"/>
  <c r="G820" i="1" s="1"/>
  <c r="Q820" i="1"/>
  <c r="S820" i="1"/>
  <c r="E819" i="1"/>
  <c r="F819" i="1"/>
  <c r="Z819" i="1" s="1"/>
  <c r="Q819" i="1"/>
  <c r="S819" i="1"/>
  <c r="Z1953" i="1"/>
  <c r="AB1953" i="1"/>
  <c r="AC1953" i="1"/>
  <c r="AD1953" i="1"/>
  <c r="AF1953" i="1"/>
  <c r="Z1955" i="1"/>
  <c r="AB1955" i="1"/>
  <c r="AC1955" i="1"/>
  <c r="AD1955" i="1"/>
  <c r="AF1955" i="1"/>
  <c r="A11" i="2"/>
  <c r="D11" i="2"/>
  <c r="G11" i="2"/>
  <c r="C11" i="2"/>
  <c r="E11" i="2"/>
  <c r="H11" i="2"/>
  <c r="B11" i="2"/>
  <c r="A12" i="2"/>
  <c r="B12" i="2"/>
  <c r="D12" i="2"/>
  <c r="G12" i="2"/>
  <c r="C12" i="2"/>
  <c r="E12" i="2"/>
  <c r="H12" i="2"/>
  <c r="A13" i="2"/>
  <c r="B13" i="2"/>
  <c r="C13" i="2"/>
  <c r="E13" i="2"/>
  <c r="D13" i="2"/>
  <c r="G13" i="2"/>
  <c r="H13" i="2"/>
  <c r="A14" i="2"/>
  <c r="B14" i="2"/>
  <c r="C14" i="2"/>
  <c r="E14" i="2"/>
  <c r="D14" i="2"/>
  <c r="G14" i="2"/>
  <c r="H14" i="2"/>
  <c r="A15" i="2"/>
  <c r="B15" i="2"/>
  <c r="C15" i="2"/>
  <c r="D15" i="2"/>
  <c r="E15" i="2"/>
  <c r="G15" i="2"/>
  <c r="H15" i="2"/>
  <c r="A16" i="2"/>
  <c r="B16" i="2"/>
  <c r="D16" i="2"/>
  <c r="E16" i="2"/>
  <c r="G16" i="2"/>
  <c r="C16" i="2"/>
  <c r="H16" i="2"/>
  <c r="A17" i="2"/>
  <c r="D17" i="2"/>
  <c r="G17" i="2"/>
  <c r="C17" i="2"/>
  <c r="E17" i="2"/>
  <c r="H17" i="2"/>
  <c r="B17" i="2"/>
  <c r="A18" i="2"/>
  <c r="D18" i="2"/>
  <c r="G18" i="2"/>
  <c r="C18" i="2"/>
  <c r="E18" i="2"/>
  <c r="H18" i="2"/>
  <c r="B18" i="2"/>
  <c r="A19" i="2"/>
  <c r="D19" i="2"/>
  <c r="G19" i="2"/>
  <c r="C19" i="2"/>
  <c r="H19" i="2"/>
  <c r="B19" i="2"/>
  <c r="A20" i="2"/>
  <c r="B20" i="2"/>
  <c r="D20" i="2"/>
  <c r="G20" i="2"/>
  <c r="C20" i="2"/>
  <c r="E20" i="2"/>
  <c r="H20" i="2"/>
  <c r="A21" i="2"/>
  <c r="B21" i="2"/>
  <c r="C21" i="2"/>
  <c r="E21" i="2"/>
  <c r="D21" i="2"/>
  <c r="G21" i="2"/>
  <c r="H21" i="2"/>
  <c r="A22" i="2"/>
  <c r="B22" i="2"/>
  <c r="C22" i="2"/>
  <c r="D22" i="2"/>
  <c r="G22" i="2"/>
  <c r="H22" i="2"/>
  <c r="A23" i="2"/>
  <c r="B23" i="2"/>
  <c r="C23" i="2"/>
  <c r="D23" i="2"/>
  <c r="E23" i="2"/>
  <c r="G23" i="2"/>
  <c r="H23" i="2"/>
  <c r="A24" i="2"/>
  <c r="B24" i="2"/>
  <c r="D24" i="2"/>
  <c r="E24" i="2"/>
  <c r="G24" i="2"/>
  <c r="C24" i="2"/>
  <c r="H24" i="2"/>
  <c r="A25" i="2"/>
  <c r="D25" i="2"/>
  <c r="G25" i="2"/>
  <c r="C25" i="2"/>
  <c r="E25" i="2"/>
  <c r="H25" i="2"/>
  <c r="B25" i="2"/>
  <c r="A26" i="2"/>
  <c r="D26" i="2"/>
  <c r="G26" i="2"/>
  <c r="C26" i="2"/>
  <c r="E26" i="2"/>
  <c r="H26" i="2"/>
  <c r="B26" i="2"/>
  <c r="A27" i="2"/>
  <c r="D27" i="2"/>
  <c r="G27" i="2"/>
  <c r="C27" i="2"/>
  <c r="E27" i="2"/>
  <c r="H27" i="2"/>
  <c r="B27" i="2"/>
  <c r="A28" i="2"/>
  <c r="B28" i="2"/>
  <c r="D28" i="2"/>
  <c r="G28" i="2"/>
  <c r="C28" i="2"/>
  <c r="E28" i="2"/>
  <c r="H28" i="2"/>
  <c r="A29" i="2"/>
  <c r="B29" i="2"/>
  <c r="C29" i="2"/>
  <c r="D29" i="2"/>
  <c r="G29" i="2"/>
  <c r="H29" i="2"/>
  <c r="A30" i="2"/>
  <c r="B30" i="2"/>
  <c r="C30" i="2"/>
  <c r="E30" i="2"/>
  <c r="D30" i="2"/>
  <c r="G30" i="2"/>
  <c r="H30" i="2"/>
  <c r="A31" i="2"/>
  <c r="B31" i="2"/>
  <c r="C31" i="2"/>
  <c r="D31" i="2"/>
  <c r="E31" i="2"/>
  <c r="G31" i="2"/>
  <c r="H31" i="2"/>
  <c r="A32" i="2"/>
  <c r="B32" i="2"/>
  <c r="D32" i="2"/>
  <c r="G32" i="2"/>
  <c r="C32" i="2"/>
  <c r="H32" i="2"/>
  <c r="A33" i="2"/>
  <c r="D33" i="2"/>
  <c r="G33" i="2"/>
  <c r="C33" i="2"/>
  <c r="E33" i="2"/>
  <c r="H33" i="2"/>
  <c r="B33" i="2"/>
  <c r="A34" i="2"/>
  <c r="D34" i="2"/>
  <c r="G34" i="2"/>
  <c r="C34" i="2"/>
  <c r="E34" i="2"/>
  <c r="H34" i="2"/>
  <c r="B34" i="2"/>
  <c r="A35" i="2"/>
  <c r="D35" i="2"/>
  <c r="G35" i="2"/>
  <c r="C35" i="2"/>
  <c r="H35" i="2"/>
  <c r="B35" i="2"/>
  <c r="A36" i="2"/>
  <c r="B36" i="2"/>
  <c r="D36" i="2"/>
  <c r="G36" i="2"/>
  <c r="C36" i="2"/>
  <c r="E36" i="2"/>
  <c r="H36" i="2"/>
  <c r="A37" i="2"/>
  <c r="B37" i="2"/>
  <c r="C37" i="2"/>
  <c r="D37" i="2"/>
  <c r="G37" i="2"/>
  <c r="H37" i="2"/>
  <c r="A38" i="2"/>
  <c r="B38" i="2"/>
  <c r="C38" i="2"/>
  <c r="E38" i="2"/>
  <c r="D38" i="2"/>
  <c r="G38" i="2"/>
  <c r="H38" i="2"/>
  <c r="A39" i="2"/>
  <c r="B39" i="2"/>
  <c r="C39" i="2"/>
  <c r="D39" i="2"/>
  <c r="E39" i="2"/>
  <c r="G39" i="2"/>
  <c r="H39" i="2"/>
  <c r="A40" i="2"/>
  <c r="B40" i="2"/>
  <c r="D40" i="2"/>
  <c r="E40" i="2"/>
  <c r="G40" i="2"/>
  <c r="C40" i="2"/>
  <c r="H40" i="2"/>
  <c r="A41" i="2"/>
  <c r="D41" i="2"/>
  <c r="G41" i="2"/>
  <c r="C41" i="2"/>
  <c r="E41" i="2"/>
  <c r="H41" i="2"/>
  <c r="B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B44" i="2"/>
  <c r="D44" i="2"/>
  <c r="G44" i="2"/>
  <c r="C44" i="2"/>
  <c r="E44" i="2"/>
  <c r="H44" i="2"/>
  <c r="A45" i="2"/>
  <c r="B45" i="2"/>
  <c r="C45" i="2"/>
  <c r="E45" i="2"/>
  <c r="D45" i="2"/>
  <c r="G45" i="2"/>
  <c r="H45" i="2"/>
  <c r="A46" i="2"/>
  <c r="B46" i="2"/>
  <c r="C46" i="2"/>
  <c r="E46" i="2"/>
  <c r="D46" i="2"/>
  <c r="G46" i="2"/>
  <c r="H46" i="2"/>
  <c r="A47" i="2"/>
  <c r="B47" i="2"/>
  <c r="C47" i="2"/>
  <c r="D47" i="2"/>
  <c r="E47" i="2"/>
  <c r="G47" i="2"/>
  <c r="H47" i="2"/>
  <c r="A48" i="2"/>
  <c r="B48" i="2"/>
  <c r="D48" i="2"/>
  <c r="G48" i="2"/>
  <c r="C48" i="2"/>
  <c r="H48" i="2"/>
  <c r="A49" i="2"/>
  <c r="D49" i="2"/>
  <c r="G49" i="2"/>
  <c r="C49" i="2"/>
  <c r="H49" i="2"/>
  <c r="B49" i="2"/>
  <c r="A50" i="2"/>
  <c r="D50" i="2"/>
  <c r="G50" i="2"/>
  <c r="C50" i="2"/>
  <c r="E50" i="2"/>
  <c r="H50" i="2"/>
  <c r="B50" i="2"/>
  <c r="A51" i="2"/>
  <c r="D51" i="2"/>
  <c r="G51" i="2"/>
  <c r="C51" i="2"/>
  <c r="E51" i="2"/>
  <c r="H51" i="2"/>
  <c r="B51" i="2"/>
  <c r="A52" i="2"/>
  <c r="B52" i="2"/>
  <c r="D52" i="2"/>
  <c r="G52" i="2"/>
  <c r="C52" i="2"/>
  <c r="E52" i="2"/>
  <c r="H52" i="2"/>
  <c r="A53" i="2"/>
  <c r="B53" i="2"/>
  <c r="C53" i="2"/>
  <c r="E53" i="2"/>
  <c r="D53" i="2"/>
  <c r="G53" i="2"/>
  <c r="H53" i="2"/>
  <c r="A54" i="2"/>
  <c r="B54" i="2"/>
  <c r="C54" i="2"/>
  <c r="E54" i="2"/>
  <c r="D54" i="2"/>
  <c r="G54" i="2"/>
  <c r="H54" i="2"/>
  <c r="A55" i="2"/>
  <c r="B55" i="2"/>
  <c r="C55" i="2"/>
  <c r="D55" i="2"/>
  <c r="G55" i="2"/>
  <c r="H55" i="2"/>
  <c r="A56" i="2"/>
  <c r="B56" i="2"/>
  <c r="D56" i="2"/>
  <c r="E56" i="2"/>
  <c r="G56" i="2"/>
  <c r="C56" i="2"/>
  <c r="H56" i="2"/>
  <c r="A57" i="2"/>
  <c r="D57" i="2"/>
  <c r="G57" i="2"/>
  <c r="C57" i="2"/>
  <c r="E57" i="2"/>
  <c r="H57" i="2"/>
  <c r="B57" i="2"/>
  <c r="A58" i="2"/>
  <c r="D58" i="2"/>
  <c r="G58" i="2"/>
  <c r="C58" i="2"/>
  <c r="E58" i="2"/>
  <c r="H58" i="2"/>
  <c r="B58" i="2"/>
  <c r="A59" i="2"/>
  <c r="D59" i="2"/>
  <c r="G59" i="2"/>
  <c r="C59" i="2"/>
  <c r="H59" i="2"/>
  <c r="B59" i="2"/>
  <c r="A60" i="2"/>
  <c r="B60" i="2"/>
  <c r="D60" i="2"/>
  <c r="G60" i="2"/>
  <c r="C60" i="2"/>
  <c r="E60" i="2"/>
  <c r="H60" i="2"/>
  <c r="A61" i="2"/>
  <c r="B61" i="2"/>
  <c r="C61" i="2"/>
  <c r="D61" i="2"/>
  <c r="G61" i="2"/>
  <c r="H61" i="2"/>
  <c r="A62" i="2"/>
  <c r="B62" i="2"/>
  <c r="C62" i="2"/>
  <c r="E62" i="2"/>
  <c r="D62" i="2"/>
  <c r="G62" i="2"/>
  <c r="H62" i="2"/>
  <c r="A63" i="2"/>
  <c r="B63" i="2"/>
  <c r="C63" i="2"/>
  <c r="D63" i="2"/>
  <c r="G63" i="2"/>
  <c r="H63" i="2"/>
  <c r="A64" i="2"/>
  <c r="B64" i="2"/>
  <c r="D64" i="2"/>
  <c r="E64" i="2"/>
  <c r="G64" i="2"/>
  <c r="C64" i="2"/>
  <c r="H64" i="2"/>
  <c r="A65" i="2"/>
  <c r="D65" i="2"/>
  <c r="G65" i="2"/>
  <c r="C65" i="2"/>
  <c r="E65" i="2"/>
  <c r="H65" i="2"/>
  <c r="B65" i="2"/>
  <c r="A66" i="2"/>
  <c r="D66" i="2"/>
  <c r="G66" i="2"/>
  <c r="C66" i="2"/>
  <c r="E66" i="2"/>
  <c r="H66" i="2"/>
  <c r="B66" i="2"/>
  <c r="A67" i="2"/>
  <c r="D67" i="2"/>
  <c r="G67" i="2"/>
  <c r="C67" i="2"/>
  <c r="E67" i="2"/>
  <c r="H67" i="2"/>
  <c r="B67" i="2"/>
  <c r="A68" i="2"/>
  <c r="B68" i="2"/>
  <c r="D68" i="2"/>
  <c r="G68" i="2"/>
  <c r="C68" i="2"/>
  <c r="H68" i="2"/>
  <c r="A69" i="2"/>
  <c r="B69" i="2"/>
  <c r="C69" i="2"/>
  <c r="E69" i="2"/>
  <c r="D69" i="2"/>
  <c r="G69" i="2"/>
  <c r="H69" i="2"/>
  <c r="A70" i="2"/>
  <c r="B70" i="2"/>
  <c r="C70" i="2"/>
  <c r="E70" i="2"/>
  <c r="D70" i="2"/>
  <c r="G70" i="2"/>
  <c r="H70" i="2"/>
  <c r="A71" i="2"/>
  <c r="B71" i="2"/>
  <c r="C71" i="2"/>
  <c r="D71" i="2"/>
  <c r="G71" i="2"/>
  <c r="H71" i="2"/>
  <c r="A72" i="2"/>
  <c r="B72" i="2"/>
  <c r="D72" i="2"/>
  <c r="E72" i="2"/>
  <c r="G72" i="2"/>
  <c r="C72" i="2"/>
  <c r="H72" i="2"/>
  <c r="A73" i="2"/>
  <c r="D73" i="2"/>
  <c r="G73" i="2"/>
  <c r="C73" i="2"/>
  <c r="E73" i="2"/>
  <c r="H73" i="2"/>
  <c r="B73" i="2"/>
  <c r="A74" i="2"/>
  <c r="D74" i="2"/>
  <c r="G74" i="2"/>
  <c r="C74" i="2"/>
  <c r="H74" i="2"/>
  <c r="B74" i="2"/>
  <c r="A75" i="2"/>
  <c r="D75" i="2"/>
  <c r="G75" i="2"/>
  <c r="C75" i="2"/>
  <c r="H75" i="2"/>
  <c r="B75" i="2"/>
  <c r="A76" i="2"/>
  <c r="B76" i="2"/>
  <c r="D76" i="2"/>
  <c r="G76" i="2"/>
  <c r="C76" i="2"/>
  <c r="H76" i="2"/>
  <c r="A77" i="2"/>
  <c r="B77" i="2"/>
  <c r="C77" i="2"/>
  <c r="E77" i="2"/>
  <c r="D77" i="2"/>
  <c r="G77" i="2"/>
  <c r="H77" i="2"/>
  <c r="A78" i="2"/>
  <c r="B78" i="2"/>
  <c r="C78" i="2"/>
  <c r="E78" i="2"/>
  <c r="D78" i="2"/>
  <c r="G78" i="2"/>
  <c r="H78" i="2"/>
  <c r="A79" i="2"/>
  <c r="B79" i="2"/>
  <c r="C79" i="2"/>
  <c r="D79" i="2"/>
  <c r="E79" i="2"/>
  <c r="G79" i="2"/>
  <c r="H79" i="2"/>
  <c r="A80" i="2"/>
  <c r="B80" i="2"/>
  <c r="D80" i="2"/>
  <c r="G80" i="2"/>
  <c r="C80" i="2"/>
  <c r="E80" i="2"/>
  <c r="H80" i="2"/>
  <c r="A81" i="2"/>
  <c r="D81" i="2"/>
  <c r="G81" i="2"/>
  <c r="C81" i="2"/>
  <c r="E81" i="2"/>
  <c r="H81" i="2"/>
  <c r="B81" i="2"/>
  <c r="A82" i="2"/>
  <c r="D82" i="2"/>
  <c r="G82" i="2"/>
  <c r="C82" i="2"/>
  <c r="E82" i="2"/>
  <c r="H82" i="2"/>
  <c r="B82" i="2"/>
  <c r="A83" i="2"/>
  <c r="D83" i="2"/>
  <c r="E83" i="2"/>
  <c r="G83" i="2"/>
  <c r="C83" i="2"/>
  <c r="H83" i="2"/>
  <c r="B83" i="2"/>
  <c r="A84" i="2"/>
  <c r="B84" i="2"/>
  <c r="D84" i="2"/>
  <c r="G84" i="2"/>
  <c r="C84" i="2"/>
  <c r="H84" i="2"/>
  <c r="A85" i="2"/>
  <c r="B85" i="2"/>
  <c r="C85" i="2"/>
  <c r="E85" i="2"/>
  <c r="D85" i="2"/>
  <c r="G85" i="2"/>
  <c r="H85" i="2"/>
  <c r="A86" i="2"/>
  <c r="B86" i="2"/>
  <c r="C86" i="2"/>
  <c r="E86" i="2"/>
  <c r="D86" i="2"/>
  <c r="G86" i="2"/>
  <c r="H86" i="2"/>
  <c r="A87" i="2"/>
  <c r="B87" i="2"/>
  <c r="C87" i="2"/>
  <c r="D87" i="2"/>
  <c r="E87" i="2"/>
  <c r="G87" i="2"/>
  <c r="H87" i="2"/>
  <c r="A88" i="2"/>
  <c r="B88" i="2"/>
  <c r="D88" i="2"/>
  <c r="G88" i="2"/>
  <c r="C88" i="2"/>
  <c r="E88" i="2"/>
  <c r="H88" i="2"/>
  <c r="A89" i="2"/>
  <c r="D89" i="2"/>
  <c r="G89" i="2"/>
  <c r="C89" i="2"/>
  <c r="E89" i="2"/>
  <c r="H89" i="2"/>
  <c r="B89" i="2"/>
  <c r="A90" i="2"/>
  <c r="D90" i="2"/>
  <c r="E90" i="2"/>
  <c r="G90" i="2"/>
  <c r="C90" i="2"/>
  <c r="H90" i="2"/>
  <c r="B90" i="2"/>
  <c r="A91" i="2"/>
  <c r="D91" i="2"/>
  <c r="G91" i="2"/>
  <c r="C91" i="2"/>
  <c r="E91" i="2"/>
  <c r="H91" i="2"/>
  <c r="B91" i="2"/>
  <c r="A92" i="2"/>
  <c r="D92" i="2"/>
  <c r="G92" i="2"/>
  <c r="C92" i="2"/>
  <c r="E92" i="2"/>
  <c r="H92" i="2"/>
  <c r="B92" i="2"/>
  <c r="A93" i="2"/>
  <c r="B93" i="2"/>
  <c r="C93" i="2"/>
  <c r="E93" i="2"/>
  <c r="D93" i="2"/>
  <c r="G93" i="2"/>
  <c r="H93" i="2"/>
  <c r="A94" i="2"/>
  <c r="B94" i="2"/>
  <c r="C94" i="2"/>
  <c r="E94" i="2"/>
  <c r="D94" i="2"/>
  <c r="G94" i="2"/>
  <c r="H94" i="2"/>
  <c r="A95" i="2"/>
  <c r="B95" i="2"/>
  <c r="C95" i="2"/>
  <c r="D95" i="2"/>
  <c r="E95" i="2"/>
  <c r="G95" i="2"/>
  <c r="H95" i="2"/>
  <c r="A96" i="2"/>
  <c r="B96" i="2"/>
  <c r="C96" i="2"/>
  <c r="E96" i="2"/>
  <c r="D96" i="2"/>
  <c r="G96" i="2"/>
  <c r="H96" i="2"/>
  <c r="A97" i="2"/>
  <c r="C97" i="2"/>
  <c r="E97" i="2"/>
  <c r="D97" i="2"/>
  <c r="G97" i="2"/>
  <c r="H97" i="2"/>
  <c r="B97" i="2"/>
  <c r="A98" i="2"/>
  <c r="D98" i="2"/>
  <c r="G98" i="2"/>
  <c r="C98" i="2"/>
  <c r="E98" i="2"/>
  <c r="H98" i="2"/>
  <c r="B98" i="2"/>
  <c r="A99" i="2"/>
  <c r="D99" i="2"/>
  <c r="E99" i="2"/>
  <c r="G99" i="2"/>
  <c r="C99" i="2"/>
  <c r="H99" i="2"/>
  <c r="B99" i="2"/>
  <c r="A100" i="2"/>
  <c r="B100" i="2"/>
  <c r="D100" i="2"/>
  <c r="G100" i="2"/>
  <c r="C100" i="2"/>
  <c r="E100" i="2"/>
  <c r="H100" i="2"/>
  <c r="A101" i="2"/>
  <c r="B101" i="2"/>
  <c r="C101" i="2"/>
  <c r="E101" i="2"/>
  <c r="D101" i="2"/>
  <c r="G101" i="2"/>
  <c r="H101" i="2"/>
  <c r="A102" i="2"/>
  <c r="B102" i="2"/>
  <c r="C102" i="2"/>
  <c r="E102" i="2"/>
  <c r="D102" i="2"/>
  <c r="G102" i="2"/>
  <c r="H102" i="2"/>
  <c r="A103" i="2"/>
  <c r="B103" i="2"/>
  <c r="C103" i="2"/>
  <c r="D103" i="2"/>
  <c r="E103" i="2"/>
  <c r="G103" i="2"/>
  <c r="H103" i="2"/>
  <c r="A104" i="2"/>
  <c r="B104" i="2"/>
  <c r="D104" i="2"/>
  <c r="G104" i="2"/>
  <c r="C104" i="2"/>
  <c r="E104" i="2"/>
  <c r="H104" i="2"/>
  <c r="A105" i="2"/>
  <c r="D105" i="2"/>
  <c r="G105" i="2"/>
  <c r="C105" i="2"/>
  <c r="E105" i="2"/>
  <c r="H105" i="2"/>
  <c r="B105" i="2"/>
  <c r="A106" i="2"/>
  <c r="D106" i="2"/>
  <c r="E106" i="2"/>
  <c r="G106" i="2"/>
  <c r="C106" i="2"/>
  <c r="H106" i="2"/>
  <c r="B106" i="2"/>
  <c r="A107" i="2"/>
  <c r="D107" i="2"/>
  <c r="G107" i="2"/>
  <c r="C107" i="2"/>
  <c r="E107" i="2"/>
  <c r="H107" i="2"/>
  <c r="B107" i="2"/>
  <c r="A108" i="2"/>
  <c r="D108" i="2"/>
  <c r="G108" i="2"/>
  <c r="C108" i="2"/>
  <c r="E108" i="2"/>
  <c r="H108" i="2"/>
  <c r="B108" i="2"/>
  <c r="A109" i="2"/>
  <c r="C109" i="2"/>
  <c r="E109" i="2"/>
  <c r="D109" i="2"/>
  <c r="G109" i="2"/>
  <c r="H109" i="2"/>
  <c r="B109" i="2"/>
  <c r="A110" i="2"/>
  <c r="B110" i="2"/>
  <c r="C110" i="2"/>
  <c r="E110" i="2"/>
  <c r="D110" i="2"/>
  <c r="G110" i="2"/>
  <c r="H110" i="2"/>
  <c r="A111" i="2"/>
  <c r="B111" i="2"/>
  <c r="C111" i="2"/>
  <c r="D111" i="2"/>
  <c r="G111" i="2"/>
  <c r="H111" i="2"/>
  <c r="A112" i="2"/>
  <c r="B112" i="2"/>
  <c r="C112" i="2"/>
  <c r="E112" i="2"/>
  <c r="D112" i="2"/>
  <c r="G112" i="2"/>
  <c r="H112" i="2"/>
  <c r="A113" i="2"/>
  <c r="C113" i="2"/>
  <c r="E113" i="2"/>
  <c r="D113" i="2"/>
  <c r="G113" i="2"/>
  <c r="H113" i="2"/>
  <c r="B113" i="2"/>
  <c r="A114" i="2"/>
  <c r="D114" i="2"/>
  <c r="G114" i="2"/>
  <c r="C114" i="2"/>
  <c r="H114" i="2"/>
  <c r="B114" i="2"/>
  <c r="A115" i="2"/>
  <c r="D115" i="2"/>
  <c r="E115" i="2"/>
  <c r="G115" i="2"/>
  <c r="C115" i="2"/>
  <c r="H115" i="2"/>
  <c r="B115" i="2"/>
  <c r="A116" i="2"/>
  <c r="B116" i="2"/>
  <c r="D116" i="2"/>
  <c r="G116" i="2"/>
  <c r="C116" i="2"/>
  <c r="H116" i="2"/>
  <c r="A117" i="2"/>
  <c r="C117" i="2"/>
  <c r="D117" i="2"/>
  <c r="E117" i="2"/>
  <c r="G117" i="2"/>
  <c r="H117" i="2"/>
  <c r="B117" i="2"/>
  <c r="A118" i="2"/>
  <c r="B118" i="2"/>
  <c r="D118" i="2"/>
  <c r="G118" i="2"/>
  <c r="C118" i="2"/>
  <c r="E118" i="2"/>
  <c r="H118" i="2"/>
  <c r="A119" i="2"/>
  <c r="B119" i="2"/>
  <c r="C119" i="2"/>
  <c r="E119" i="2"/>
  <c r="D119" i="2"/>
  <c r="G119" i="2"/>
  <c r="H119" i="2"/>
  <c r="A120" i="2"/>
  <c r="B120" i="2"/>
  <c r="C120" i="2"/>
  <c r="E120" i="2"/>
  <c r="D120" i="2"/>
  <c r="G120" i="2"/>
  <c r="H120" i="2"/>
  <c r="A121" i="2"/>
  <c r="C121" i="2"/>
  <c r="E121" i="2"/>
  <c r="D121" i="2"/>
  <c r="G121" i="2"/>
  <c r="H121" i="2"/>
  <c r="B121" i="2"/>
  <c r="A122" i="2"/>
  <c r="D122" i="2"/>
  <c r="E122" i="2"/>
  <c r="G122" i="2"/>
  <c r="C122" i="2"/>
  <c r="H122" i="2"/>
  <c r="B122" i="2"/>
  <c r="A123" i="2"/>
  <c r="C123" i="2"/>
  <c r="E123" i="2"/>
  <c r="D123" i="2"/>
  <c r="G123" i="2"/>
  <c r="H123" i="2"/>
  <c r="B123" i="2"/>
  <c r="A124" i="2"/>
  <c r="B124" i="2"/>
  <c r="D124" i="2"/>
  <c r="G124" i="2"/>
  <c r="C124" i="2"/>
  <c r="H124" i="2"/>
  <c r="A125" i="2"/>
  <c r="C125" i="2"/>
  <c r="E125" i="2"/>
  <c r="D125" i="2"/>
  <c r="G125" i="2"/>
  <c r="H125" i="2"/>
  <c r="B125" i="2"/>
  <c r="A126" i="2"/>
  <c r="B126" i="2"/>
  <c r="C126" i="2"/>
  <c r="E126" i="2"/>
  <c r="D126" i="2"/>
  <c r="G126" i="2"/>
  <c r="H126" i="2"/>
  <c r="A127" i="2"/>
  <c r="B127" i="2"/>
  <c r="C127" i="2"/>
  <c r="D127" i="2"/>
  <c r="G127" i="2"/>
  <c r="H127" i="2"/>
  <c r="A128" i="2"/>
  <c r="B128" i="2"/>
  <c r="C128" i="2"/>
  <c r="E128" i="2"/>
  <c r="D128" i="2"/>
  <c r="G128" i="2"/>
  <c r="H128" i="2"/>
  <c r="A129" i="2"/>
  <c r="C129" i="2"/>
  <c r="E129" i="2"/>
  <c r="D129" i="2"/>
  <c r="G129" i="2"/>
  <c r="H129" i="2"/>
  <c r="B129" i="2"/>
  <c r="A130" i="2"/>
  <c r="B130" i="2"/>
  <c r="D130" i="2"/>
  <c r="E130" i="2"/>
  <c r="G130" i="2"/>
  <c r="C130" i="2"/>
  <c r="H130" i="2"/>
  <c r="A131" i="2"/>
  <c r="C131" i="2"/>
  <c r="D131" i="2"/>
  <c r="E131" i="2"/>
  <c r="G131" i="2"/>
  <c r="H131" i="2"/>
  <c r="B131" i="2"/>
  <c r="A132" i="2"/>
  <c r="B132" i="2"/>
  <c r="D132" i="2"/>
  <c r="G132" i="2"/>
  <c r="C132" i="2"/>
  <c r="E132" i="2"/>
  <c r="H132" i="2"/>
  <c r="A133" i="2"/>
  <c r="C133" i="2"/>
  <c r="E133" i="2"/>
  <c r="D133" i="2"/>
  <c r="G133" i="2"/>
  <c r="H133" i="2"/>
  <c r="B133" i="2"/>
  <c r="A134" i="2"/>
  <c r="B134" i="2"/>
  <c r="D134" i="2"/>
  <c r="G134" i="2"/>
  <c r="C134" i="2"/>
  <c r="H134" i="2"/>
  <c r="A135" i="2"/>
  <c r="C135" i="2"/>
  <c r="E135" i="2"/>
  <c r="D135" i="2"/>
  <c r="G135" i="2"/>
  <c r="H135" i="2"/>
  <c r="B135" i="2"/>
  <c r="A136" i="2"/>
  <c r="B136" i="2"/>
  <c r="D136" i="2"/>
  <c r="G136" i="2"/>
  <c r="C136" i="2"/>
  <c r="H136" i="2"/>
  <c r="A137" i="2"/>
  <c r="C137" i="2"/>
  <c r="D137" i="2"/>
  <c r="E137" i="2"/>
  <c r="G137" i="2"/>
  <c r="H137" i="2"/>
  <c r="B137" i="2"/>
  <c r="A138" i="2"/>
  <c r="B138" i="2"/>
  <c r="D138" i="2"/>
  <c r="G138" i="2"/>
  <c r="C138" i="2"/>
  <c r="H138" i="2"/>
  <c r="A139" i="2"/>
  <c r="C139" i="2"/>
  <c r="E139" i="2"/>
  <c r="D139" i="2"/>
  <c r="G139" i="2"/>
  <c r="H139" i="2"/>
  <c r="B139" i="2"/>
  <c r="A140" i="2"/>
  <c r="B140" i="2"/>
  <c r="D140" i="2"/>
  <c r="G140" i="2"/>
  <c r="C140" i="2"/>
  <c r="E140" i="2"/>
  <c r="H140" i="2"/>
  <c r="A141" i="2"/>
  <c r="C141" i="2"/>
  <c r="E141" i="2"/>
  <c r="D141" i="2"/>
  <c r="G141" i="2"/>
  <c r="H141" i="2"/>
  <c r="B141" i="2"/>
  <c r="A142" i="2"/>
  <c r="B142" i="2"/>
  <c r="D142" i="2"/>
  <c r="G142" i="2"/>
  <c r="C142" i="2"/>
  <c r="E142" i="2"/>
  <c r="H142" i="2"/>
  <c r="A143" i="2"/>
  <c r="C143" i="2"/>
  <c r="D143" i="2"/>
  <c r="G143" i="2"/>
  <c r="H143" i="2"/>
  <c r="B143" i="2"/>
  <c r="A144" i="2"/>
  <c r="B144" i="2"/>
  <c r="D144" i="2"/>
  <c r="G144" i="2"/>
  <c r="C144" i="2"/>
  <c r="E144" i="2"/>
  <c r="H144" i="2"/>
  <c r="A145" i="2"/>
  <c r="C145" i="2"/>
  <c r="D145" i="2"/>
  <c r="E145" i="2"/>
  <c r="G145" i="2"/>
  <c r="H145" i="2"/>
  <c r="B145" i="2"/>
  <c r="A146" i="2"/>
  <c r="B146" i="2"/>
  <c r="D146" i="2"/>
  <c r="G146" i="2"/>
  <c r="C146" i="2"/>
  <c r="E146" i="2"/>
  <c r="H146" i="2"/>
  <c r="A147" i="2"/>
  <c r="C147" i="2"/>
  <c r="E147" i="2"/>
  <c r="D147" i="2"/>
  <c r="G147" i="2"/>
  <c r="H147" i="2"/>
  <c r="B147" i="2"/>
  <c r="A148" i="2"/>
  <c r="B148" i="2"/>
  <c r="D148" i="2"/>
  <c r="G148" i="2"/>
  <c r="C148" i="2"/>
  <c r="E148" i="2"/>
  <c r="H148" i="2"/>
  <c r="A149" i="2"/>
  <c r="C149" i="2"/>
  <c r="E149" i="2"/>
  <c r="D149" i="2"/>
  <c r="G149" i="2"/>
  <c r="H149" i="2"/>
  <c r="B149" i="2"/>
  <c r="A150" i="2"/>
  <c r="B150" i="2"/>
  <c r="D150" i="2"/>
  <c r="G150" i="2"/>
  <c r="C150" i="2"/>
  <c r="E150" i="2"/>
  <c r="H150" i="2"/>
  <c r="A151" i="2"/>
  <c r="C151" i="2"/>
  <c r="E151" i="2"/>
  <c r="D151" i="2"/>
  <c r="G151" i="2"/>
  <c r="H151" i="2"/>
  <c r="B151" i="2"/>
  <c r="A152" i="2"/>
  <c r="B152" i="2"/>
  <c r="D152" i="2"/>
  <c r="G152" i="2"/>
  <c r="C152" i="2"/>
  <c r="E152" i="2"/>
  <c r="H152" i="2"/>
  <c r="A153" i="2"/>
  <c r="C153" i="2"/>
  <c r="D153" i="2"/>
  <c r="E153" i="2"/>
  <c r="G153" i="2"/>
  <c r="H153" i="2"/>
  <c r="B153" i="2"/>
  <c r="A154" i="2"/>
  <c r="B154" i="2"/>
  <c r="D154" i="2"/>
  <c r="G154" i="2"/>
  <c r="C154" i="2"/>
  <c r="E154" i="2"/>
  <c r="H154" i="2"/>
  <c r="A155" i="2"/>
  <c r="C155" i="2"/>
  <c r="E155" i="2"/>
  <c r="D155" i="2"/>
  <c r="G155" i="2"/>
  <c r="H155" i="2"/>
  <c r="B155" i="2"/>
  <c r="A156" i="2"/>
  <c r="B156" i="2"/>
  <c r="D156" i="2"/>
  <c r="G156" i="2"/>
  <c r="C156" i="2"/>
  <c r="E156" i="2"/>
  <c r="H156" i="2"/>
  <c r="A157" i="2"/>
  <c r="C157" i="2"/>
  <c r="E157" i="2"/>
  <c r="D157" i="2"/>
  <c r="G157" i="2"/>
  <c r="H157" i="2"/>
  <c r="B157" i="2"/>
  <c r="A158" i="2"/>
  <c r="B158" i="2"/>
  <c r="D158" i="2"/>
  <c r="G158" i="2"/>
  <c r="C158" i="2"/>
  <c r="H158" i="2"/>
  <c r="A159" i="2"/>
  <c r="C159" i="2"/>
  <c r="E159" i="2"/>
  <c r="D159" i="2"/>
  <c r="G159" i="2"/>
  <c r="H159" i="2"/>
  <c r="B159" i="2"/>
  <c r="A160" i="2"/>
  <c r="B160" i="2"/>
  <c r="D160" i="2"/>
  <c r="G160" i="2"/>
  <c r="C160" i="2"/>
  <c r="E160" i="2"/>
  <c r="H160" i="2"/>
  <c r="A161" i="2"/>
  <c r="C161" i="2"/>
  <c r="D161" i="2"/>
  <c r="E161" i="2"/>
  <c r="G161" i="2"/>
  <c r="H161" i="2"/>
  <c r="B161" i="2"/>
  <c r="A162" i="2"/>
  <c r="B162" i="2"/>
  <c r="D162" i="2"/>
  <c r="G162" i="2"/>
  <c r="C162" i="2"/>
  <c r="E162" i="2"/>
  <c r="H162" i="2"/>
  <c r="A163" i="2"/>
  <c r="C163" i="2"/>
  <c r="D163" i="2"/>
  <c r="G163" i="2"/>
  <c r="H163" i="2"/>
  <c r="B163" i="2"/>
  <c r="A164" i="2"/>
  <c r="B164" i="2"/>
  <c r="D164" i="2"/>
  <c r="G164" i="2"/>
  <c r="C164" i="2"/>
  <c r="E164" i="2"/>
  <c r="H164" i="2"/>
  <c r="A165" i="2"/>
  <c r="C165" i="2"/>
  <c r="E165" i="2"/>
  <c r="D165" i="2"/>
  <c r="G165" i="2"/>
  <c r="H165" i="2"/>
  <c r="B165" i="2"/>
  <c r="A166" i="2"/>
  <c r="B166" i="2"/>
  <c r="D166" i="2"/>
  <c r="G166" i="2"/>
  <c r="C166" i="2"/>
  <c r="E166" i="2"/>
  <c r="H166" i="2"/>
  <c r="A167" i="2"/>
  <c r="C167" i="2"/>
  <c r="E167" i="2"/>
  <c r="D167" i="2"/>
  <c r="G167" i="2"/>
  <c r="H167" i="2"/>
  <c r="B167" i="2"/>
  <c r="A168" i="2"/>
  <c r="B168" i="2"/>
  <c r="D168" i="2"/>
  <c r="G168" i="2"/>
  <c r="C168" i="2"/>
  <c r="E168" i="2"/>
  <c r="H168" i="2"/>
  <c r="A169" i="2"/>
  <c r="C169" i="2"/>
  <c r="D169" i="2"/>
  <c r="E169" i="2"/>
  <c r="G169" i="2"/>
  <c r="H169" i="2"/>
  <c r="B169" i="2"/>
  <c r="A170" i="2"/>
  <c r="B170" i="2"/>
  <c r="D170" i="2"/>
  <c r="G170" i="2"/>
  <c r="C170" i="2"/>
  <c r="E170" i="2"/>
  <c r="H170" i="2"/>
  <c r="A171" i="2"/>
  <c r="C171" i="2"/>
  <c r="E171" i="2"/>
  <c r="D171" i="2"/>
  <c r="G171" i="2"/>
  <c r="H171" i="2"/>
  <c r="B171" i="2"/>
  <c r="A172" i="2"/>
  <c r="B172" i="2"/>
  <c r="D172" i="2"/>
  <c r="G172" i="2"/>
  <c r="C172" i="2"/>
  <c r="E172" i="2"/>
  <c r="H172" i="2"/>
  <c r="A173" i="2"/>
  <c r="C173" i="2"/>
  <c r="E173" i="2"/>
  <c r="D173" i="2"/>
  <c r="G173" i="2"/>
  <c r="H173" i="2"/>
  <c r="B173" i="2"/>
  <c r="A174" i="2"/>
  <c r="B174" i="2"/>
  <c r="D174" i="2"/>
  <c r="G174" i="2"/>
  <c r="C174" i="2"/>
  <c r="E174" i="2"/>
  <c r="H174" i="2"/>
  <c r="A175" i="2"/>
  <c r="C175" i="2"/>
  <c r="E175" i="2"/>
  <c r="D175" i="2"/>
  <c r="G175" i="2"/>
  <c r="H175" i="2"/>
  <c r="B175" i="2"/>
  <c r="A176" i="2"/>
  <c r="B176" i="2"/>
  <c r="D176" i="2"/>
  <c r="G176" i="2"/>
  <c r="C176" i="2"/>
  <c r="E176" i="2"/>
  <c r="H176" i="2"/>
  <c r="A177" i="2"/>
  <c r="C177" i="2"/>
  <c r="D177" i="2"/>
  <c r="E177" i="2"/>
  <c r="G177" i="2"/>
  <c r="H177" i="2"/>
  <c r="B177" i="2"/>
  <c r="A178" i="2"/>
  <c r="B178" i="2"/>
  <c r="D178" i="2"/>
  <c r="G178" i="2"/>
  <c r="C178" i="2"/>
  <c r="E178" i="2"/>
  <c r="H178" i="2"/>
  <c r="A179" i="2"/>
  <c r="C179" i="2"/>
  <c r="E179" i="2"/>
  <c r="D179" i="2"/>
  <c r="G179" i="2"/>
  <c r="H179" i="2"/>
  <c r="B179" i="2"/>
  <c r="A180" i="2"/>
  <c r="B180" i="2"/>
  <c r="D180" i="2"/>
  <c r="G180" i="2"/>
  <c r="C180" i="2"/>
  <c r="E180" i="2"/>
  <c r="H180" i="2"/>
  <c r="A181" i="2"/>
  <c r="C181" i="2"/>
  <c r="E181" i="2"/>
  <c r="D181" i="2"/>
  <c r="G181" i="2"/>
  <c r="H181" i="2"/>
  <c r="B181" i="2"/>
  <c r="A182" i="2"/>
  <c r="B182" i="2"/>
  <c r="D182" i="2"/>
  <c r="G182" i="2"/>
  <c r="C182" i="2"/>
  <c r="E182" i="2"/>
  <c r="H182" i="2"/>
  <c r="A183" i="2"/>
  <c r="C183" i="2"/>
  <c r="D183" i="2"/>
  <c r="G183" i="2"/>
  <c r="H183" i="2"/>
  <c r="B183" i="2"/>
  <c r="A184" i="2"/>
  <c r="B184" i="2"/>
  <c r="D184" i="2"/>
  <c r="G184" i="2"/>
  <c r="C184" i="2"/>
  <c r="E184" i="2"/>
  <c r="H184" i="2"/>
  <c r="A185" i="2"/>
  <c r="C185" i="2"/>
  <c r="D185" i="2"/>
  <c r="E185" i="2"/>
  <c r="G185" i="2"/>
  <c r="H185" i="2"/>
  <c r="B185" i="2"/>
  <c r="A186" i="2"/>
  <c r="B186" i="2"/>
  <c r="D186" i="2"/>
  <c r="G186" i="2"/>
  <c r="C186" i="2"/>
  <c r="H186" i="2"/>
  <c r="A187" i="2"/>
  <c r="C187" i="2"/>
  <c r="E187" i="2"/>
  <c r="D187" i="2"/>
  <c r="G187" i="2"/>
  <c r="H187" i="2"/>
  <c r="B187" i="2"/>
  <c r="A188" i="2"/>
  <c r="B188" i="2"/>
  <c r="D188" i="2"/>
  <c r="G188" i="2"/>
  <c r="C188" i="2"/>
  <c r="E188" i="2"/>
  <c r="H188" i="2"/>
  <c r="A189" i="2"/>
  <c r="C189" i="2"/>
  <c r="D189" i="2"/>
  <c r="G189" i="2"/>
  <c r="H189" i="2"/>
  <c r="B189" i="2"/>
  <c r="A190" i="2"/>
  <c r="B190" i="2"/>
  <c r="D190" i="2"/>
  <c r="G190" i="2"/>
  <c r="C190" i="2"/>
  <c r="E190" i="2"/>
  <c r="H190" i="2"/>
  <c r="A191" i="2"/>
  <c r="C191" i="2"/>
  <c r="E191" i="2"/>
  <c r="D191" i="2"/>
  <c r="G191" i="2"/>
  <c r="H191" i="2"/>
  <c r="B191" i="2"/>
  <c r="A192" i="2"/>
  <c r="B192" i="2"/>
  <c r="D192" i="2"/>
  <c r="G192" i="2"/>
  <c r="C192" i="2"/>
  <c r="E192" i="2"/>
  <c r="H192" i="2"/>
  <c r="A193" i="2"/>
  <c r="C193" i="2"/>
  <c r="D193" i="2"/>
  <c r="E193" i="2"/>
  <c r="G193" i="2"/>
  <c r="H193" i="2"/>
  <c r="B193" i="2"/>
  <c r="A194" i="2"/>
  <c r="B194" i="2"/>
  <c r="D194" i="2"/>
  <c r="G194" i="2"/>
  <c r="C194" i="2"/>
  <c r="E194" i="2"/>
  <c r="H194" i="2"/>
  <c r="A195" i="2"/>
  <c r="C195" i="2"/>
  <c r="E195" i="2"/>
  <c r="D195" i="2"/>
  <c r="G195" i="2"/>
  <c r="H195" i="2"/>
  <c r="B195" i="2"/>
  <c r="A196" i="2"/>
  <c r="B196" i="2"/>
  <c r="D196" i="2"/>
  <c r="G196" i="2"/>
  <c r="C196" i="2"/>
  <c r="E196" i="2"/>
  <c r="H196" i="2"/>
  <c r="A197" i="2"/>
  <c r="C197" i="2"/>
  <c r="E197" i="2"/>
  <c r="D197" i="2"/>
  <c r="G197" i="2"/>
  <c r="H197" i="2"/>
  <c r="B197" i="2"/>
  <c r="A198" i="2"/>
  <c r="B198" i="2"/>
  <c r="D198" i="2"/>
  <c r="G198" i="2"/>
  <c r="C198" i="2"/>
  <c r="H198" i="2"/>
  <c r="A199" i="2"/>
  <c r="C199" i="2"/>
  <c r="E199" i="2"/>
  <c r="D199" i="2"/>
  <c r="G199" i="2"/>
  <c r="H199" i="2"/>
  <c r="B199" i="2"/>
  <c r="A200" i="2"/>
  <c r="B200" i="2"/>
  <c r="D200" i="2"/>
  <c r="G200" i="2"/>
  <c r="C200" i="2"/>
  <c r="E200" i="2"/>
  <c r="H200" i="2"/>
  <c r="A201" i="2"/>
  <c r="C201" i="2"/>
  <c r="D201" i="2"/>
  <c r="E201" i="2"/>
  <c r="G201" i="2"/>
  <c r="H201" i="2"/>
  <c r="B201" i="2"/>
  <c r="A202" i="2"/>
  <c r="B202" i="2"/>
  <c r="D202" i="2"/>
  <c r="G202" i="2"/>
  <c r="C202" i="2"/>
  <c r="E202" i="2"/>
  <c r="H202" i="2"/>
  <c r="A203" i="2"/>
  <c r="C203" i="2"/>
  <c r="E203" i="2"/>
  <c r="D203" i="2"/>
  <c r="G203" i="2"/>
  <c r="H203" i="2"/>
  <c r="B203" i="2"/>
  <c r="A204" i="2"/>
  <c r="B204" i="2"/>
  <c r="D204" i="2"/>
  <c r="G204" i="2"/>
  <c r="C204" i="2"/>
  <c r="E204" i="2"/>
  <c r="H204" i="2"/>
  <c r="A205" i="2"/>
  <c r="C205" i="2"/>
  <c r="E205" i="2"/>
  <c r="D205" i="2"/>
  <c r="G205" i="2"/>
  <c r="H205" i="2"/>
  <c r="B205" i="2"/>
  <c r="A206" i="2"/>
  <c r="B206" i="2"/>
  <c r="D206" i="2"/>
  <c r="G206" i="2"/>
  <c r="C206" i="2"/>
  <c r="E206" i="2"/>
  <c r="H206" i="2"/>
  <c r="A207" i="2"/>
  <c r="C207" i="2"/>
  <c r="E207" i="2"/>
  <c r="D207" i="2"/>
  <c r="G207" i="2"/>
  <c r="H207" i="2"/>
  <c r="B207" i="2"/>
  <c r="A208" i="2"/>
  <c r="B208" i="2"/>
  <c r="D208" i="2"/>
  <c r="G208" i="2"/>
  <c r="C208" i="2"/>
  <c r="E208" i="2"/>
  <c r="H208" i="2"/>
  <c r="A209" i="2"/>
  <c r="C209" i="2"/>
  <c r="D209" i="2"/>
  <c r="E209" i="2"/>
  <c r="G209" i="2"/>
  <c r="H209" i="2"/>
  <c r="B209" i="2"/>
  <c r="A210" i="2"/>
  <c r="B210" i="2"/>
  <c r="D210" i="2"/>
  <c r="G210" i="2"/>
  <c r="C210" i="2"/>
  <c r="E210" i="2"/>
  <c r="H210" i="2"/>
  <c r="A211" i="2"/>
  <c r="C211" i="2"/>
  <c r="E211" i="2"/>
  <c r="D211" i="2"/>
  <c r="G211" i="2"/>
  <c r="H211" i="2"/>
  <c r="B211" i="2"/>
  <c r="A212" i="2"/>
  <c r="B212" i="2"/>
  <c r="D212" i="2"/>
  <c r="G212" i="2"/>
  <c r="C212" i="2"/>
  <c r="E212" i="2"/>
  <c r="H212" i="2"/>
  <c r="A213" i="2"/>
  <c r="C213" i="2"/>
  <c r="E213" i="2"/>
  <c r="D213" i="2"/>
  <c r="G213" i="2"/>
  <c r="H213" i="2"/>
  <c r="B213" i="2"/>
  <c r="A214" i="2"/>
  <c r="B214" i="2"/>
  <c r="D214" i="2"/>
  <c r="G214" i="2"/>
  <c r="C214" i="2"/>
  <c r="E214" i="2"/>
  <c r="H214" i="2"/>
  <c r="A215" i="2"/>
  <c r="C215" i="2"/>
  <c r="E215" i="2"/>
  <c r="D215" i="2"/>
  <c r="G215" i="2"/>
  <c r="H215" i="2"/>
  <c r="B215" i="2"/>
  <c r="A216" i="2"/>
  <c r="B216" i="2"/>
  <c r="D216" i="2"/>
  <c r="G216" i="2"/>
  <c r="C216" i="2"/>
  <c r="E216" i="2"/>
  <c r="H216" i="2"/>
  <c r="A217" i="2"/>
  <c r="C217" i="2"/>
  <c r="D217" i="2"/>
  <c r="E217" i="2"/>
  <c r="G217" i="2"/>
  <c r="H217" i="2"/>
  <c r="B217" i="2"/>
  <c r="A218" i="2"/>
  <c r="B218" i="2"/>
  <c r="D218" i="2"/>
  <c r="G218" i="2"/>
  <c r="C218" i="2"/>
  <c r="E218" i="2"/>
  <c r="H218" i="2"/>
  <c r="A219" i="2"/>
  <c r="C219" i="2"/>
  <c r="E219" i="2"/>
  <c r="D219" i="2"/>
  <c r="G219" i="2"/>
  <c r="H219" i="2"/>
  <c r="B219" i="2"/>
  <c r="A220" i="2"/>
  <c r="B220" i="2"/>
  <c r="D220" i="2"/>
  <c r="G220" i="2"/>
  <c r="C220" i="2"/>
  <c r="E220" i="2"/>
  <c r="H220" i="2"/>
  <c r="A221" i="2"/>
  <c r="C221" i="2"/>
  <c r="E221" i="2"/>
  <c r="D221" i="2"/>
  <c r="G221" i="2"/>
  <c r="H221" i="2"/>
  <c r="B221" i="2"/>
  <c r="A222" i="2"/>
  <c r="B222" i="2"/>
  <c r="D222" i="2"/>
  <c r="G222" i="2"/>
  <c r="C222" i="2"/>
  <c r="E222" i="2"/>
  <c r="H222" i="2"/>
  <c r="A223" i="2"/>
  <c r="C223" i="2"/>
  <c r="E223" i="2"/>
  <c r="D223" i="2"/>
  <c r="G223" i="2"/>
  <c r="H223" i="2"/>
  <c r="B223" i="2"/>
  <c r="A224" i="2"/>
  <c r="B224" i="2"/>
  <c r="D224" i="2"/>
  <c r="G224" i="2"/>
  <c r="C224" i="2"/>
  <c r="H224" i="2"/>
  <c r="A225" i="2"/>
  <c r="C225" i="2"/>
  <c r="D225" i="2"/>
  <c r="E225" i="2"/>
  <c r="G225" i="2"/>
  <c r="H225" i="2"/>
  <c r="B225" i="2"/>
  <c r="A226" i="2"/>
  <c r="B226" i="2"/>
  <c r="D226" i="2"/>
  <c r="G226" i="2"/>
  <c r="C226" i="2"/>
  <c r="E226" i="2"/>
  <c r="H226" i="2"/>
  <c r="A227" i="2"/>
  <c r="C227" i="2"/>
  <c r="E227" i="2"/>
  <c r="D227" i="2"/>
  <c r="G227" i="2"/>
  <c r="H227" i="2"/>
  <c r="B227" i="2"/>
  <c r="A228" i="2"/>
  <c r="B228" i="2"/>
  <c r="D228" i="2"/>
  <c r="G228" i="2"/>
  <c r="C228" i="2"/>
  <c r="E228" i="2"/>
  <c r="H228" i="2"/>
  <c r="A229" i="2"/>
  <c r="C229" i="2"/>
  <c r="E229" i="2"/>
  <c r="D229" i="2"/>
  <c r="G229" i="2"/>
  <c r="H229" i="2"/>
  <c r="B229" i="2"/>
  <c r="A230" i="2"/>
  <c r="B230" i="2"/>
  <c r="D230" i="2"/>
  <c r="G230" i="2"/>
  <c r="C230" i="2"/>
  <c r="E230" i="2"/>
  <c r="H230" i="2"/>
  <c r="A231" i="2"/>
  <c r="C231" i="2"/>
  <c r="E231" i="2"/>
  <c r="D231" i="2"/>
  <c r="G231" i="2"/>
  <c r="H231" i="2"/>
  <c r="B231" i="2"/>
  <c r="A232" i="2"/>
  <c r="B232" i="2"/>
  <c r="D232" i="2"/>
  <c r="G232" i="2"/>
  <c r="C232" i="2"/>
  <c r="E232" i="2"/>
  <c r="H232" i="2"/>
  <c r="A233" i="2"/>
  <c r="C233" i="2"/>
  <c r="D233" i="2"/>
  <c r="E233" i="2"/>
  <c r="G233" i="2"/>
  <c r="H233" i="2"/>
  <c r="B233" i="2"/>
  <c r="A234" i="2"/>
  <c r="B234" i="2"/>
  <c r="D234" i="2"/>
  <c r="G234" i="2"/>
  <c r="C234" i="2"/>
  <c r="E234" i="2"/>
  <c r="H234" i="2"/>
  <c r="A235" i="2"/>
  <c r="C235" i="2"/>
  <c r="E235" i="2"/>
  <c r="D235" i="2"/>
  <c r="G235" i="2"/>
  <c r="H235" i="2"/>
  <c r="B235" i="2"/>
  <c r="A236" i="2"/>
  <c r="B236" i="2"/>
  <c r="D236" i="2"/>
  <c r="G236" i="2"/>
  <c r="C236" i="2"/>
  <c r="E236" i="2"/>
  <c r="H236" i="2"/>
  <c r="A237" i="2"/>
  <c r="C237" i="2"/>
  <c r="E237" i="2"/>
  <c r="D237" i="2"/>
  <c r="G237" i="2"/>
  <c r="H237" i="2"/>
  <c r="B237" i="2"/>
  <c r="A238" i="2"/>
  <c r="B238" i="2"/>
  <c r="D238" i="2"/>
  <c r="G238" i="2"/>
  <c r="C238" i="2"/>
  <c r="E238" i="2"/>
  <c r="H238" i="2"/>
  <c r="A239" i="2"/>
  <c r="C239" i="2"/>
  <c r="D239" i="2"/>
  <c r="G239" i="2"/>
  <c r="H239" i="2"/>
  <c r="B239" i="2"/>
  <c r="A240" i="2"/>
  <c r="B240" i="2"/>
  <c r="D240" i="2"/>
  <c r="G240" i="2"/>
  <c r="C240" i="2"/>
  <c r="E240" i="2"/>
  <c r="H240" i="2"/>
  <c r="A241" i="2"/>
  <c r="C241" i="2"/>
  <c r="D241" i="2"/>
  <c r="E241" i="2"/>
  <c r="G241" i="2"/>
  <c r="H241" i="2"/>
  <c r="B241" i="2"/>
  <c r="A242" i="2"/>
  <c r="B242" i="2"/>
  <c r="D242" i="2"/>
  <c r="G242" i="2"/>
  <c r="C242" i="2"/>
  <c r="E242" i="2"/>
  <c r="H242" i="2"/>
  <c r="A243" i="2"/>
  <c r="C243" i="2"/>
  <c r="E243" i="2"/>
  <c r="D243" i="2"/>
  <c r="G243" i="2"/>
  <c r="H243" i="2"/>
  <c r="B243" i="2"/>
  <c r="A244" i="2"/>
  <c r="B244" i="2"/>
  <c r="D244" i="2"/>
  <c r="G244" i="2"/>
  <c r="C244" i="2"/>
  <c r="E244" i="2"/>
  <c r="H244" i="2"/>
  <c r="A245" i="2"/>
  <c r="C245" i="2"/>
  <c r="E245" i="2"/>
  <c r="D245" i="2"/>
  <c r="G245" i="2"/>
  <c r="H245" i="2"/>
  <c r="B245" i="2"/>
  <c r="A246" i="2"/>
  <c r="B246" i="2"/>
  <c r="D246" i="2"/>
  <c r="G246" i="2"/>
  <c r="C246" i="2"/>
  <c r="E246" i="2"/>
  <c r="H246" i="2"/>
  <c r="A247" i="2"/>
  <c r="C247" i="2"/>
  <c r="E247" i="2"/>
  <c r="D247" i="2"/>
  <c r="G247" i="2"/>
  <c r="H247" i="2"/>
  <c r="B247" i="2"/>
  <c r="A248" i="2"/>
  <c r="B248" i="2"/>
  <c r="D248" i="2"/>
  <c r="G248" i="2"/>
  <c r="C248" i="2"/>
  <c r="E248" i="2"/>
  <c r="H248" i="2"/>
  <c r="A249" i="2"/>
  <c r="C249" i="2"/>
  <c r="D249" i="2"/>
  <c r="E249" i="2"/>
  <c r="G249" i="2"/>
  <c r="H249" i="2"/>
  <c r="B249" i="2"/>
  <c r="A250" i="2"/>
  <c r="B250" i="2"/>
  <c r="D250" i="2"/>
  <c r="G250" i="2"/>
  <c r="C250" i="2"/>
  <c r="E250" i="2"/>
  <c r="H250" i="2"/>
  <c r="A251" i="2"/>
  <c r="C251" i="2"/>
  <c r="E251" i="2"/>
  <c r="D251" i="2"/>
  <c r="G251" i="2"/>
  <c r="H251" i="2"/>
  <c r="B251" i="2"/>
  <c r="A252" i="2"/>
  <c r="B252" i="2"/>
  <c r="D252" i="2"/>
  <c r="G252" i="2"/>
  <c r="C252" i="2"/>
  <c r="E252" i="2"/>
  <c r="H252" i="2"/>
  <c r="A253" i="2"/>
  <c r="C253" i="2"/>
  <c r="D253" i="2"/>
  <c r="G253" i="2"/>
  <c r="H253" i="2"/>
  <c r="B253" i="2"/>
  <c r="A254" i="2"/>
  <c r="B254" i="2"/>
  <c r="D254" i="2"/>
  <c r="G254" i="2"/>
  <c r="C254" i="2"/>
  <c r="E254" i="2"/>
  <c r="H254" i="2"/>
  <c r="A255" i="2"/>
  <c r="C255" i="2"/>
  <c r="E255" i="2"/>
  <c r="D255" i="2"/>
  <c r="G255" i="2"/>
  <c r="H255" i="2"/>
  <c r="B255" i="2"/>
  <c r="A256" i="2"/>
  <c r="B256" i="2"/>
  <c r="D256" i="2"/>
  <c r="G256" i="2"/>
  <c r="C256" i="2"/>
  <c r="E256" i="2"/>
  <c r="H256" i="2"/>
  <c r="A257" i="2"/>
  <c r="C257" i="2"/>
  <c r="D257" i="2"/>
  <c r="E257" i="2"/>
  <c r="G257" i="2"/>
  <c r="H257" i="2"/>
  <c r="B257" i="2"/>
  <c r="A258" i="2"/>
  <c r="B258" i="2"/>
  <c r="D258" i="2"/>
  <c r="G258" i="2"/>
  <c r="C258" i="2"/>
  <c r="E258" i="2"/>
  <c r="H258" i="2"/>
  <c r="A259" i="2"/>
  <c r="C259" i="2"/>
  <c r="E259" i="2"/>
  <c r="D259" i="2"/>
  <c r="G259" i="2"/>
  <c r="H259" i="2"/>
  <c r="B259" i="2"/>
  <c r="A260" i="2"/>
  <c r="B260" i="2"/>
  <c r="D260" i="2"/>
  <c r="G260" i="2"/>
  <c r="C260" i="2"/>
  <c r="E260" i="2"/>
  <c r="H260" i="2"/>
  <c r="A261" i="2"/>
  <c r="C261" i="2"/>
  <c r="E261" i="2"/>
  <c r="D261" i="2"/>
  <c r="G261" i="2"/>
  <c r="H261" i="2"/>
  <c r="B261" i="2"/>
  <c r="A262" i="2"/>
  <c r="B262" i="2"/>
  <c r="D262" i="2"/>
  <c r="G262" i="2"/>
  <c r="C262" i="2"/>
  <c r="E262" i="2"/>
  <c r="H262" i="2"/>
  <c r="A263" i="2"/>
  <c r="C263" i="2"/>
  <c r="E263" i="2"/>
  <c r="D263" i="2"/>
  <c r="G263" i="2"/>
  <c r="H263" i="2"/>
  <c r="B263" i="2"/>
  <c r="A264" i="2"/>
  <c r="B264" i="2"/>
  <c r="D264" i="2"/>
  <c r="G264" i="2"/>
  <c r="C264" i="2"/>
  <c r="E264" i="2"/>
  <c r="H264" i="2"/>
  <c r="A265" i="2"/>
  <c r="C265" i="2"/>
  <c r="D265" i="2"/>
  <c r="E265" i="2"/>
  <c r="G265" i="2"/>
  <c r="H265" i="2"/>
  <c r="B265" i="2"/>
  <c r="A266" i="2"/>
  <c r="B266" i="2"/>
  <c r="D266" i="2"/>
  <c r="G266" i="2"/>
  <c r="C266" i="2"/>
  <c r="E266" i="2"/>
  <c r="H266" i="2"/>
  <c r="A267" i="2"/>
  <c r="C267" i="2"/>
  <c r="E267" i="2"/>
  <c r="D267" i="2"/>
  <c r="G267" i="2"/>
  <c r="H267" i="2"/>
  <c r="B267" i="2"/>
  <c r="A268" i="2"/>
  <c r="B268" i="2"/>
  <c r="D268" i="2"/>
  <c r="G268" i="2"/>
  <c r="C268" i="2"/>
  <c r="E268" i="2"/>
  <c r="H268" i="2"/>
  <c r="A269" i="2"/>
  <c r="C269" i="2"/>
  <c r="D269" i="2"/>
  <c r="G269" i="2"/>
  <c r="H269" i="2"/>
  <c r="B269" i="2"/>
  <c r="A270" i="2"/>
  <c r="B270" i="2"/>
  <c r="D270" i="2"/>
  <c r="G270" i="2"/>
  <c r="C270" i="2"/>
  <c r="E270" i="2"/>
  <c r="H270" i="2"/>
  <c r="A271" i="2"/>
  <c r="C271" i="2"/>
  <c r="E271" i="2"/>
  <c r="D271" i="2"/>
  <c r="G271" i="2"/>
  <c r="H271" i="2"/>
  <c r="B271" i="2"/>
  <c r="A272" i="2"/>
  <c r="B272" i="2"/>
  <c r="D272" i="2"/>
  <c r="G272" i="2"/>
  <c r="C272" i="2"/>
  <c r="E272" i="2"/>
  <c r="H272" i="2"/>
  <c r="A273" i="2"/>
  <c r="C273" i="2"/>
  <c r="D273" i="2"/>
  <c r="G273" i="2"/>
  <c r="H273" i="2"/>
  <c r="B273" i="2"/>
  <c r="A274" i="2"/>
  <c r="B274" i="2"/>
  <c r="D274" i="2"/>
  <c r="G274" i="2"/>
  <c r="C274" i="2"/>
  <c r="E274" i="2"/>
  <c r="H274" i="2"/>
  <c r="A275" i="2"/>
  <c r="C275" i="2"/>
  <c r="E275" i="2"/>
  <c r="D275" i="2"/>
  <c r="G275" i="2"/>
  <c r="H275" i="2"/>
  <c r="B275" i="2"/>
  <c r="A276" i="2"/>
  <c r="B276" i="2"/>
  <c r="D276" i="2"/>
  <c r="G276" i="2"/>
  <c r="C276" i="2"/>
  <c r="E276" i="2"/>
  <c r="H276" i="2"/>
  <c r="A277" i="2"/>
  <c r="C277" i="2"/>
  <c r="E277" i="2"/>
  <c r="D277" i="2"/>
  <c r="G277" i="2"/>
  <c r="H277" i="2"/>
  <c r="B277" i="2"/>
  <c r="A278" i="2"/>
  <c r="B278" i="2"/>
  <c r="D278" i="2"/>
  <c r="G278" i="2"/>
  <c r="C278" i="2"/>
  <c r="E278" i="2"/>
  <c r="H278" i="2"/>
  <c r="A279" i="2"/>
  <c r="C279" i="2"/>
  <c r="E279" i="2"/>
  <c r="D279" i="2"/>
  <c r="G279" i="2"/>
  <c r="H279" i="2"/>
  <c r="B279" i="2"/>
  <c r="A280" i="2"/>
  <c r="B280" i="2"/>
  <c r="D280" i="2"/>
  <c r="G280" i="2"/>
  <c r="C280" i="2"/>
  <c r="E280" i="2"/>
  <c r="H280" i="2"/>
  <c r="A281" i="2"/>
  <c r="C281" i="2"/>
  <c r="D281" i="2"/>
  <c r="E281" i="2"/>
  <c r="G281" i="2"/>
  <c r="H281" i="2"/>
  <c r="B281" i="2"/>
  <c r="A282" i="2"/>
  <c r="B282" i="2"/>
  <c r="D282" i="2"/>
  <c r="G282" i="2"/>
  <c r="C282" i="2"/>
  <c r="E282" i="2"/>
  <c r="H282" i="2"/>
  <c r="A283" i="2"/>
  <c r="C283" i="2"/>
  <c r="E283" i="2"/>
  <c r="D283" i="2"/>
  <c r="G283" i="2"/>
  <c r="H283" i="2"/>
  <c r="B283" i="2"/>
  <c r="A284" i="2"/>
  <c r="B284" i="2"/>
  <c r="D284" i="2"/>
  <c r="G284" i="2"/>
  <c r="C284" i="2"/>
  <c r="E284" i="2"/>
  <c r="H284" i="2"/>
  <c r="A285" i="2"/>
  <c r="C285" i="2"/>
  <c r="E285" i="2"/>
  <c r="D285" i="2"/>
  <c r="G285" i="2"/>
  <c r="H285" i="2"/>
  <c r="B285" i="2"/>
  <c r="A286" i="2"/>
  <c r="B286" i="2"/>
  <c r="D286" i="2"/>
  <c r="G286" i="2"/>
  <c r="C286" i="2"/>
  <c r="E286" i="2"/>
  <c r="H286" i="2"/>
  <c r="A287" i="2"/>
  <c r="C287" i="2"/>
  <c r="E287" i="2"/>
  <c r="D287" i="2"/>
  <c r="G287" i="2"/>
  <c r="H287" i="2"/>
  <c r="B287" i="2"/>
  <c r="A288" i="2"/>
  <c r="B288" i="2"/>
  <c r="D288" i="2"/>
  <c r="G288" i="2"/>
  <c r="C288" i="2"/>
  <c r="E288" i="2"/>
  <c r="H288" i="2"/>
  <c r="A289" i="2"/>
  <c r="C289" i="2"/>
  <c r="D289" i="2"/>
  <c r="E289" i="2"/>
  <c r="G289" i="2"/>
  <c r="H289" i="2"/>
  <c r="B289" i="2"/>
  <c r="A290" i="2"/>
  <c r="B290" i="2"/>
  <c r="D290" i="2"/>
  <c r="G290" i="2"/>
  <c r="C290" i="2"/>
  <c r="E290" i="2"/>
  <c r="H290" i="2"/>
  <c r="A291" i="2"/>
  <c r="C291" i="2"/>
  <c r="E291" i="2"/>
  <c r="D291" i="2"/>
  <c r="G291" i="2"/>
  <c r="H291" i="2"/>
  <c r="B291" i="2"/>
  <c r="A292" i="2"/>
  <c r="B292" i="2"/>
  <c r="D292" i="2"/>
  <c r="G292" i="2"/>
  <c r="C292" i="2"/>
  <c r="E292" i="2"/>
  <c r="H292" i="2"/>
  <c r="A293" i="2"/>
  <c r="C293" i="2"/>
  <c r="E293" i="2"/>
  <c r="D293" i="2"/>
  <c r="G293" i="2"/>
  <c r="H293" i="2"/>
  <c r="B293" i="2"/>
  <c r="A294" i="2"/>
  <c r="B294" i="2"/>
  <c r="D294" i="2"/>
  <c r="G294" i="2"/>
  <c r="C294" i="2"/>
  <c r="E294" i="2"/>
  <c r="H294" i="2"/>
  <c r="A295" i="2"/>
  <c r="C295" i="2"/>
  <c r="E295" i="2"/>
  <c r="D295" i="2"/>
  <c r="G295" i="2"/>
  <c r="H295" i="2"/>
  <c r="B295" i="2"/>
  <c r="A296" i="2"/>
  <c r="B296" i="2"/>
  <c r="D296" i="2"/>
  <c r="G296" i="2"/>
  <c r="C296" i="2"/>
  <c r="E296" i="2"/>
  <c r="H296" i="2"/>
  <c r="A297" i="2"/>
  <c r="C297" i="2"/>
  <c r="D297" i="2"/>
  <c r="E297" i="2"/>
  <c r="G297" i="2"/>
  <c r="H297" i="2"/>
  <c r="B297" i="2"/>
  <c r="A298" i="2"/>
  <c r="B298" i="2"/>
  <c r="D298" i="2"/>
  <c r="G298" i="2"/>
  <c r="C298" i="2"/>
  <c r="E298" i="2"/>
  <c r="H298" i="2"/>
  <c r="A299" i="2"/>
  <c r="C299" i="2"/>
  <c r="E299" i="2"/>
  <c r="D299" i="2"/>
  <c r="G299" i="2"/>
  <c r="H299" i="2"/>
  <c r="B299" i="2"/>
  <c r="A300" i="2"/>
  <c r="B300" i="2"/>
  <c r="D300" i="2"/>
  <c r="G300" i="2"/>
  <c r="C300" i="2"/>
  <c r="H300" i="2"/>
  <c r="A301" i="2"/>
  <c r="C301" i="2"/>
  <c r="E301" i="2"/>
  <c r="D301" i="2"/>
  <c r="G301" i="2"/>
  <c r="H301" i="2"/>
  <c r="B301" i="2"/>
  <c r="A302" i="2"/>
  <c r="B302" i="2"/>
  <c r="D302" i="2"/>
  <c r="G302" i="2"/>
  <c r="C302" i="2"/>
  <c r="E302" i="2"/>
  <c r="H302" i="2"/>
  <c r="A303" i="2"/>
  <c r="C303" i="2"/>
  <c r="E303" i="2"/>
  <c r="D303" i="2"/>
  <c r="G303" i="2"/>
  <c r="H303" i="2"/>
  <c r="B303" i="2"/>
  <c r="A304" i="2"/>
  <c r="B304" i="2"/>
  <c r="D304" i="2"/>
  <c r="G304" i="2"/>
  <c r="C304" i="2"/>
  <c r="E304" i="2"/>
  <c r="H304" i="2"/>
  <c r="A305" i="2"/>
  <c r="C305" i="2"/>
  <c r="D305" i="2"/>
  <c r="E305" i="2"/>
  <c r="G305" i="2"/>
  <c r="H305" i="2"/>
  <c r="B305" i="2"/>
  <c r="A306" i="2"/>
  <c r="B306" i="2"/>
  <c r="D306" i="2"/>
  <c r="G306" i="2"/>
  <c r="C306" i="2"/>
  <c r="E306" i="2"/>
  <c r="H306" i="2"/>
  <c r="A307" i="2"/>
  <c r="C307" i="2"/>
  <c r="D307" i="2"/>
  <c r="G307" i="2"/>
  <c r="H307" i="2"/>
  <c r="B307" i="2"/>
  <c r="A308" i="2"/>
  <c r="B308" i="2"/>
  <c r="D308" i="2"/>
  <c r="G308" i="2"/>
  <c r="C308" i="2"/>
  <c r="E308" i="2"/>
  <c r="H308" i="2"/>
  <c r="A309" i="2"/>
  <c r="C309" i="2"/>
  <c r="E309" i="2"/>
  <c r="D309" i="2"/>
  <c r="G309" i="2"/>
  <c r="H309" i="2"/>
  <c r="B309" i="2"/>
  <c r="A310" i="2"/>
  <c r="B310" i="2"/>
  <c r="D310" i="2"/>
  <c r="G310" i="2"/>
  <c r="C310" i="2"/>
  <c r="E310" i="2"/>
  <c r="H310" i="2"/>
  <c r="A311" i="2"/>
  <c r="C311" i="2"/>
  <c r="E311" i="2"/>
  <c r="D311" i="2"/>
  <c r="G311" i="2"/>
  <c r="H311" i="2"/>
  <c r="B311" i="2"/>
  <c r="A312" i="2"/>
  <c r="B312" i="2"/>
  <c r="D312" i="2"/>
  <c r="G312" i="2"/>
  <c r="C312" i="2"/>
  <c r="E312" i="2"/>
  <c r="H312" i="2"/>
  <c r="A313" i="2"/>
  <c r="C313" i="2"/>
  <c r="D313" i="2"/>
  <c r="E313" i="2"/>
  <c r="G313" i="2"/>
  <c r="H313" i="2"/>
  <c r="B313" i="2"/>
  <c r="A314" i="2"/>
  <c r="B314" i="2"/>
  <c r="D314" i="2"/>
  <c r="G314" i="2"/>
  <c r="C314" i="2"/>
  <c r="E314" i="2"/>
  <c r="H314" i="2"/>
  <c r="A315" i="2"/>
  <c r="C315" i="2"/>
  <c r="E315" i="2"/>
  <c r="D315" i="2"/>
  <c r="G315" i="2"/>
  <c r="H315" i="2"/>
  <c r="B315" i="2"/>
  <c r="A316" i="2"/>
  <c r="B316" i="2"/>
  <c r="D316" i="2"/>
  <c r="G316" i="2"/>
  <c r="C316" i="2"/>
  <c r="E316" i="2"/>
  <c r="H316" i="2"/>
  <c r="A317" i="2"/>
  <c r="C317" i="2"/>
  <c r="E317" i="2"/>
  <c r="D317" i="2"/>
  <c r="G317" i="2"/>
  <c r="H317" i="2"/>
  <c r="B317" i="2"/>
  <c r="A318" i="2"/>
  <c r="B318" i="2"/>
  <c r="D318" i="2"/>
  <c r="G318" i="2"/>
  <c r="C318" i="2"/>
  <c r="E318" i="2"/>
  <c r="H318" i="2"/>
  <c r="A319" i="2"/>
  <c r="C319" i="2"/>
  <c r="E319" i="2"/>
  <c r="D319" i="2"/>
  <c r="G319" i="2"/>
  <c r="H319" i="2"/>
  <c r="B319" i="2"/>
  <c r="A320" i="2"/>
  <c r="C320" i="2"/>
  <c r="E320" i="2"/>
  <c r="D320" i="2"/>
  <c r="F320" i="2"/>
  <c r="G320" i="2"/>
  <c r="H320" i="2"/>
  <c r="B320" i="2"/>
  <c r="A321" i="2"/>
  <c r="C321" i="2"/>
  <c r="E321" i="2"/>
  <c r="D321" i="2"/>
  <c r="F321" i="2"/>
  <c r="G321" i="2"/>
  <c r="H321" i="2"/>
  <c r="B321" i="2"/>
  <c r="A322" i="2"/>
  <c r="C322" i="2"/>
  <c r="E322" i="2"/>
  <c r="D322" i="2"/>
  <c r="F322" i="2"/>
  <c r="G322" i="2"/>
  <c r="H322" i="2"/>
  <c r="B322" i="2"/>
  <c r="A323" i="2"/>
  <c r="C323" i="2"/>
  <c r="E323" i="2"/>
  <c r="D323" i="2"/>
  <c r="F323" i="2"/>
  <c r="G323" i="2"/>
  <c r="H323" i="2"/>
  <c r="B323" i="2"/>
  <c r="A324" i="2"/>
  <c r="C324" i="2"/>
  <c r="E324" i="2"/>
  <c r="D324" i="2"/>
  <c r="F324" i="2"/>
  <c r="G324" i="2"/>
  <c r="H324" i="2"/>
  <c r="B324" i="2"/>
  <c r="A325" i="2"/>
  <c r="B325" i="2"/>
  <c r="D325" i="2"/>
  <c r="G325" i="2"/>
  <c r="C325" i="2"/>
  <c r="E325" i="2"/>
  <c r="H325" i="2"/>
  <c r="A326" i="2"/>
  <c r="C326" i="2"/>
  <c r="D326" i="2"/>
  <c r="E326" i="2"/>
  <c r="G326" i="2"/>
  <c r="H326" i="2"/>
  <c r="B326" i="2"/>
  <c r="A327" i="2"/>
  <c r="B327" i="2"/>
  <c r="D327" i="2"/>
  <c r="G327" i="2"/>
  <c r="C327" i="2"/>
  <c r="E327" i="2"/>
  <c r="H327" i="2"/>
  <c r="A328" i="2"/>
  <c r="C328" i="2"/>
  <c r="E328" i="2"/>
  <c r="D328" i="2"/>
  <c r="G328" i="2"/>
  <c r="H328" i="2"/>
  <c r="B328" i="2"/>
  <c r="A329" i="2"/>
  <c r="B329" i="2"/>
  <c r="D329" i="2"/>
  <c r="G329" i="2"/>
  <c r="C329" i="2"/>
  <c r="H329" i="2"/>
  <c r="A330" i="2"/>
  <c r="C330" i="2"/>
  <c r="E330" i="2"/>
  <c r="D330" i="2"/>
  <c r="G330" i="2"/>
  <c r="H330" i="2"/>
  <c r="B330" i="2"/>
  <c r="A331" i="2"/>
  <c r="B331" i="2"/>
  <c r="D331" i="2"/>
  <c r="G331" i="2"/>
  <c r="C331" i="2"/>
  <c r="E331" i="2"/>
  <c r="H331" i="2"/>
  <c r="A332" i="2"/>
  <c r="C332" i="2"/>
  <c r="E332" i="2"/>
  <c r="D332" i="2"/>
  <c r="G332" i="2"/>
  <c r="H332" i="2"/>
  <c r="B332" i="2"/>
  <c r="A333" i="2"/>
  <c r="B333" i="2"/>
  <c r="D333" i="2"/>
  <c r="G333" i="2"/>
  <c r="C333" i="2"/>
  <c r="E333" i="2"/>
  <c r="H333" i="2"/>
  <c r="A334" i="2"/>
  <c r="C334" i="2"/>
  <c r="D334" i="2"/>
  <c r="E334" i="2"/>
  <c r="G334" i="2"/>
  <c r="H334" i="2"/>
  <c r="B334" i="2"/>
  <c r="A335" i="2"/>
  <c r="B335" i="2"/>
  <c r="D335" i="2"/>
  <c r="G335" i="2"/>
  <c r="C335" i="2"/>
  <c r="E335" i="2"/>
  <c r="H335" i="2"/>
  <c r="A336" i="2"/>
  <c r="C336" i="2"/>
  <c r="E336" i="2"/>
  <c r="D336" i="2"/>
  <c r="G336" i="2"/>
  <c r="H336" i="2"/>
  <c r="B336" i="2"/>
  <c r="A337" i="2"/>
  <c r="B337" i="2"/>
  <c r="D337" i="2"/>
  <c r="G337" i="2"/>
  <c r="C337" i="2"/>
  <c r="E337" i="2"/>
  <c r="H337" i="2"/>
  <c r="A338" i="2"/>
  <c r="C338" i="2"/>
  <c r="E338" i="2"/>
  <c r="D338" i="2"/>
  <c r="G338" i="2"/>
  <c r="H338" i="2"/>
  <c r="B338" i="2"/>
  <c r="A339" i="2"/>
  <c r="B339" i="2"/>
  <c r="D339" i="2"/>
  <c r="G339" i="2"/>
  <c r="C339" i="2"/>
  <c r="H339" i="2"/>
  <c r="A340" i="2"/>
  <c r="C340" i="2"/>
  <c r="E340" i="2"/>
  <c r="D340" i="2"/>
  <c r="G340" i="2"/>
  <c r="H340" i="2"/>
  <c r="B340" i="2"/>
  <c r="A341" i="2"/>
  <c r="B341" i="2"/>
  <c r="D341" i="2"/>
  <c r="G341" i="2"/>
  <c r="C341" i="2"/>
  <c r="E341" i="2"/>
  <c r="H341" i="2"/>
  <c r="A342" i="2"/>
  <c r="C342" i="2"/>
  <c r="D342" i="2"/>
  <c r="E342" i="2"/>
  <c r="G342" i="2"/>
  <c r="H342" i="2"/>
  <c r="B342" i="2"/>
  <c r="A343" i="2"/>
  <c r="B343" i="2"/>
  <c r="D343" i="2"/>
  <c r="G343" i="2"/>
  <c r="C343" i="2"/>
  <c r="H343" i="2"/>
  <c r="A344" i="2"/>
  <c r="C344" i="2"/>
  <c r="D344" i="2"/>
  <c r="G344" i="2"/>
  <c r="H344" i="2"/>
  <c r="B344" i="2"/>
  <c r="A345" i="2"/>
  <c r="B345" i="2"/>
  <c r="D345" i="2"/>
  <c r="G345" i="2"/>
  <c r="C345" i="2"/>
  <c r="E345" i="2"/>
  <c r="H345" i="2"/>
  <c r="A346" i="2"/>
  <c r="C346" i="2"/>
  <c r="E346" i="2"/>
  <c r="D346" i="2"/>
  <c r="G346" i="2"/>
  <c r="H346" i="2"/>
  <c r="B346" i="2"/>
  <c r="A347" i="2"/>
  <c r="B347" i="2"/>
  <c r="D347" i="2"/>
  <c r="G347" i="2"/>
  <c r="C347" i="2"/>
  <c r="E347" i="2"/>
  <c r="H347" i="2"/>
  <c r="A348" i="2"/>
  <c r="C348" i="2"/>
  <c r="E348" i="2"/>
  <c r="D348" i="2"/>
  <c r="G348" i="2"/>
  <c r="H348" i="2"/>
  <c r="B348" i="2"/>
  <c r="A349" i="2"/>
  <c r="B349" i="2"/>
  <c r="D349" i="2"/>
  <c r="G349" i="2"/>
  <c r="C349" i="2"/>
  <c r="E349" i="2"/>
  <c r="H349" i="2"/>
  <c r="A350" i="2"/>
  <c r="C350" i="2"/>
  <c r="D350" i="2"/>
  <c r="E350" i="2"/>
  <c r="G350" i="2"/>
  <c r="H350" i="2"/>
  <c r="B350" i="2"/>
  <c r="A351" i="2"/>
  <c r="B351" i="2"/>
  <c r="D351" i="2"/>
  <c r="G351" i="2"/>
  <c r="C351" i="2"/>
  <c r="E351" i="2"/>
  <c r="H351" i="2"/>
  <c r="A352" i="2"/>
  <c r="C352" i="2"/>
  <c r="E352" i="2"/>
  <c r="D352" i="2"/>
  <c r="G352" i="2"/>
  <c r="H352" i="2"/>
  <c r="B352" i="2"/>
  <c r="A353" i="2"/>
  <c r="B353" i="2"/>
  <c r="D353" i="2"/>
  <c r="G353" i="2"/>
  <c r="C353" i="2"/>
  <c r="E353" i="2"/>
  <c r="H353" i="2"/>
  <c r="A354" i="2"/>
  <c r="C354" i="2"/>
  <c r="E354" i="2"/>
  <c r="D354" i="2"/>
  <c r="G354" i="2"/>
  <c r="H354" i="2"/>
  <c r="B354" i="2"/>
  <c r="A355" i="2"/>
  <c r="B355" i="2"/>
  <c r="D355" i="2"/>
  <c r="G355" i="2"/>
  <c r="C355" i="2"/>
  <c r="E355" i="2"/>
  <c r="H355" i="2"/>
  <c r="A356" i="2"/>
  <c r="C356" i="2"/>
  <c r="E356" i="2"/>
  <c r="D356" i="2"/>
  <c r="G356" i="2"/>
  <c r="H356" i="2"/>
  <c r="B356" i="2"/>
  <c r="A357" i="2"/>
  <c r="B357" i="2"/>
  <c r="D357" i="2"/>
  <c r="G357" i="2"/>
  <c r="C357" i="2"/>
  <c r="E357" i="2"/>
  <c r="H357" i="2"/>
  <c r="A358" i="2"/>
  <c r="C358" i="2"/>
  <c r="D358" i="2"/>
  <c r="E358" i="2"/>
  <c r="G358" i="2"/>
  <c r="H358" i="2"/>
  <c r="B358" i="2"/>
  <c r="A359" i="2"/>
  <c r="B359" i="2"/>
  <c r="D359" i="2"/>
  <c r="G359" i="2"/>
  <c r="C359" i="2"/>
  <c r="E359" i="2"/>
  <c r="H359" i="2"/>
  <c r="A360" i="2"/>
  <c r="C360" i="2"/>
  <c r="E360" i="2"/>
  <c r="D360" i="2"/>
  <c r="G360" i="2"/>
  <c r="H360" i="2"/>
  <c r="B360" i="2"/>
  <c r="A361" i="2"/>
  <c r="B361" i="2"/>
  <c r="D361" i="2"/>
  <c r="G361" i="2"/>
  <c r="C361" i="2"/>
  <c r="E361" i="2"/>
  <c r="H361" i="2"/>
  <c r="A362" i="2"/>
  <c r="C362" i="2"/>
  <c r="E362" i="2"/>
  <c r="D362" i="2"/>
  <c r="G362" i="2"/>
  <c r="H362" i="2"/>
  <c r="B362" i="2"/>
  <c r="A363" i="2"/>
  <c r="B363" i="2"/>
  <c r="D363" i="2"/>
  <c r="G363" i="2"/>
  <c r="C363" i="2"/>
  <c r="E363" i="2"/>
  <c r="H363" i="2"/>
  <c r="A364" i="2"/>
  <c r="C364" i="2"/>
  <c r="E364" i="2"/>
  <c r="D364" i="2"/>
  <c r="G364" i="2"/>
  <c r="H364" i="2"/>
  <c r="B364" i="2"/>
  <c r="A365" i="2"/>
  <c r="B365" i="2"/>
  <c r="D365" i="2"/>
  <c r="G365" i="2"/>
  <c r="C365" i="2"/>
  <c r="E365" i="2"/>
  <c r="H365" i="2"/>
  <c r="A366" i="2"/>
  <c r="C366" i="2"/>
  <c r="D366" i="2"/>
  <c r="E366" i="2"/>
  <c r="G366" i="2"/>
  <c r="H366" i="2"/>
  <c r="B366" i="2"/>
  <c r="A367" i="2"/>
  <c r="B367" i="2"/>
  <c r="D367" i="2"/>
  <c r="G367" i="2"/>
  <c r="C367" i="2"/>
  <c r="E367" i="2"/>
  <c r="H367" i="2"/>
  <c r="A368" i="2"/>
  <c r="C368" i="2"/>
  <c r="E368" i="2"/>
  <c r="D368" i="2"/>
  <c r="G368" i="2"/>
  <c r="H368" i="2"/>
  <c r="B368" i="2"/>
  <c r="A369" i="2"/>
  <c r="B369" i="2"/>
  <c r="D369" i="2"/>
  <c r="G369" i="2"/>
  <c r="C369" i="2"/>
  <c r="E369" i="2"/>
  <c r="H369" i="2"/>
  <c r="A370" i="2"/>
  <c r="C370" i="2"/>
  <c r="E370" i="2"/>
  <c r="D370" i="2"/>
  <c r="G370" i="2"/>
  <c r="H370" i="2"/>
  <c r="B370" i="2"/>
  <c r="A371" i="2"/>
  <c r="B371" i="2"/>
  <c r="D371" i="2"/>
  <c r="G371" i="2"/>
  <c r="C371" i="2"/>
  <c r="E371" i="2"/>
  <c r="H371" i="2"/>
  <c r="A372" i="2"/>
  <c r="C372" i="2"/>
  <c r="E372" i="2"/>
  <c r="D372" i="2"/>
  <c r="G372" i="2"/>
  <c r="H372" i="2"/>
  <c r="B372" i="2"/>
  <c r="A373" i="2"/>
  <c r="B373" i="2"/>
  <c r="D373" i="2"/>
  <c r="G373" i="2"/>
  <c r="C373" i="2"/>
  <c r="E373" i="2"/>
  <c r="H373" i="2"/>
  <c r="A374" i="2"/>
  <c r="C374" i="2"/>
  <c r="D374" i="2"/>
  <c r="E374" i="2"/>
  <c r="G374" i="2"/>
  <c r="H374" i="2"/>
  <c r="B374" i="2"/>
  <c r="A375" i="2"/>
  <c r="B375" i="2"/>
  <c r="D375" i="2"/>
  <c r="G375" i="2"/>
  <c r="C375" i="2"/>
  <c r="E375" i="2"/>
  <c r="H375" i="2"/>
  <c r="A376" i="2"/>
  <c r="C376" i="2"/>
  <c r="E376" i="2"/>
  <c r="D376" i="2"/>
  <c r="G376" i="2"/>
  <c r="H376" i="2"/>
  <c r="B376" i="2"/>
  <c r="A377" i="2"/>
  <c r="B377" i="2"/>
  <c r="D377" i="2"/>
  <c r="G377" i="2"/>
  <c r="C377" i="2"/>
  <c r="E377" i="2"/>
  <c r="H377" i="2"/>
  <c r="A378" i="2"/>
  <c r="C378" i="2"/>
  <c r="E378" i="2"/>
  <c r="D378" i="2"/>
  <c r="G378" i="2"/>
  <c r="H378" i="2"/>
  <c r="B378" i="2"/>
  <c r="A379" i="2"/>
  <c r="B379" i="2"/>
  <c r="D379" i="2"/>
  <c r="G379" i="2"/>
  <c r="C379" i="2"/>
  <c r="E379" i="2"/>
  <c r="H379" i="2"/>
  <c r="A380" i="2"/>
  <c r="C380" i="2"/>
  <c r="E380" i="2"/>
  <c r="D380" i="2"/>
  <c r="G380" i="2"/>
  <c r="H380" i="2"/>
  <c r="B380" i="2"/>
  <c r="A381" i="2"/>
  <c r="B381" i="2"/>
  <c r="D381" i="2"/>
  <c r="G381" i="2"/>
  <c r="C381" i="2"/>
  <c r="E381" i="2"/>
  <c r="H381" i="2"/>
  <c r="A382" i="2"/>
  <c r="C382" i="2"/>
  <c r="D382" i="2"/>
  <c r="E382" i="2"/>
  <c r="G382" i="2"/>
  <c r="H382" i="2"/>
  <c r="B382" i="2"/>
  <c r="A383" i="2"/>
  <c r="B383" i="2"/>
  <c r="D383" i="2"/>
  <c r="G383" i="2"/>
  <c r="C383" i="2"/>
  <c r="E383" i="2"/>
  <c r="H383" i="2"/>
  <c r="A384" i="2"/>
  <c r="C384" i="2"/>
  <c r="E384" i="2"/>
  <c r="D384" i="2"/>
  <c r="G384" i="2"/>
  <c r="H384" i="2"/>
  <c r="B384" i="2"/>
  <c r="A385" i="2"/>
  <c r="B385" i="2"/>
  <c r="D385" i="2"/>
  <c r="G385" i="2"/>
  <c r="C385" i="2"/>
  <c r="E385" i="2"/>
  <c r="H385" i="2"/>
  <c r="A386" i="2"/>
  <c r="C386" i="2"/>
  <c r="E386" i="2"/>
  <c r="D386" i="2"/>
  <c r="G386" i="2"/>
  <c r="H386" i="2"/>
  <c r="B386" i="2"/>
  <c r="A387" i="2"/>
  <c r="B387" i="2"/>
  <c r="D387" i="2"/>
  <c r="G387" i="2"/>
  <c r="C387" i="2"/>
  <c r="E387" i="2"/>
  <c r="H387" i="2"/>
  <c r="A388" i="2"/>
  <c r="C388" i="2"/>
  <c r="E388" i="2"/>
  <c r="D388" i="2"/>
  <c r="G388" i="2"/>
  <c r="H388" i="2"/>
  <c r="B388" i="2"/>
  <c r="A389" i="2"/>
  <c r="B389" i="2"/>
  <c r="D389" i="2"/>
  <c r="G389" i="2"/>
  <c r="C389" i="2"/>
  <c r="E389" i="2"/>
  <c r="H389" i="2"/>
  <c r="A390" i="2"/>
  <c r="C390" i="2"/>
  <c r="D390" i="2"/>
  <c r="E390" i="2"/>
  <c r="G390" i="2"/>
  <c r="H390" i="2"/>
  <c r="B390" i="2"/>
  <c r="A391" i="2"/>
  <c r="B391" i="2"/>
  <c r="D391" i="2"/>
  <c r="G391" i="2"/>
  <c r="C391" i="2"/>
  <c r="E391" i="2"/>
  <c r="H391" i="2"/>
  <c r="A392" i="2"/>
  <c r="C392" i="2"/>
  <c r="E392" i="2"/>
  <c r="D392" i="2"/>
  <c r="G392" i="2"/>
  <c r="H392" i="2"/>
  <c r="B392" i="2"/>
  <c r="A393" i="2"/>
  <c r="B393" i="2"/>
  <c r="D393" i="2"/>
  <c r="G393" i="2"/>
  <c r="C393" i="2"/>
  <c r="E393" i="2"/>
  <c r="H393" i="2"/>
  <c r="A394" i="2"/>
  <c r="C394" i="2"/>
  <c r="E394" i="2"/>
  <c r="D394" i="2"/>
  <c r="G394" i="2"/>
  <c r="H394" i="2"/>
  <c r="B394" i="2"/>
  <c r="A395" i="2"/>
  <c r="B395" i="2"/>
  <c r="D395" i="2"/>
  <c r="G395" i="2"/>
  <c r="C395" i="2"/>
  <c r="E395" i="2"/>
  <c r="H395" i="2"/>
  <c r="A396" i="2"/>
  <c r="C396" i="2"/>
  <c r="E396" i="2"/>
  <c r="D396" i="2"/>
  <c r="G396" i="2"/>
  <c r="H396" i="2"/>
  <c r="B396" i="2"/>
  <c r="A397" i="2"/>
  <c r="B397" i="2"/>
  <c r="D397" i="2"/>
  <c r="G397" i="2"/>
  <c r="C397" i="2"/>
  <c r="E397" i="2"/>
  <c r="H397" i="2"/>
  <c r="A398" i="2"/>
  <c r="C398" i="2"/>
  <c r="D398" i="2"/>
  <c r="E398" i="2"/>
  <c r="G398" i="2"/>
  <c r="H398" i="2"/>
  <c r="B398" i="2"/>
  <c r="A399" i="2"/>
  <c r="B399" i="2"/>
  <c r="D399" i="2"/>
  <c r="G399" i="2"/>
  <c r="C399" i="2"/>
  <c r="E399" i="2"/>
  <c r="H399" i="2"/>
  <c r="A400" i="2"/>
  <c r="C400" i="2"/>
  <c r="E400" i="2"/>
  <c r="D400" i="2"/>
  <c r="G400" i="2"/>
  <c r="H400" i="2"/>
  <c r="B400" i="2"/>
  <c r="A401" i="2"/>
  <c r="B401" i="2"/>
  <c r="D401" i="2"/>
  <c r="G401" i="2"/>
  <c r="C401" i="2"/>
  <c r="E401" i="2"/>
  <c r="H401" i="2"/>
  <c r="A402" i="2"/>
  <c r="C402" i="2"/>
  <c r="E402" i="2"/>
  <c r="D402" i="2"/>
  <c r="G402" i="2"/>
  <c r="H402" i="2"/>
  <c r="B402" i="2"/>
  <c r="A403" i="2"/>
  <c r="B403" i="2"/>
  <c r="D403" i="2"/>
  <c r="G403" i="2"/>
  <c r="C403" i="2"/>
  <c r="H403" i="2"/>
  <c r="A404" i="2"/>
  <c r="C404" i="2"/>
  <c r="E404" i="2"/>
  <c r="D404" i="2"/>
  <c r="G404" i="2"/>
  <c r="H404" i="2"/>
  <c r="B404" i="2"/>
  <c r="A405" i="2"/>
  <c r="B405" i="2"/>
  <c r="D405" i="2"/>
  <c r="G405" i="2"/>
  <c r="C405" i="2"/>
  <c r="E405" i="2"/>
  <c r="H405" i="2"/>
  <c r="A406" i="2"/>
  <c r="C406" i="2"/>
  <c r="D406" i="2"/>
  <c r="E406" i="2"/>
  <c r="G406" i="2"/>
  <c r="H406" i="2"/>
  <c r="B406" i="2"/>
  <c r="A407" i="2"/>
  <c r="B407" i="2"/>
  <c r="D407" i="2"/>
  <c r="G407" i="2"/>
  <c r="C407" i="2"/>
  <c r="E407" i="2"/>
  <c r="H407" i="2"/>
  <c r="A408" i="2"/>
  <c r="C408" i="2"/>
  <c r="E408" i="2"/>
  <c r="D408" i="2"/>
  <c r="G408" i="2"/>
  <c r="H408" i="2"/>
  <c r="B408" i="2"/>
  <c r="A409" i="2"/>
  <c r="B409" i="2"/>
  <c r="D409" i="2"/>
  <c r="G409" i="2"/>
  <c r="C409" i="2"/>
  <c r="E409" i="2"/>
  <c r="H409" i="2"/>
  <c r="A410" i="2"/>
  <c r="C410" i="2"/>
  <c r="E410" i="2"/>
  <c r="D410" i="2"/>
  <c r="G410" i="2"/>
  <c r="H410" i="2"/>
  <c r="B410" i="2"/>
  <c r="A411" i="2"/>
  <c r="B411" i="2"/>
  <c r="D411" i="2"/>
  <c r="G411" i="2"/>
  <c r="C411" i="2"/>
  <c r="E411" i="2"/>
  <c r="H411" i="2"/>
  <c r="A412" i="2"/>
  <c r="C412" i="2"/>
  <c r="E412" i="2"/>
  <c r="D412" i="2"/>
  <c r="G412" i="2"/>
  <c r="H412" i="2"/>
  <c r="B412" i="2"/>
  <c r="A413" i="2"/>
  <c r="B413" i="2"/>
  <c r="D413" i="2"/>
  <c r="G413" i="2"/>
  <c r="C413" i="2"/>
  <c r="E413" i="2"/>
  <c r="H413" i="2"/>
  <c r="A414" i="2"/>
  <c r="C414" i="2"/>
  <c r="D414" i="2"/>
  <c r="G414" i="2"/>
  <c r="H414" i="2"/>
  <c r="B414" i="2"/>
  <c r="A415" i="2"/>
  <c r="B415" i="2"/>
  <c r="D415" i="2"/>
  <c r="G415" i="2"/>
  <c r="C415" i="2"/>
  <c r="E415" i="2"/>
  <c r="H415" i="2"/>
  <c r="A416" i="2"/>
  <c r="C416" i="2"/>
  <c r="E416" i="2"/>
  <c r="D416" i="2"/>
  <c r="G416" i="2"/>
  <c r="H416" i="2"/>
  <c r="B416" i="2"/>
  <c r="A417" i="2"/>
  <c r="B417" i="2"/>
  <c r="D417" i="2"/>
  <c r="G417" i="2"/>
  <c r="C417" i="2"/>
  <c r="E417" i="2"/>
  <c r="H417" i="2"/>
  <c r="A418" i="2"/>
  <c r="C418" i="2"/>
  <c r="E418" i="2"/>
  <c r="D418" i="2"/>
  <c r="G418" i="2"/>
  <c r="H418" i="2"/>
  <c r="B418" i="2"/>
  <c r="A419" i="2"/>
  <c r="B419" i="2"/>
  <c r="D419" i="2"/>
  <c r="G419" i="2"/>
  <c r="C419" i="2"/>
  <c r="H419" i="2"/>
  <c r="A420" i="2"/>
  <c r="C420" i="2"/>
  <c r="E420" i="2"/>
  <c r="D420" i="2"/>
  <c r="G420" i="2"/>
  <c r="H420" i="2"/>
  <c r="B420" i="2"/>
  <c r="A421" i="2"/>
  <c r="B421" i="2"/>
  <c r="D421" i="2"/>
  <c r="G421" i="2"/>
  <c r="C421" i="2"/>
  <c r="E421" i="2"/>
  <c r="H421" i="2"/>
  <c r="A422" i="2"/>
  <c r="C422" i="2"/>
  <c r="D422" i="2"/>
  <c r="E422" i="2"/>
  <c r="G422" i="2"/>
  <c r="H422" i="2"/>
  <c r="B422" i="2"/>
  <c r="A423" i="2"/>
  <c r="B423" i="2"/>
  <c r="D423" i="2"/>
  <c r="G423" i="2"/>
  <c r="C423" i="2"/>
  <c r="E423" i="2"/>
  <c r="H423" i="2"/>
  <c r="A424" i="2"/>
  <c r="C424" i="2"/>
  <c r="E424" i="2"/>
  <c r="D424" i="2"/>
  <c r="G424" i="2"/>
  <c r="H424" i="2"/>
  <c r="B424" i="2"/>
  <c r="A425" i="2"/>
  <c r="B425" i="2"/>
  <c r="D425" i="2"/>
  <c r="G425" i="2"/>
  <c r="C425" i="2"/>
  <c r="E425" i="2"/>
  <c r="H425" i="2"/>
  <c r="A426" i="2"/>
  <c r="C426" i="2"/>
  <c r="E426" i="2"/>
  <c r="D426" i="2"/>
  <c r="G426" i="2"/>
  <c r="H426" i="2"/>
  <c r="B426" i="2"/>
  <c r="A427" i="2"/>
  <c r="B427" i="2"/>
  <c r="D427" i="2"/>
  <c r="G427" i="2"/>
  <c r="C427" i="2"/>
  <c r="E427" i="2"/>
  <c r="H427" i="2"/>
  <c r="A428" i="2"/>
  <c r="C428" i="2"/>
  <c r="E428" i="2"/>
  <c r="D428" i="2"/>
  <c r="G428" i="2"/>
  <c r="H428" i="2"/>
  <c r="B428" i="2"/>
  <c r="A429" i="2"/>
  <c r="B429" i="2"/>
  <c r="D429" i="2"/>
  <c r="G429" i="2"/>
  <c r="C429" i="2"/>
  <c r="E429" i="2"/>
  <c r="H429" i="2"/>
  <c r="A430" i="2"/>
  <c r="C430" i="2"/>
  <c r="D430" i="2"/>
  <c r="E430" i="2"/>
  <c r="G430" i="2"/>
  <c r="H430" i="2"/>
  <c r="B430" i="2"/>
  <c r="A431" i="2"/>
  <c r="B431" i="2"/>
  <c r="D431" i="2"/>
  <c r="G431" i="2"/>
  <c r="C431" i="2"/>
  <c r="E431" i="2"/>
  <c r="H431" i="2"/>
  <c r="A432" i="2"/>
  <c r="C432" i="2"/>
  <c r="E432" i="2"/>
  <c r="D432" i="2"/>
  <c r="G432" i="2"/>
  <c r="H432" i="2"/>
  <c r="B432" i="2"/>
  <c r="A433" i="2"/>
  <c r="B433" i="2"/>
  <c r="D433" i="2"/>
  <c r="G433" i="2"/>
  <c r="C433" i="2"/>
  <c r="E433" i="2"/>
  <c r="H433" i="2"/>
  <c r="A434" i="2"/>
  <c r="C434" i="2"/>
  <c r="E434" i="2"/>
  <c r="D434" i="2"/>
  <c r="G434" i="2"/>
  <c r="H434" i="2"/>
  <c r="B434" i="2"/>
  <c r="A435" i="2"/>
  <c r="B435" i="2"/>
  <c r="D435" i="2"/>
  <c r="G435" i="2"/>
  <c r="C435" i="2"/>
  <c r="H435" i="2"/>
  <c r="A436" i="2"/>
  <c r="C436" i="2"/>
  <c r="E436" i="2"/>
  <c r="D436" i="2"/>
  <c r="G436" i="2"/>
  <c r="H436" i="2"/>
  <c r="B436" i="2"/>
  <c r="A437" i="2"/>
  <c r="B437" i="2"/>
  <c r="D437" i="2"/>
  <c r="G437" i="2"/>
  <c r="C437" i="2"/>
  <c r="E437" i="2"/>
  <c r="H437" i="2"/>
  <c r="A438" i="2"/>
  <c r="C438" i="2"/>
  <c r="D438" i="2"/>
  <c r="E438" i="2"/>
  <c r="G438" i="2"/>
  <c r="H438" i="2"/>
  <c r="B438" i="2"/>
  <c r="A439" i="2"/>
  <c r="B439" i="2"/>
  <c r="D439" i="2"/>
  <c r="G439" i="2"/>
  <c r="C439" i="2"/>
  <c r="E439" i="2"/>
  <c r="H439" i="2"/>
  <c r="A440" i="2"/>
  <c r="C440" i="2"/>
  <c r="E440" i="2"/>
  <c r="D440" i="2"/>
  <c r="G440" i="2"/>
  <c r="H440" i="2"/>
  <c r="B440" i="2"/>
  <c r="A441" i="2"/>
  <c r="B441" i="2"/>
  <c r="D441" i="2"/>
  <c r="G441" i="2"/>
  <c r="C441" i="2"/>
  <c r="E441" i="2"/>
  <c r="H441" i="2"/>
  <c r="A442" i="2"/>
  <c r="C442" i="2"/>
  <c r="E442" i="2"/>
  <c r="D442" i="2"/>
  <c r="G442" i="2"/>
  <c r="H442" i="2"/>
  <c r="B442" i="2"/>
  <c r="A443" i="2"/>
  <c r="B443" i="2"/>
  <c r="D443" i="2"/>
  <c r="G443" i="2"/>
  <c r="C443" i="2"/>
  <c r="E443" i="2"/>
  <c r="H443" i="2"/>
  <c r="A444" i="2"/>
  <c r="C444" i="2"/>
  <c r="E444" i="2"/>
  <c r="D444" i="2"/>
  <c r="G444" i="2"/>
  <c r="H444" i="2"/>
  <c r="B444" i="2"/>
  <c r="A445" i="2"/>
  <c r="B445" i="2"/>
  <c r="D445" i="2"/>
  <c r="G445" i="2"/>
  <c r="C445" i="2"/>
  <c r="E445" i="2"/>
  <c r="H445" i="2"/>
  <c r="A446" i="2"/>
  <c r="C446" i="2"/>
  <c r="D446" i="2"/>
  <c r="E446" i="2"/>
  <c r="G446" i="2"/>
  <c r="H446" i="2"/>
  <c r="B446" i="2"/>
  <c r="A447" i="2"/>
  <c r="B447" i="2"/>
  <c r="D447" i="2"/>
  <c r="G447" i="2"/>
  <c r="C447" i="2"/>
  <c r="E447" i="2"/>
  <c r="H447" i="2"/>
  <c r="A448" i="2"/>
  <c r="C448" i="2"/>
  <c r="E448" i="2"/>
  <c r="D448" i="2"/>
  <c r="G448" i="2"/>
  <c r="H448" i="2"/>
  <c r="B448" i="2"/>
  <c r="A449" i="2"/>
  <c r="B449" i="2"/>
  <c r="D449" i="2"/>
  <c r="G449" i="2"/>
  <c r="C449" i="2"/>
  <c r="E449" i="2"/>
  <c r="H449" i="2"/>
  <c r="A450" i="2"/>
  <c r="C450" i="2"/>
  <c r="E450" i="2"/>
  <c r="D450" i="2"/>
  <c r="G450" i="2"/>
  <c r="H450" i="2"/>
  <c r="B450" i="2"/>
  <c r="A451" i="2"/>
  <c r="B451" i="2"/>
  <c r="D451" i="2"/>
  <c r="G451" i="2"/>
  <c r="C451" i="2"/>
  <c r="E451" i="2"/>
  <c r="H451" i="2"/>
  <c r="A452" i="2"/>
  <c r="C452" i="2"/>
  <c r="E452" i="2"/>
  <c r="D452" i="2"/>
  <c r="G452" i="2"/>
  <c r="H452" i="2"/>
  <c r="B452" i="2"/>
  <c r="A453" i="2"/>
  <c r="B453" i="2"/>
  <c r="D453" i="2"/>
  <c r="G453" i="2"/>
  <c r="C453" i="2"/>
  <c r="E453" i="2"/>
  <c r="H453" i="2"/>
  <c r="A454" i="2"/>
  <c r="C454" i="2"/>
  <c r="D454" i="2"/>
  <c r="E454" i="2"/>
  <c r="G454" i="2"/>
  <c r="H454" i="2"/>
  <c r="B454" i="2"/>
  <c r="A455" i="2"/>
  <c r="B455" i="2"/>
  <c r="D455" i="2"/>
  <c r="G455" i="2"/>
  <c r="C455" i="2"/>
  <c r="E455" i="2"/>
  <c r="H455" i="2"/>
  <c r="A456" i="2"/>
  <c r="C456" i="2"/>
  <c r="E456" i="2"/>
  <c r="D456" i="2"/>
  <c r="G456" i="2"/>
  <c r="H456" i="2"/>
  <c r="B456" i="2"/>
  <c r="A457" i="2"/>
  <c r="B457" i="2"/>
  <c r="D457" i="2"/>
  <c r="G457" i="2"/>
  <c r="C457" i="2"/>
  <c r="E457" i="2"/>
  <c r="H457" i="2"/>
  <c r="A458" i="2"/>
  <c r="C458" i="2"/>
  <c r="E458" i="2"/>
  <c r="D458" i="2"/>
  <c r="G458" i="2"/>
  <c r="H458" i="2"/>
  <c r="B458" i="2"/>
  <c r="A459" i="2"/>
  <c r="B459" i="2"/>
  <c r="D459" i="2"/>
  <c r="G459" i="2"/>
  <c r="C459" i="2"/>
  <c r="E459" i="2"/>
  <c r="H459" i="2"/>
  <c r="A460" i="2"/>
  <c r="C460" i="2"/>
  <c r="E460" i="2"/>
  <c r="D460" i="2"/>
  <c r="G460" i="2"/>
  <c r="H460" i="2"/>
  <c r="B460" i="2"/>
  <c r="A461" i="2"/>
  <c r="B461" i="2"/>
  <c r="D461" i="2"/>
  <c r="G461" i="2"/>
  <c r="C461" i="2"/>
  <c r="E461" i="2"/>
  <c r="H461" i="2"/>
  <c r="A462" i="2"/>
  <c r="C462" i="2"/>
  <c r="D462" i="2"/>
  <c r="E462" i="2"/>
  <c r="G462" i="2"/>
  <c r="H462" i="2"/>
  <c r="B462" i="2"/>
  <c r="A463" i="2"/>
  <c r="B463" i="2"/>
  <c r="D463" i="2"/>
  <c r="G463" i="2"/>
  <c r="C463" i="2"/>
  <c r="E463" i="2"/>
  <c r="H463" i="2"/>
  <c r="A464" i="2"/>
  <c r="C464" i="2"/>
  <c r="E464" i="2"/>
  <c r="D464" i="2"/>
  <c r="G464" i="2"/>
  <c r="H464" i="2"/>
  <c r="B464" i="2"/>
  <c r="A465" i="2"/>
  <c r="B465" i="2"/>
  <c r="D465" i="2"/>
  <c r="G465" i="2"/>
  <c r="C465" i="2"/>
  <c r="E465" i="2"/>
  <c r="H465" i="2"/>
  <c r="A466" i="2"/>
  <c r="C466" i="2"/>
  <c r="E466" i="2"/>
  <c r="D466" i="2"/>
  <c r="G466" i="2"/>
  <c r="H466" i="2"/>
  <c r="B466" i="2"/>
  <c r="A467" i="2"/>
  <c r="B467" i="2"/>
  <c r="D467" i="2"/>
  <c r="G467" i="2"/>
  <c r="C467" i="2"/>
  <c r="E467" i="2"/>
  <c r="H467" i="2"/>
  <c r="A468" i="2"/>
  <c r="C468" i="2"/>
  <c r="E468" i="2"/>
  <c r="D468" i="2"/>
  <c r="G468" i="2"/>
  <c r="H468" i="2"/>
  <c r="B468" i="2"/>
  <c r="A469" i="2"/>
  <c r="B469" i="2"/>
  <c r="D469" i="2"/>
  <c r="G469" i="2"/>
  <c r="C469" i="2"/>
  <c r="E469" i="2"/>
  <c r="H469" i="2"/>
  <c r="A470" i="2"/>
  <c r="C470" i="2"/>
  <c r="D470" i="2"/>
  <c r="E470" i="2"/>
  <c r="G470" i="2"/>
  <c r="H470" i="2"/>
  <c r="B470" i="2"/>
  <c r="A471" i="2"/>
  <c r="B471" i="2"/>
  <c r="D471" i="2"/>
  <c r="G471" i="2"/>
  <c r="C471" i="2"/>
  <c r="E471" i="2"/>
  <c r="H471" i="2"/>
  <c r="A472" i="2"/>
  <c r="C472" i="2"/>
  <c r="E472" i="2"/>
  <c r="D472" i="2"/>
  <c r="G472" i="2"/>
  <c r="H472" i="2"/>
  <c r="B472" i="2"/>
  <c r="A473" i="2"/>
  <c r="B473" i="2"/>
  <c r="D473" i="2"/>
  <c r="G473" i="2"/>
  <c r="C473" i="2"/>
  <c r="E473" i="2"/>
  <c r="H473" i="2"/>
  <c r="A474" i="2"/>
  <c r="C474" i="2"/>
  <c r="E474" i="2"/>
  <c r="D474" i="2"/>
  <c r="G474" i="2"/>
  <c r="H474" i="2"/>
  <c r="B474" i="2"/>
  <c r="A475" i="2"/>
  <c r="B475" i="2"/>
  <c r="D475" i="2"/>
  <c r="G475" i="2"/>
  <c r="C475" i="2"/>
  <c r="E475" i="2"/>
  <c r="H475" i="2"/>
  <c r="A476" i="2"/>
  <c r="C476" i="2"/>
  <c r="E476" i="2"/>
  <c r="D476" i="2"/>
  <c r="G476" i="2"/>
  <c r="H476" i="2"/>
  <c r="B476" i="2"/>
  <c r="A477" i="2"/>
  <c r="B477" i="2"/>
  <c r="D477" i="2"/>
  <c r="G477" i="2"/>
  <c r="C477" i="2"/>
  <c r="E477" i="2"/>
  <c r="H477" i="2"/>
  <c r="A478" i="2"/>
  <c r="C478" i="2"/>
  <c r="D478" i="2"/>
  <c r="E478" i="2"/>
  <c r="G478" i="2"/>
  <c r="H478" i="2"/>
  <c r="B478" i="2"/>
  <c r="A479" i="2"/>
  <c r="B479" i="2"/>
  <c r="D479" i="2"/>
  <c r="G479" i="2"/>
  <c r="C479" i="2"/>
  <c r="E479" i="2"/>
  <c r="H479" i="2"/>
  <c r="A480" i="2"/>
  <c r="C480" i="2"/>
  <c r="E480" i="2"/>
  <c r="D480" i="2"/>
  <c r="G480" i="2"/>
  <c r="H480" i="2"/>
  <c r="B480" i="2"/>
  <c r="A481" i="2"/>
  <c r="B481" i="2"/>
  <c r="D481" i="2"/>
  <c r="G481" i="2"/>
  <c r="C481" i="2"/>
  <c r="E481" i="2"/>
  <c r="H481" i="2"/>
  <c r="A482" i="2"/>
  <c r="C482" i="2"/>
  <c r="E482" i="2"/>
  <c r="D482" i="2"/>
  <c r="G482" i="2"/>
  <c r="H482" i="2"/>
  <c r="B482" i="2"/>
  <c r="A483" i="2"/>
  <c r="B483" i="2"/>
  <c r="D483" i="2"/>
  <c r="G483" i="2"/>
  <c r="C483" i="2"/>
  <c r="E483" i="2"/>
  <c r="H483" i="2"/>
  <c r="A484" i="2"/>
  <c r="C484" i="2"/>
  <c r="E484" i="2"/>
  <c r="D484" i="2"/>
  <c r="G484" i="2"/>
  <c r="H484" i="2"/>
  <c r="B484" i="2"/>
  <c r="A485" i="2"/>
  <c r="B485" i="2"/>
  <c r="D485" i="2"/>
  <c r="G485" i="2"/>
  <c r="C485" i="2"/>
  <c r="E485" i="2"/>
  <c r="H485" i="2"/>
  <c r="A486" i="2"/>
  <c r="C486" i="2"/>
  <c r="D486" i="2"/>
  <c r="G486" i="2"/>
  <c r="H486" i="2"/>
  <c r="B486" i="2"/>
  <c r="A487" i="2"/>
  <c r="B487" i="2"/>
  <c r="D487" i="2"/>
  <c r="G487" i="2"/>
  <c r="C487" i="2"/>
  <c r="E487" i="2"/>
  <c r="H487" i="2"/>
  <c r="A488" i="2"/>
  <c r="C488" i="2"/>
  <c r="E488" i="2"/>
  <c r="D488" i="2"/>
  <c r="G488" i="2"/>
  <c r="H488" i="2"/>
  <c r="B488" i="2"/>
  <c r="A489" i="2"/>
  <c r="B489" i="2"/>
  <c r="D489" i="2"/>
  <c r="G489" i="2"/>
  <c r="C489" i="2"/>
  <c r="E489" i="2"/>
  <c r="H489" i="2"/>
  <c r="A490" i="2"/>
  <c r="C490" i="2"/>
  <c r="E490" i="2"/>
  <c r="D490" i="2"/>
  <c r="G490" i="2"/>
  <c r="H490" i="2"/>
  <c r="B490" i="2"/>
  <c r="A491" i="2"/>
  <c r="B491" i="2"/>
  <c r="D491" i="2"/>
  <c r="G491" i="2"/>
  <c r="C491" i="2"/>
  <c r="E491" i="2"/>
  <c r="H491" i="2"/>
  <c r="A492" i="2"/>
  <c r="C492" i="2"/>
  <c r="E492" i="2"/>
  <c r="D492" i="2"/>
  <c r="G492" i="2"/>
  <c r="H492" i="2"/>
  <c r="B492" i="2"/>
  <c r="A493" i="2"/>
  <c r="B493" i="2"/>
  <c r="D493" i="2"/>
  <c r="G493" i="2"/>
  <c r="C493" i="2"/>
  <c r="E493" i="2"/>
  <c r="H493" i="2"/>
  <c r="A494" i="2"/>
  <c r="C494" i="2"/>
  <c r="D494" i="2"/>
  <c r="G494" i="2"/>
  <c r="H494" i="2"/>
  <c r="B494" i="2"/>
  <c r="A495" i="2"/>
  <c r="B495" i="2"/>
  <c r="D495" i="2"/>
  <c r="G495" i="2"/>
  <c r="C495" i="2"/>
  <c r="E495" i="2"/>
  <c r="H495" i="2"/>
  <c r="A496" i="2"/>
  <c r="C496" i="2"/>
  <c r="E496" i="2"/>
  <c r="D496" i="2"/>
  <c r="G496" i="2"/>
  <c r="H496" i="2"/>
  <c r="B496" i="2"/>
  <c r="A497" i="2"/>
  <c r="B497" i="2"/>
  <c r="D497" i="2"/>
  <c r="G497" i="2"/>
  <c r="C497" i="2"/>
  <c r="E497" i="2"/>
  <c r="H497" i="2"/>
  <c r="A498" i="2"/>
  <c r="C498" i="2"/>
  <c r="E498" i="2"/>
  <c r="D498" i="2"/>
  <c r="G498" i="2"/>
  <c r="H498" i="2"/>
  <c r="B498" i="2"/>
  <c r="A499" i="2"/>
  <c r="B499" i="2"/>
  <c r="D499" i="2"/>
  <c r="G499" i="2"/>
  <c r="C499" i="2"/>
  <c r="E499" i="2"/>
  <c r="H499" i="2"/>
  <c r="A500" i="2"/>
  <c r="C500" i="2"/>
  <c r="E500" i="2"/>
  <c r="D500" i="2"/>
  <c r="G500" i="2"/>
  <c r="H500" i="2"/>
  <c r="B500" i="2"/>
  <c r="A501" i="2"/>
  <c r="B501" i="2"/>
  <c r="D501" i="2"/>
  <c r="G501" i="2"/>
  <c r="C501" i="2"/>
  <c r="E501" i="2"/>
  <c r="H501" i="2"/>
  <c r="A502" i="2"/>
  <c r="C502" i="2"/>
  <c r="D502" i="2"/>
  <c r="E502" i="2"/>
  <c r="G502" i="2"/>
  <c r="H502" i="2"/>
  <c r="B502" i="2"/>
  <c r="A503" i="2"/>
  <c r="B503" i="2"/>
  <c r="D503" i="2"/>
  <c r="G503" i="2"/>
  <c r="C503" i="2"/>
  <c r="E503" i="2"/>
  <c r="H503" i="2"/>
  <c r="A504" i="2"/>
  <c r="C504" i="2"/>
  <c r="E504" i="2"/>
  <c r="D504" i="2"/>
  <c r="G504" i="2"/>
  <c r="H504" i="2"/>
  <c r="B504" i="2"/>
  <c r="A505" i="2"/>
  <c r="B505" i="2"/>
  <c r="D505" i="2"/>
  <c r="G505" i="2"/>
  <c r="C505" i="2"/>
  <c r="E505" i="2"/>
  <c r="H505" i="2"/>
  <c r="A506" i="2"/>
  <c r="C506" i="2"/>
  <c r="E506" i="2"/>
  <c r="D506" i="2"/>
  <c r="G506" i="2"/>
  <c r="H506" i="2"/>
  <c r="B506" i="2"/>
  <c r="A507" i="2"/>
  <c r="B507" i="2"/>
  <c r="D507" i="2"/>
  <c r="G507" i="2"/>
  <c r="C507" i="2"/>
  <c r="E507" i="2"/>
  <c r="H507" i="2"/>
  <c r="A508" i="2"/>
  <c r="C508" i="2"/>
  <c r="E508" i="2"/>
  <c r="D508" i="2"/>
  <c r="G508" i="2"/>
  <c r="H508" i="2"/>
  <c r="B508" i="2"/>
  <c r="A509" i="2"/>
  <c r="B509" i="2"/>
  <c r="D509" i="2"/>
  <c r="G509" i="2"/>
  <c r="C509" i="2"/>
  <c r="E509" i="2"/>
  <c r="H509" i="2"/>
  <c r="A510" i="2"/>
  <c r="C510" i="2"/>
  <c r="D510" i="2"/>
  <c r="E510" i="2"/>
  <c r="G510" i="2"/>
  <c r="H510" i="2"/>
  <c r="B510" i="2"/>
  <c r="A511" i="2"/>
  <c r="B511" i="2"/>
  <c r="D511" i="2"/>
  <c r="G511" i="2"/>
  <c r="C511" i="2"/>
  <c r="E511" i="2"/>
  <c r="H511" i="2"/>
  <c r="A512" i="2"/>
  <c r="C512" i="2"/>
  <c r="E512" i="2"/>
  <c r="D512" i="2"/>
  <c r="G512" i="2"/>
  <c r="H512" i="2"/>
  <c r="B512" i="2"/>
  <c r="A513" i="2"/>
  <c r="B513" i="2"/>
  <c r="D513" i="2"/>
  <c r="G513" i="2"/>
  <c r="C513" i="2"/>
  <c r="E513" i="2"/>
  <c r="H513" i="2"/>
  <c r="A514" i="2"/>
  <c r="C514" i="2"/>
  <c r="E514" i="2"/>
  <c r="D514" i="2"/>
  <c r="G514" i="2"/>
  <c r="H514" i="2"/>
  <c r="B514" i="2"/>
  <c r="A515" i="2"/>
  <c r="B515" i="2"/>
  <c r="D515" i="2"/>
  <c r="G515" i="2"/>
  <c r="C515" i="2"/>
  <c r="E515" i="2"/>
  <c r="H515" i="2"/>
  <c r="A516" i="2"/>
  <c r="C516" i="2"/>
  <c r="E516" i="2"/>
  <c r="D516" i="2"/>
  <c r="G516" i="2"/>
  <c r="H516" i="2"/>
  <c r="B516" i="2"/>
  <c r="A517" i="2"/>
  <c r="B517" i="2"/>
  <c r="D517" i="2"/>
  <c r="G517" i="2"/>
  <c r="C517" i="2"/>
  <c r="E517" i="2"/>
  <c r="H517" i="2"/>
  <c r="A518" i="2"/>
  <c r="C518" i="2"/>
  <c r="D518" i="2"/>
  <c r="E518" i="2"/>
  <c r="G518" i="2"/>
  <c r="H518" i="2"/>
  <c r="B518" i="2"/>
  <c r="A519" i="2"/>
  <c r="B519" i="2"/>
  <c r="D519" i="2"/>
  <c r="G519" i="2"/>
  <c r="C519" i="2"/>
  <c r="E519" i="2"/>
  <c r="H519" i="2"/>
  <c r="A520" i="2"/>
  <c r="C520" i="2"/>
  <c r="E520" i="2"/>
  <c r="D520" i="2"/>
  <c r="G520" i="2"/>
  <c r="H520" i="2"/>
  <c r="B520" i="2"/>
  <c r="A521" i="2"/>
  <c r="B521" i="2"/>
  <c r="D521" i="2"/>
  <c r="G521" i="2"/>
  <c r="C521" i="2"/>
  <c r="E521" i="2"/>
  <c r="H521" i="2"/>
  <c r="A522" i="2"/>
  <c r="C522" i="2"/>
  <c r="E522" i="2"/>
  <c r="D522" i="2"/>
  <c r="G522" i="2"/>
  <c r="H522" i="2"/>
  <c r="B522" i="2"/>
  <c r="A523" i="2"/>
  <c r="B523" i="2"/>
  <c r="D523" i="2"/>
  <c r="G523" i="2"/>
  <c r="C523" i="2"/>
  <c r="E523" i="2"/>
  <c r="H523" i="2"/>
  <c r="A524" i="2"/>
  <c r="C524" i="2"/>
  <c r="E524" i="2"/>
  <c r="D524" i="2"/>
  <c r="G524" i="2"/>
  <c r="H524" i="2"/>
  <c r="B524" i="2"/>
  <c r="A525" i="2"/>
  <c r="B525" i="2"/>
  <c r="D525" i="2"/>
  <c r="G525" i="2"/>
  <c r="C525" i="2"/>
  <c r="E525" i="2"/>
  <c r="H525" i="2"/>
  <c r="A526" i="2"/>
  <c r="C526" i="2"/>
  <c r="D526" i="2"/>
  <c r="E526" i="2"/>
  <c r="G526" i="2"/>
  <c r="H526" i="2"/>
  <c r="B526" i="2"/>
  <c r="A527" i="2"/>
  <c r="B527" i="2"/>
  <c r="D527" i="2"/>
  <c r="G527" i="2"/>
  <c r="C527" i="2"/>
  <c r="E527" i="2"/>
  <c r="H527" i="2"/>
  <c r="A528" i="2"/>
  <c r="C528" i="2"/>
  <c r="E528" i="2"/>
  <c r="D528" i="2"/>
  <c r="G528" i="2"/>
  <c r="H528" i="2"/>
  <c r="B528" i="2"/>
  <c r="A529" i="2"/>
  <c r="B529" i="2"/>
  <c r="D529" i="2"/>
  <c r="G529" i="2"/>
  <c r="C529" i="2"/>
  <c r="E529" i="2"/>
  <c r="H529" i="2"/>
  <c r="A530" i="2"/>
  <c r="C530" i="2"/>
  <c r="E530" i="2"/>
  <c r="D530" i="2"/>
  <c r="G530" i="2"/>
  <c r="H530" i="2"/>
  <c r="B530" i="2"/>
  <c r="A531" i="2"/>
  <c r="B531" i="2"/>
  <c r="D531" i="2"/>
  <c r="G531" i="2"/>
  <c r="C531" i="2"/>
  <c r="E531" i="2"/>
  <c r="H531" i="2"/>
  <c r="A532" i="2"/>
  <c r="C532" i="2"/>
  <c r="E532" i="2"/>
  <c r="D532" i="2"/>
  <c r="G532" i="2"/>
  <c r="H532" i="2"/>
  <c r="B532" i="2"/>
  <c r="A533" i="2"/>
  <c r="B533" i="2"/>
  <c r="D533" i="2"/>
  <c r="G533" i="2"/>
  <c r="C533" i="2"/>
  <c r="E533" i="2"/>
  <c r="H533" i="2"/>
  <c r="A534" i="2"/>
  <c r="C534" i="2"/>
  <c r="D534" i="2"/>
  <c r="E534" i="2"/>
  <c r="G534" i="2"/>
  <c r="H534" i="2"/>
  <c r="B534" i="2"/>
  <c r="A535" i="2"/>
  <c r="B535" i="2"/>
  <c r="D535" i="2"/>
  <c r="G535" i="2"/>
  <c r="C535" i="2"/>
  <c r="E535" i="2"/>
  <c r="H535" i="2"/>
  <c r="A536" i="2"/>
  <c r="C536" i="2"/>
  <c r="E536" i="2"/>
  <c r="D536" i="2"/>
  <c r="G536" i="2"/>
  <c r="H536" i="2"/>
  <c r="B536" i="2"/>
  <c r="A537" i="2"/>
  <c r="B537" i="2"/>
  <c r="D537" i="2"/>
  <c r="G537" i="2"/>
  <c r="C537" i="2"/>
  <c r="E537" i="2"/>
  <c r="H537" i="2"/>
  <c r="A538" i="2"/>
  <c r="C538" i="2"/>
  <c r="E538" i="2"/>
  <c r="D538" i="2"/>
  <c r="G538" i="2"/>
  <c r="H538" i="2"/>
  <c r="B538" i="2"/>
  <c r="A539" i="2"/>
  <c r="B539" i="2"/>
  <c r="D539" i="2"/>
  <c r="G539" i="2"/>
  <c r="C539" i="2"/>
  <c r="E539" i="2"/>
  <c r="H539" i="2"/>
  <c r="A540" i="2"/>
  <c r="C540" i="2"/>
  <c r="E540" i="2"/>
  <c r="D540" i="2"/>
  <c r="G540" i="2"/>
  <c r="H540" i="2"/>
  <c r="B540" i="2"/>
  <c r="A541" i="2"/>
  <c r="B541" i="2"/>
  <c r="D541" i="2"/>
  <c r="G541" i="2"/>
  <c r="C541" i="2"/>
  <c r="E541" i="2"/>
  <c r="H541" i="2"/>
  <c r="A542" i="2"/>
  <c r="C542" i="2"/>
  <c r="D542" i="2"/>
  <c r="E542" i="2"/>
  <c r="G542" i="2"/>
  <c r="H542" i="2"/>
  <c r="B542" i="2"/>
  <c r="A543" i="2"/>
  <c r="B543" i="2"/>
  <c r="D543" i="2"/>
  <c r="G543" i="2"/>
  <c r="C543" i="2"/>
  <c r="E543" i="2"/>
  <c r="H543" i="2"/>
  <c r="A544" i="2"/>
  <c r="C544" i="2"/>
  <c r="E544" i="2"/>
  <c r="D544" i="2"/>
  <c r="G544" i="2"/>
  <c r="H544" i="2"/>
  <c r="B544" i="2"/>
  <c r="A545" i="2"/>
  <c r="B545" i="2"/>
  <c r="D545" i="2"/>
  <c r="G545" i="2"/>
  <c r="C545" i="2"/>
  <c r="E545" i="2"/>
  <c r="H545" i="2"/>
  <c r="A546" i="2"/>
  <c r="C546" i="2"/>
  <c r="E546" i="2"/>
  <c r="D546" i="2"/>
  <c r="G546" i="2"/>
  <c r="H546" i="2"/>
  <c r="B546" i="2"/>
  <c r="A547" i="2"/>
  <c r="B547" i="2"/>
  <c r="D547" i="2"/>
  <c r="G547" i="2"/>
  <c r="C547" i="2"/>
  <c r="E547" i="2"/>
  <c r="H547" i="2"/>
  <c r="A548" i="2"/>
  <c r="C548" i="2"/>
  <c r="E548" i="2"/>
  <c r="D548" i="2"/>
  <c r="G548" i="2"/>
  <c r="H548" i="2"/>
  <c r="B548" i="2"/>
  <c r="A549" i="2"/>
  <c r="B549" i="2"/>
  <c r="D549" i="2"/>
  <c r="G549" i="2"/>
  <c r="C549" i="2"/>
  <c r="E549" i="2"/>
  <c r="H549" i="2"/>
  <c r="A550" i="2"/>
  <c r="C550" i="2"/>
  <c r="D550" i="2"/>
  <c r="E550" i="2"/>
  <c r="G550" i="2"/>
  <c r="H550" i="2"/>
  <c r="B550" i="2"/>
  <c r="A551" i="2"/>
  <c r="B551" i="2"/>
  <c r="D551" i="2"/>
  <c r="G551" i="2"/>
  <c r="C551" i="2"/>
  <c r="E551" i="2"/>
  <c r="H551" i="2"/>
  <c r="A552" i="2"/>
  <c r="C552" i="2"/>
  <c r="E552" i="2"/>
  <c r="D552" i="2"/>
  <c r="G552" i="2"/>
  <c r="H552" i="2"/>
  <c r="B552" i="2"/>
  <c r="A553" i="2"/>
  <c r="B553" i="2"/>
  <c r="D553" i="2"/>
  <c r="G553" i="2"/>
  <c r="C553" i="2"/>
  <c r="E553" i="2"/>
  <c r="H553" i="2"/>
  <c r="A554" i="2"/>
  <c r="C554" i="2"/>
  <c r="E554" i="2"/>
  <c r="D554" i="2"/>
  <c r="G554" i="2"/>
  <c r="H554" i="2"/>
  <c r="B554" i="2"/>
  <c r="A555" i="2"/>
  <c r="B555" i="2"/>
  <c r="D555" i="2"/>
  <c r="G555" i="2"/>
  <c r="C555" i="2"/>
  <c r="E555" i="2"/>
  <c r="H555" i="2"/>
  <c r="A556" i="2"/>
  <c r="C556" i="2"/>
  <c r="E556" i="2"/>
  <c r="D556" i="2"/>
  <c r="G556" i="2"/>
  <c r="H556" i="2"/>
  <c r="B556" i="2"/>
  <c r="A557" i="2"/>
  <c r="B557" i="2"/>
  <c r="D557" i="2"/>
  <c r="G557" i="2"/>
  <c r="C557" i="2"/>
  <c r="E557" i="2"/>
  <c r="H557" i="2"/>
  <c r="A558" i="2"/>
  <c r="C558" i="2"/>
  <c r="D558" i="2"/>
  <c r="E558" i="2"/>
  <c r="G558" i="2"/>
  <c r="H558" i="2"/>
  <c r="B558" i="2"/>
  <c r="A559" i="2"/>
  <c r="B559" i="2"/>
  <c r="D559" i="2"/>
  <c r="G559" i="2"/>
  <c r="C559" i="2"/>
  <c r="E559" i="2"/>
  <c r="H559" i="2"/>
  <c r="A560" i="2"/>
  <c r="C560" i="2"/>
  <c r="E560" i="2"/>
  <c r="D560" i="2"/>
  <c r="G560" i="2"/>
  <c r="H560" i="2"/>
  <c r="B560" i="2"/>
  <c r="A561" i="2"/>
  <c r="B561" i="2"/>
  <c r="D561" i="2"/>
  <c r="G561" i="2"/>
  <c r="C561" i="2"/>
  <c r="E561" i="2"/>
  <c r="H561" i="2"/>
  <c r="A562" i="2"/>
  <c r="C562" i="2"/>
  <c r="E562" i="2"/>
  <c r="D562" i="2"/>
  <c r="G562" i="2"/>
  <c r="H562" i="2"/>
  <c r="B562" i="2"/>
  <c r="A563" i="2"/>
  <c r="B563" i="2"/>
  <c r="D563" i="2"/>
  <c r="G563" i="2"/>
  <c r="C563" i="2"/>
  <c r="E563" i="2"/>
  <c r="H563" i="2"/>
  <c r="A564" i="2"/>
  <c r="C564" i="2"/>
  <c r="E564" i="2"/>
  <c r="D564" i="2"/>
  <c r="G564" i="2"/>
  <c r="H564" i="2"/>
  <c r="B564" i="2"/>
  <c r="A565" i="2"/>
  <c r="B565" i="2"/>
  <c r="D565" i="2"/>
  <c r="G565" i="2"/>
  <c r="C565" i="2"/>
  <c r="E565" i="2"/>
  <c r="H565" i="2"/>
  <c r="A566" i="2"/>
  <c r="C566" i="2"/>
  <c r="D566" i="2"/>
  <c r="E566" i="2"/>
  <c r="G566" i="2"/>
  <c r="H566" i="2"/>
  <c r="B566" i="2"/>
  <c r="A567" i="2"/>
  <c r="B567" i="2"/>
  <c r="D567" i="2"/>
  <c r="G567" i="2"/>
  <c r="C567" i="2"/>
  <c r="E567" i="2"/>
  <c r="H567" i="2"/>
  <c r="A568" i="2"/>
  <c r="C568" i="2"/>
  <c r="E568" i="2"/>
  <c r="D568" i="2"/>
  <c r="G568" i="2"/>
  <c r="H568" i="2"/>
  <c r="B568" i="2"/>
  <c r="A569" i="2"/>
  <c r="B569" i="2"/>
  <c r="D569" i="2"/>
  <c r="G569" i="2"/>
  <c r="C569" i="2"/>
  <c r="E569" i="2"/>
  <c r="H569" i="2"/>
  <c r="A570" i="2"/>
  <c r="C570" i="2"/>
  <c r="E570" i="2"/>
  <c r="D570" i="2"/>
  <c r="G570" i="2"/>
  <c r="H570" i="2"/>
  <c r="B570" i="2"/>
  <c r="A571" i="2"/>
  <c r="B571" i="2"/>
  <c r="D571" i="2"/>
  <c r="G571" i="2"/>
  <c r="C571" i="2"/>
  <c r="E571" i="2"/>
  <c r="H571" i="2"/>
  <c r="A572" i="2"/>
  <c r="C572" i="2"/>
  <c r="E572" i="2"/>
  <c r="D572" i="2"/>
  <c r="G572" i="2"/>
  <c r="H572" i="2"/>
  <c r="B572" i="2"/>
  <c r="A573" i="2"/>
  <c r="B573" i="2"/>
  <c r="D573" i="2"/>
  <c r="G573" i="2"/>
  <c r="C573" i="2"/>
  <c r="E573" i="2"/>
  <c r="H573" i="2"/>
  <c r="A574" i="2"/>
  <c r="C574" i="2"/>
  <c r="D574" i="2"/>
  <c r="E574" i="2"/>
  <c r="G574" i="2"/>
  <c r="H574" i="2"/>
  <c r="B574" i="2"/>
  <c r="A575" i="2"/>
  <c r="B575" i="2"/>
  <c r="D575" i="2"/>
  <c r="G575" i="2"/>
  <c r="C575" i="2"/>
  <c r="E575" i="2"/>
  <c r="H575" i="2"/>
  <c r="A576" i="2"/>
  <c r="C576" i="2"/>
  <c r="E576" i="2"/>
  <c r="D576" i="2"/>
  <c r="G576" i="2"/>
  <c r="H576" i="2"/>
  <c r="B576" i="2"/>
  <c r="A577" i="2"/>
  <c r="B577" i="2"/>
  <c r="D577" i="2"/>
  <c r="G577" i="2"/>
  <c r="C577" i="2"/>
  <c r="E577" i="2"/>
  <c r="H577" i="2"/>
  <c r="A578" i="2"/>
  <c r="C578" i="2"/>
  <c r="E578" i="2"/>
  <c r="D578" i="2"/>
  <c r="G578" i="2"/>
  <c r="H578" i="2"/>
  <c r="B578" i="2"/>
  <c r="A579" i="2"/>
  <c r="B579" i="2"/>
  <c r="D579" i="2"/>
  <c r="G579" i="2"/>
  <c r="C579" i="2"/>
  <c r="E579" i="2"/>
  <c r="H579" i="2"/>
  <c r="A580" i="2"/>
  <c r="C580" i="2"/>
  <c r="E580" i="2"/>
  <c r="D580" i="2"/>
  <c r="G580" i="2"/>
  <c r="H580" i="2"/>
  <c r="B580" i="2"/>
  <c r="A581" i="2"/>
  <c r="B581" i="2"/>
  <c r="D581" i="2"/>
  <c r="G581" i="2"/>
  <c r="C581" i="2"/>
  <c r="E581" i="2"/>
  <c r="H581" i="2"/>
  <c r="A582" i="2"/>
  <c r="C582" i="2"/>
  <c r="D582" i="2"/>
  <c r="E582" i="2"/>
  <c r="G582" i="2"/>
  <c r="H582" i="2"/>
  <c r="B582" i="2"/>
  <c r="A583" i="2"/>
  <c r="B583" i="2"/>
  <c r="D583" i="2"/>
  <c r="G583" i="2"/>
  <c r="C583" i="2"/>
  <c r="E583" i="2"/>
  <c r="H583" i="2"/>
  <c r="A584" i="2"/>
  <c r="C584" i="2"/>
  <c r="E584" i="2"/>
  <c r="D584" i="2"/>
  <c r="G584" i="2"/>
  <c r="H584" i="2"/>
  <c r="B584" i="2"/>
  <c r="A585" i="2"/>
  <c r="B585" i="2"/>
  <c r="D585" i="2"/>
  <c r="G585" i="2"/>
  <c r="C585" i="2"/>
  <c r="E585" i="2"/>
  <c r="H585" i="2"/>
  <c r="A586" i="2"/>
  <c r="C586" i="2"/>
  <c r="E586" i="2"/>
  <c r="D586" i="2"/>
  <c r="G586" i="2"/>
  <c r="H586" i="2"/>
  <c r="B586" i="2"/>
  <c r="A587" i="2"/>
  <c r="B587" i="2"/>
  <c r="D587" i="2"/>
  <c r="G587" i="2"/>
  <c r="C587" i="2"/>
  <c r="E587" i="2"/>
  <c r="H587" i="2"/>
  <c r="A588" i="2"/>
  <c r="C588" i="2"/>
  <c r="E588" i="2"/>
  <c r="D588" i="2"/>
  <c r="G588" i="2"/>
  <c r="H588" i="2"/>
  <c r="B588" i="2"/>
  <c r="A589" i="2"/>
  <c r="B589" i="2"/>
  <c r="D589" i="2"/>
  <c r="G589" i="2"/>
  <c r="C589" i="2"/>
  <c r="E589" i="2"/>
  <c r="H589" i="2"/>
  <c r="A590" i="2"/>
  <c r="C590" i="2"/>
  <c r="D590" i="2"/>
  <c r="E590" i="2"/>
  <c r="G590" i="2"/>
  <c r="H590" i="2"/>
  <c r="B590" i="2"/>
  <c r="A591" i="2"/>
  <c r="B591" i="2"/>
  <c r="D591" i="2"/>
  <c r="G591" i="2"/>
  <c r="C591" i="2"/>
  <c r="E591" i="2"/>
  <c r="H591" i="2"/>
  <c r="A592" i="2"/>
  <c r="C592" i="2"/>
  <c r="E592" i="2"/>
  <c r="D592" i="2"/>
  <c r="G592" i="2"/>
  <c r="H592" i="2"/>
  <c r="B592" i="2"/>
  <c r="A593" i="2"/>
  <c r="B593" i="2"/>
  <c r="D593" i="2"/>
  <c r="G593" i="2"/>
  <c r="C593" i="2"/>
  <c r="E593" i="2"/>
  <c r="H593" i="2"/>
  <c r="A594" i="2"/>
  <c r="C594" i="2"/>
  <c r="E594" i="2"/>
  <c r="D594" i="2"/>
  <c r="G594" i="2"/>
  <c r="H594" i="2"/>
  <c r="B594" i="2"/>
  <c r="A595" i="2"/>
  <c r="B595" i="2"/>
  <c r="D595" i="2"/>
  <c r="G595" i="2"/>
  <c r="C595" i="2"/>
  <c r="E595" i="2"/>
  <c r="H595" i="2"/>
  <c r="A596" i="2"/>
  <c r="C596" i="2"/>
  <c r="E596" i="2"/>
  <c r="D596" i="2"/>
  <c r="G596" i="2"/>
  <c r="H596" i="2"/>
  <c r="B596" i="2"/>
  <c r="A597" i="2"/>
  <c r="B597" i="2"/>
  <c r="D597" i="2"/>
  <c r="G597" i="2"/>
  <c r="C597" i="2"/>
  <c r="E597" i="2"/>
  <c r="H597" i="2"/>
  <c r="A598" i="2"/>
  <c r="C598" i="2"/>
  <c r="D598" i="2"/>
  <c r="E598" i="2"/>
  <c r="G598" i="2"/>
  <c r="H598" i="2"/>
  <c r="B598" i="2"/>
  <c r="A599" i="2"/>
  <c r="B599" i="2"/>
  <c r="D599" i="2"/>
  <c r="G599" i="2"/>
  <c r="C599" i="2"/>
  <c r="E599" i="2"/>
  <c r="H599" i="2"/>
  <c r="A600" i="2"/>
  <c r="C600" i="2"/>
  <c r="E600" i="2"/>
  <c r="D600" i="2"/>
  <c r="G600" i="2"/>
  <c r="H600" i="2"/>
  <c r="B600" i="2"/>
  <c r="A601" i="2"/>
  <c r="B601" i="2"/>
  <c r="D601" i="2"/>
  <c r="G601" i="2"/>
  <c r="C601" i="2"/>
  <c r="E601" i="2"/>
  <c r="H601" i="2"/>
  <c r="A602" i="2"/>
  <c r="C602" i="2"/>
  <c r="E602" i="2"/>
  <c r="D602" i="2"/>
  <c r="G602" i="2"/>
  <c r="H602" i="2"/>
  <c r="B602" i="2"/>
  <c r="A603" i="2"/>
  <c r="B603" i="2"/>
  <c r="D603" i="2"/>
  <c r="G603" i="2"/>
  <c r="C603" i="2"/>
  <c r="E603" i="2"/>
  <c r="H603" i="2"/>
  <c r="A604" i="2"/>
  <c r="C604" i="2"/>
  <c r="E604" i="2"/>
  <c r="D604" i="2"/>
  <c r="G604" i="2"/>
  <c r="H604" i="2"/>
  <c r="B604" i="2"/>
  <c r="A605" i="2"/>
  <c r="B605" i="2"/>
  <c r="D605" i="2"/>
  <c r="G605" i="2"/>
  <c r="C605" i="2"/>
  <c r="E605" i="2"/>
  <c r="H605" i="2"/>
  <c r="A606" i="2"/>
  <c r="C606" i="2"/>
  <c r="D606" i="2"/>
  <c r="E606" i="2"/>
  <c r="G606" i="2"/>
  <c r="H606" i="2"/>
  <c r="B606" i="2"/>
  <c r="A607" i="2"/>
  <c r="B607" i="2"/>
  <c r="D607" i="2"/>
  <c r="G607" i="2"/>
  <c r="C607" i="2"/>
  <c r="E607" i="2"/>
  <c r="H607" i="2"/>
  <c r="A608" i="2"/>
  <c r="C608" i="2"/>
  <c r="E608" i="2"/>
  <c r="D608" i="2"/>
  <c r="G608" i="2"/>
  <c r="H608" i="2"/>
  <c r="B608" i="2"/>
  <c r="A609" i="2"/>
  <c r="B609" i="2"/>
  <c r="D609" i="2"/>
  <c r="G609" i="2"/>
  <c r="C609" i="2"/>
  <c r="E609" i="2"/>
  <c r="H609" i="2"/>
  <c r="A610" i="2"/>
  <c r="C610" i="2"/>
  <c r="E610" i="2"/>
  <c r="D610" i="2"/>
  <c r="G610" i="2"/>
  <c r="H610" i="2"/>
  <c r="B610" i="2"/>
  <c r="A611" i="2"/>
  <c r="B611" i="2"/>
  <c r="D611" i="2"/>
  <c r="G611" i="2"/>
  <c r="C611" i="2"/>
  <c r="E611" i="2"/>
  <c r="H611" i="2"/>
  <c r="A612" i="2"/>
  <c r="C612" i="2"/>
  <c r="E612" i="2"/>
  <c r="D612" i="2"/>
  <c r="G612" i="2"/>
  <c r="H612" i="2"/>
  <c r="B612" i="2"/>
  <c r="A613" i="2"/>
  <c r="B613" i="2"/>
  <c r="D613" i="2"/>
  <c r="G613" i="2"/>
  <c r="C613" i="2"/>
  <c r="E613" i="2"/>
  <c r="H613" i="2"/>
  <c r="A614" i="2"/>
  <c r="C614" i="2"/>
  <c r="D614" i="2"/>
  <c r="E614" i="2"/>
  <c r="G614" i="2"/>
  <c r="H614" i="2"/>
  <c r="B614" i="2"/>
  <c r="A615" i="2"/>
  <c r="B615" i="2"/>
  <c r="D615" i="2"/>
  <c r="G615" i="2"/>
  <c r="C615" i="2"/>
  <c r="E615" i="2"/>
  <c r="H615" i="2"/>
  <c r="A616" i="2"/>
  <c r="C616" i="2"/>
  <c r="E616" i="2"/>
  <c r="D616" i="2"/>
  <c r="G616" i="2"/>
  <c r="H616" i="2"/>
  <c r="B616" i="2"/>
  <c r="A617" i="2"/>
  <c r="B617" i="2"/>
  <c r="D617" i="2"/>
  <c r="G617" i="2"/>
  <c r="C617" i="2"/>
  <c r="E617" i="2"/>
  <c r="H617" i="2"/>
  <c r="A618" i="2"/>
  <c r="C618" i="2"/>
  <c r="E618" i="2"/>
  <c r="D618" i="2"/>
  <c r="G618" i="2"/>
  <c r="H618" i="2"/>
  <c r="B618" i="2"/>
  <c r="A619" i="2"/>
  <c r="B619" i="2"/>
  <c r="D619" i="2"/>
  <c r="G619" i="2"/>
  <c r="C619" i="2"/>
  <c r="E619" i="2"/>
  <c r="H619" i="2"/>
  <c r="A620" i="2"/>
  <c r="C620" i="2"/>
  <c r="E620" i="2"/>
  <c r="D620" i="2"/>
  <c r="G620" i="2"/>
  <c r="H620" i="2"/>
  <c r="B620" i="2"/>
  <c r="A621" i="2"/>
  <c r="B621" i="2"/>
  <c r="D621" i="2"/>
  <c r="G621" i="2"/>
  <c r="C621" i="2"/>
  <c r="E621" i="2"/>
  <c r="H621" i="2"/>
  <c r="A622" i="2"/>
  <c r="C622" i="2"/>
  <c r="D622" i="2"/>
  <c r="E622" i="2"/>
  <c r="G622" i="2"/>
  <c r="H622" i="2"/>
  <c r="B622" i="2"/>
  <c r="A623" i="2"/>
  <c r="B623" i="2"/>
  <c r="D623" i="2"/>
  <c r="G623" i="2"/>
  <c r="C623" i="2"/>
  <c r="E623" i="2"/>
  <c r="H623" i="2"/>
  <c r="A624" i="2"/>
  <c r="C624" i="2"/>
  <c r="E624" i="2"/>
  <c r="D624" i="2"/>
  <c r="G624" i="2"/>
  <c r="H624" i="2"/>
  <c r="B624" i="2"/>
  <c r="A625" i="2"/>
  <c r="B625" i="2"/>
  <c r="D625" i="2"/>
  <c r="G625" i="2"/>
  <c r="C625" i="2"/>
  <c r="E625" i="2"/>
  <c r="H625" i="2"/>
  <c r="A626" i="2"/>
  <c r="C626" i="2"/>
  <c r="E626" i="2"/>
  <c r="D626" i="2"/>
  <c r="G626" i="2"/>
  <c r="H626" i="2"/>
  <c r="B626" i="2"/>
  <c r="A627" i="2"/>
  <c r="B627" i="2"/>
  <c r="D627" i="2"/>
  <c r="G627" i="2"/>
  <c r="C627" i="2"/>
  <c r="E627" i="2"/>
  <c r="H627" i="2"/>
  <c r="A628" i="2"/>
  <c r="C628" i="2"/>
  <c r="E628" i="2"/>
  <c r="D628" i="2"/>
  <c r="G628" i="2"/>
  <c r="H628" i="2"/>
  <c r="B628" i="2"/>
  <c r="A629" i="2"/>
  <c r="B629" i="2"/>
  <c r="D629" i="2"/>
  <c r="G629" i="2"/>
  <c r="C629" i="2"/>
  <c r="E629" i="2"/>
  <c r="H629" i="2"/>
  <c r="A630" i="2"/>
  <c r="C630" i="2"/>
  <c r="D630" i="2"/>
  <c r="E630" i="2"/>
  <c r="G630" i="2"/>
  <c r="H630" i="2"/>
  <c r="B630" i="2"/>
  <c r="A631" i="2"/>
  <c r="B631" i="2"/>
  <c r="D631" i="2"/>
  <c r="G631" i="2"/>
  <c r="C631" i="2"/>
  <c r="E631" i="2"/>
  <c r="H631" i="2"/>
  <c r="A632" i="2"/>
  <c r="C632" i="2"/>
  <c r="E632" i="2"/>
  <c r="D632" i="2"/>
  <c r="G632" i="2"/>
  <c r="H632" i="2"/>
  <c r="B632" i="2"/>
  <c r="A633" i="2"/>
  <c r="B633" i="2"/>
  <c r="D633" i="2"/>
  <c r="G633" i="2"/>
  <c r="C633" i="2"/>
  <c r="E633" i="2"/>
  <c r="H633" i="2"/>
  <c r="A634" i="2"/>
  <c r="C634" i="2"/>
  <c r="E634" i="2"/>
  <c r="D634" i="2"/>
  <c r="G634" i="2"/>
  <c r="H634" i="2"/>
  <c r="B634" i="2"/>
  <c r="A635" i="2"/>
  <c r="B635" i="2"/>
  <c r="D635" i="2"/>
  <c r="G635" i="2"/>
  <c r="C635" i="2"/>
  <c r="E635" i="2"/>
  <c r="H635" i="2"/>
  <c r="A636" i="2"/>
  <c r="C636" i="2"/>
  <c r="E636" i="2"/>
  <c r="D636" i="2"/>
  <c r="G636" i="2"/>
  <c r="H636" i="2"/>
  <c r="B636" i="2"/>
  <c r="A637" i="2"/>
  <c r="B637" i="2"/>
  <c r="D637" i="2"/>
  <c r="G637" i="2"/>
  <c r="C637" i="2"/>
  <c r="E637" i="2"/>
  <c r="H637" i="2"/>
  <c r="A638" i="2"/>
  <c r="C638" i="2"/>
  <c r="D638" i="2"/>
  <c r="E638" i="2"/>
  <c r="G638" i="2"/>
  <c r="H638" i="2"/>
  <c r="B638" i="2"/>
  <c r="A639" i="2"/>
  <c r="B639" i="2"/>
  <c r="D639" i="2"/>
  <c r="G639" i="2"/>
  <c r="C639" i="2"/>
  <c r="E639" i="2"/>
  <c r="H639" i="2"/>
  <c r="A640" i="2"/>
  <c r="C640" i="2"/>
  <c r="E640" i="2"/>
  <c r="D640" i="2"/>
  <c r="G640" i="2"/>
  <c r="H640" i="2"/>
  <c r="B640" i="2"/>
  <c r="A641" i="2"/>
  <c r="B641" i="2"/>
  <c r="D641" i="2"/>
  <c r="G641" i="2"/>
  <c r="C641" i="2"/>
  <c r="E641" i="2"/>
  <c r="H641" i="2"/>
  <c r="A642" i="2"/>
  <c r="C642" i="2"/>
  <c r="E642" i="2"/>
  <c r="D642" i="2"/>
  <c r="G642" i="2"/>
  <c r="H642" i="2"/>
  <c r="B642" i="2"/>
  <c r="A643" i="2"/>
  <c r="B643" i="2"/>
  <c r="D643" i="2"/>
  <c r="G643" i="2"/>
  <c r="C643" i="2"/>
  <c r="E643" i="2"/>
  <c r="H643" i="2"/>
  <c r="A644" i="2"/>
  <c r="C644" i="2"/>
  <c r="E644" i="2"/>
  <c r="D644" i="2"/>
  <c r="G644" i="2"/>
  <c r="H644" i="2"/>
  <c r="B644" i="2"/>
  <c r="A645" i="2"/>
  <c r="B645" i="2"/>
  <c r="D645" i="2"/>
  <c r="G645" i="2"/>
  <c r="C645" i="2"/>
  <c r="E645" i="2"/>
  <c r="H645" i="2"/>
  <c r="A646" i="2"/>
  <c r="C646" i="2"/>
  <c r="D646" i="2"/>
  <c r="E646" i="2"/>
  <c r="G646" i="2"/>
  <c r="H646" i="2"/>
  <c r="B646" i="2"/>
  <c r="A647" i="2"/>
  <c r="B647" i="2"/>
  <c r="D647" i="2"/>
  <c r="G647" i="2"/>
  <c r="C647" i="2"/>
  <c r="E647" i="2"/>
  <c r="H647" i="2"/>
  <c r="A648" i="2"/>
  <c r="C648" i="2"/>
  <c r="E648" i="2"/>
  <c r="D648" i="2"/>
  <c r="G648" i="2"/>
  <c r="H648" i="2"/>
  <c r="B648" i="2"/>
  <c r="A649" i="2"/>
  <c r="B649" i="2"/>
  <c r="D649" i="2"/>
  <c r="G649" i="2"/>
  <c r="C649" i="2"/>
  <c r="E649" i="2"/>
  <c r="H649" i="2"/>
  <c r="A650" i="2"/>
  <c r="C650" i="2"/>
  <c r="E650" i="2"/>
  <c r="D650" i="2"/>
  <c r="G650" i="2"/>
  <c r="H650" i="2"/>
  <c r="B650" i="2"/>
  <c r="A651" i="2"/>
  <c r="B651" i="2"/>
  <c r="D651" i="2"/>
  <c r="G651" i="2"/>
  <c r="C651" i="2"/>
  <c r="E651" i="2"/>
  <c r="H651" i="2"/>
  <c r="A652" i="2"/>
  <c r="C652" i="2"/>
  <c r="E652" i="2"/>
  <c r="D652" i="2"/>
  <c r="G652" i="2"/>
  <c r="H652" i="2"/>
  <c r="B652" i="2"/>
  <c r="A653" i="2"/>
  <c r="B653" i="2"/>
  <c r="D653" i="2"/>
  <c r="G653" i="2"/>
  <c r="C653" i="2"/>
  <c r="E653" i="2"/>
  <c r="H653" i="2"/>
  <c r="A654" i="2"/>
  <c r="C654" i="2"/>
  <c r="D654" i="2"/>
  <c r="E654" i="2"/>
  <c r="G654" i="2"/>
  <c r="H654" i="2"/>
  <c r="B654" i="2"/>
  <c r="A655" i="2"/>
  <c r="B655" i="2"/>
  <c r="D655" i="2"/>
  <c r="G655" i="2"/>
  <c r="C655" i="2"/>
  <c r="E655" i="2"/>
  <c r="H655" i="2"/>
  <c r="A656" i="2"/>
  <c r="C656" i="2"/>
  <c r="E656" i="2"/>
  <c r="D656" i="2"/>
  <c r="G656" i="2"/>
  <c r="H656" i="2"/>
  <c r="B656" i="2"/>
  <c r="A657" i="2"/>
  <c r="B657" i="2"/>
  <c r="D657" i="2"/>
  <c r="G657" i="2"/>
  <c r="C657" i="2"/>
  <c r="E657" i="2"/>
  <c r="H657" i="2"/>
  <c r="A658" i="2"/>
  <c r="C658" i="2"/>
  <c r="E658" i="2"/>
  <c r="D658" i="2"/>
  <c r="G658" i="2"/>
  <c r="H658" i="2"/>
  <c r="B658" i="2"/>
  <c r="A659" i="2"/>
  <c r="B659" i="2"/>
  <c r="D659" i="2"/>
  <c r="G659" i="2"/>
  <c r="C659" i="2"/>
  <c r="E659" i="2"/>
  <c r="H659" i="2"/>
  <c r="A660" i="2"/>
  <c r="C660" i="2"/>
  <c r="E660" i="2"/>
  <c r="D660" i="2"/>
  <c r="G660" i="2"/>
  <c r="H660" i="2"/>
  <c r="B660" i="2"/>
  <c r="A661" i="2"/>
  <c r="B661" i="2"/>
  <c r="D661" i="2"/>
  <c r="G661" i="2"/>
  <c r="C661" i="2"/>
  <c r="E661" i="2"/>
  <c r="H661" i="2"/>
  <c r="A662" i="2"/>
  <c r="C662" i="2"/>
  <c r="D662" i="2"/>
  <c r="E662" i="2"/>
  <c r="G662" i="2"/>
  <c r="H662" i="2"/>
  <c r="B662" i="2"/>
  <c r="A663" i="2"/>
  <c r="B663" i="2"/>
  <c r="D663" i="2"/>
  <c r="G663" i="2"/>
  <c r="C663" i="2"/>
  <c r="E663" i="2"/>
  <c r="H663" i="2"/>
  <c r="A664" i="2"/>
  <c r="C664" i="2"/>
  <c r="E664" i="2"/>
  <c r="D664" i="2"/>
  <c r="G664" i="2"/>
  <c r="H664" i="2"/>
  <c r="B664" i="2"/>
  <c r="A665" i="2"/>
  <c r="B665" i="2"/>
  <c r="D665" i="2"/>
  <c r="G665" i="2"/>
  <c r="C665" i="2"/>
  <c r="E665" i="2"/>
  <c r="H665" i="2"/>
  <c r="A666" i="2"/>
  <c r="C666" i="2"/>
  <c r="E666" i="2"/>
  <c r="D666" i="2"/>
  <c r="G666" i="2"/>
  <c r="H666" i="2"/>
  <c r="B666" i="2"/>
  <c r="A667" i="2"/>
  <c r="B667" i="2"/>
  <c r="D667" i="2"/>
  <c r="G667" i="2"/>
  <c r="C667" i="2"/>
  <c r="E667" i="2"/>
  <c r="H667" i="2"/>
  <c r="A668" i="2"/>
  <c r="C668" i="2"/>
  <c r="E668" i="2"/>
  <c r="D668" i="2"/>
  <c r="G668" i="2"/>
  <c r="H668" i="2"/>
  <c r="B668" i="2"/>
  <c r="A669" i="2"/>
  <c r="B669" i="2"/>
  <c r="D669" i="2"/>
  <c r="G669" i="2"/>
  <c r="C669" i="2"/>
  <c r="E669" i="2"/>
  <c r="H669" i="2"/>
  <c r="A670" i="2"/>
  <c r="C670" i="2"/>
  <c r="D670" i="2"/>
  <c r="E670" i="2"/>
  <c r="G670" i="2"/>
  <c r="H670" i="2"/>
  <c r="B670" i="2"/>
  <c r="A671" i="2"/>
  <c r="B671" i="2"/>
  <c r="D671" i="2"/>
  <c r="G671" i="2"/>
  <c r="C671" i="2"/>
  <c r="E671" i="2"/>
  <c r="H671" i="2"/>
  <c r="A672" i="2"/>
  <c r="C672" i="2"/>
  <c r="E672" i="2"/>
  <c r="D672" i="2"/>
  <c r="G672" i="2"/>
  <c r="H672" i="2"/>
  <c r="B672" i="2"/>
  <c r="A673" i="2"/>
  <c r="B673" i="2"/>
  <c r="D673" i="2"/>
  <c r="G673" i="2"/>
  <c r="C673" i="2"/>
  <c r="E673" i="2"/>
  <c r="H673" i="2"/>
  <c r="A674" i="2"/>
  <c r="C674" i="2"/>
  <c r="E674" i="2"/>
  <c r="D674" i="2"/>
  <c r="G674" i="2"/>
  <c r="H674" i="2"/>
  <c r="B674" i="2"/>
  <c r="A675" i="2"/>
  <c r="B675" i="2"/>
  <c r="D675" i="2"/>
  <c r="G675" i="2"/>
  <c r="C675" i="2"/>
  <c r="E675" i="2"/>
  <c r="H675" i="2"/>
  <c r="A676" i="2"/>
  <c r="C676" i="2"/>
  <c r="E676" i="2"/>
  <c r="D676" i="2"/>
  <c r="G676" i="2"/>
  <c r="H676" i="2"/>
  <c r="B676" i="2"/>
  <c r="A677" i="2"/>
  <c r="B677" i="2"/>
  <c r="D677" i="2"/>
  <c r="G677" i="2"/>
  <c r="C677" i="2"/>
  <c r="E677" i="2"/>
  <c r="H677" i="2"/>
  <c r="A678" i="2"/>
  <c r="C678" i="2"/>
  <c r="D678" i="2"/>
  <c r="G678" i="2"/>
  <c r="H678" i="2"/>
  <c r="B678" i="2"/>
  <c r="A679" i="2"/>
  <c r="B679" i="2"/>
  <c r="D679" i="2"/>
  <c r="G679" i="2"/>
  <c r="C679" i="2"/>
  <c r="E679" i="2"/>
  <c r="H679" i="2"/>
  <c r="A680" i="2"/>
  <c r="C680" i="2"/>
  <c r="E680" i="2"/>
  <c r="D680" i="2"/>
  <c r="G680" i="2"/>
  <c r="H680" i="2"/>
  <c r="B680" i="2"/>
  <c r="A681" i="2"/>
  <c r="B681" i="2"/>
  <c r="D681" i="2"/>
  <c r="G681" i="2"/>
  <c r="C681" i="2"/>
  <c r="E681" i="2"/>
  <c r="H681" i="2"/>
  <c r="A682" i="2"/>
  <c r="C682" i="2"/>
  <c r="E682" i="2"/>
  <c r="D682" i="2"/>
  <c r="G682" i="2"/>
  <c r="H682" i="2"/>
  <c r="B682" i="2"/>
  <c r="A683" i="2"/>
  <c r="B683" i="2"/>
  <c r="D683" i="2"/>
  <c r="G683" i="2"/>
  <c r="C683" i="2"/>
  <c r="E683" i="2"/>
  <c r="H683" i="2"/>
  <c r="A684" i="2"/>
  <c r="C684" i="2"/>
  <c r="E684" i="2"/>
  <c r="D684" i="2"/>
  <c r="G684" i="2"/>
  <c r="H684" i="2"/>
  <c r="B684" i="2"/>
  <c r="A685" i="2"/>
  <c r="B685" i="2"/>
  <c r="D685" i="2"/>
  <c r="G685" i="2"/>
  <c r="C685" i="2"/>
  <c r="E685" i="2"/>
  <c r="H685" i="2"/>
  <c r="A686" i="2"/>
  <c r="C686" i="2"/>
  <c r="D686" i="2"/>
  <c r="E686" i="2"/>
  <c r="G686" i="2"/>
  <c r="H686" i="2"/>
  <c r="B686" i="2"/>
  <c r="A687" i="2"/>
  <c r="B687" i="2"/>
  <c r="D687" i="2"/>
  <c r="G687" i="2"/>
  <c r="C687" i="2"/>
  <c r="E687" i="2"/>
  <c r="H687" i="2"/>
  <c r="A688" i="2"/>
  <c r="C688" i="2"/>
  <c r="E688" i="2"/>
  <c r="D688" i="2"/>
  <c r="G688" i="2"/>
  <c r="H688" i="2"/>
  <c r="B688" i="2"/>
  <c r="A689" i="2"/>
  <c r="B689" i="2"/>
  <c r="D689" i="2"/>
  <c r="G689" i="2"/>
  <c r="C689" i="2"/>
  <c r="E689" i="2"/>
  <c r="H689" i="2"/>
  <c r="A690" i="2"/>
  <c r="C690" i="2"/>
  <c r="E690" i="2"/>
  <c r="D690" i="2"/>
  <c r="G690" i="2"/>
  <c r="H690" i="2"/>
  <c r="B690" i="2"/>
  <c r="A691" i="2"/>
  <c r="B691" i="2"/>
  <c r="D691" i="2"/>
  <c r="G691" i="2"/>
  <c r="C691" i="2"/>
  <c r="E691" i="2"/>
  <c r="H691" i="2"/>
  <c r="A692" i="2"/>
  <c r="C692" i="2"/>
  <c r="E692" i="2"/>
  <c r="D692" i="2"/>
  <c r="G692" i="2"/>
  <c r="H692" i="2"/>
  <c r="B692" i="2"/>
  <c r="A693" i="2"/>
  <c r="B693" i="2"/>
  <c r="D693" i="2"/>
  <c r="G693" i="2"/>
  <c r="C693" i="2"/>
  <c r="E693" i="2"/>
  <c r="H693" i="2"/>
  <c r="A694" i="2"/>
  <c r="C694" i="2"/>
  <c r="D694" i="2"/>
  <c r="E694" i="2"/>
  <c r="G694" i="2"/>
  <c r="H694" i="2"/>
  <c r="B694" i="2"/>
  <c r="A695" i="2"/>
  <c r="B695" i="2"/>
  <c r="D695" i="2"/>
  <c r="G695" i="2"/>
  <c r="C695" i="2"/>
  <c r="E695" i="2"/>
  <c r="H695" i="2"/>
  <c r="A696" i="2"/>
  <c r="C696" i="2"/>
  <c r="E696" i="2"/>
  <c r="D696" i="2"/>
  <c r="G696" i="2"/>
  <c r="H696" i="2"/>
  <c r="B696" i="2"/>
  <c r="A697" i="2"/>
  <c r="B697" i="2"/>
  <c r="D697" i="2"/>
  <c r="G697" i="2"/>
  <c r="C697" i="2"/>
  <c r="E697" i="2"/>
  <c r="H697" i="2"/>
  <c r="A698" i="2"/>
  <c r="C698" i="2"/>
  <c r="E698" i="2"/>
  <c r="D698" i="2"/>
  <c r="G698" i="2"/>
  <c r="H698" i="2"/>
  <c r="B698" i="2"/>
  <c r="A699" i="2"/>
  <c r="B699" i="2"/>
  <c r="D699" i="2"/>
  <c r="G699" i="2"/>
  <c r="C699" i="2"/>
  <c r="E699" i="2"/>
  <c r="H699" i="2"/>
  <c r="A700" i="2"/>
  <c r="C700" i="2"/>
  <c r="E700" i="2"/>
  <c r="D700" i="2"/>
  <c r="G700" i="2"/>
  <c r="H700" i="2"/>
  <c r="B700" i="2"/>
  <c r="A701" i="2"/>
  <c r="B701" i="2"/>
  <c r="D701" i="2"/>
  <c r="G701" i="2"/>
  <c r="C701" i="2"/>
  <c r="E701" i="2"/>
  <c r="H701" i="2"/>
  <c r="A702" i="2"/>
  <c r="C702" i="2"/>
  <c r="D702" i="2"/>
  <c r="E702" i="2"/>
  <c r="G702" i="2"/>
  <c r="H702" i="2"/>
  <c r="B702" i="2"/>
  <c r="A703" i="2"/>
  <c r="B703" i="2"/>
  <c r="D703" i="2"/>
  <c r="G703" i="2"/>
  <c r="C703" i="2"/>
  <c r="E703" i="2"/>
  <c r="H703" i="2"/>
  <c r="A704" i="2"/>
  <c r="C704" i="2"/>
  <c r="E704" i="2"/>
  <c r="D704" i="2"/>
  <c r="G704" i="2"/>
  <c r="H704" i="2"/>
  <c r="B704" i="2"/>
  <c r="A705" i="2"/>
  <c r="B705" i="2"/>
  <c r="D705" i="2"/>
  <c r="G705" i="2"/>
  <c r="C705" i="2"/>
  <c r="E705" i="2"/>
  <c r="H705" i="2"/>
  <c r="A706" i="2"/>
  <c r="C706" i="2"/>
  <c r="E706" i="2"/>
  <c r="D706" i="2"/>
  <c r="G706" i="2"/>
  <c r="H706" i="2"/>
  <c r="B706" i="2"/>
  <c r="A707" i="2"/>
  <c r="B707" i="2"/>
  <c r="D707" i="2"/>
  <c r="G707" i="2"/>
  <c r="C707" i="2"/>
  <c r="E707" i="2"/>
  <c r="H707" i="2"/>
  <c r="A708" i="2"/>
  <c r="C708" i="2"/>
  <c r="E708" i="2"/>
  <c r="D708" i="2"/>
  <c r="G708" i="2"/>
  <c r="H708" i="2"/>
  <c r="B708" i="2"/>
  <c r="A709" i="2"/>
  <c r="B709" i="2"/>
  <c r="D709" i="2"/>
  <c r="G709" i="2"/>
  <c r="C709" i="2"/>
  <c r="E709" i="2"/>
  <c r="H709" i="2"/>
  <c r="A710" i="2"/>
  <c r="C710" i="2"/>
  <c r="D710" i="2"/>
  <c r="G710" i="2"/>
  <c r="H710" i="2"/>
  <c r="B710" i="2"/>
  <c r="A711" i="2"/>
  <c r="B711" i="2"/>
  <c r="D711" i="2"/>
  <c r="G711" i="2"/>
  <c r="C711" i="2"/>
  <c r="E711" i="2"/>
  <c r="H711" i="2"/>
  <c r="A712" i="2"/>
  <c r="C712" i="2"/>
  <c r="E712" i="2"/>
  <c r="D712" i="2"/>
  <c r="G712" i="2"/>
  <c r="H712" i="2"/>
  <c r="B712" i="2"/>
  <c r="A713" i="2"/>
  <c r="B713" i="2"/>
  <c r="D713" i="2"/>
  <c r="G713" i="2"/>
  <c r="C713" i="2"/>
  <c r="E713" i="2"/>
  <c r="H713" i="2"/>
  <c r="A714" i="2"/>
  <c r="C714" i="2"/>
  <c r="E714" i="2"/>
  <c r="D714" i="2"/>
  <c r="G714" i="2"/>
  <c r="H714" i="2"/>
  <c r="B714" i="2"/>
  <c r="A715" i="2"/>
  <c r="B715" i="2"/>
  <c r="D715" i="2"/>
  <c r="G715" i="2"/>
  <c r="C715" i="2"/>
  <c r="E715" i="2"/>
  <c r="H715" i="2"/>
  <c r="A716" i="2"/>
  <c r="C716" i="2"/>
  <c r="E716" i="2"/>
  <c r="D716" i="2"/>
  <c r="G716" i="2"/>
  <c r="H716" i="2"/>
  <c r="B716" i="2"/>
  <c r="A717" i="2"/>
  <c r="B717" i="2"/>
  <c r="D717" i="2"/>
  <c r="G717" i="2"/>
  <c r="C717" i="2"/>
  <c r="E717" i="2"/>
  <c r="H717" i="2"/>
  <c r="A718" i="2"/>
  <c r="C718" i="2"/>
  <c r="D718" i="2"/>
  <c r="E718" i="2"/>
  <c r="G718" i="2"/>
  <c r="H718" i="2"/>
  <c r="B718" i="2"/>
  <c r="A719" i="2"/>
  <c r="B719" i="2"/>
  <c r="D719" i="2"/>
  <c r="G719" i="2"/>
  <c r="C719" i="2"/>
  <c r="E719" i="2"/>
  <c r="H719" i="2"/>
  <c r="A720" i="2"/>
  <c r="C720" i="2"/>
  <c r="E720" i="2"/>
  <c r="D720" i="2"/>
  <c r="G720" i="2"/>
  <c r="H720" i="2"/>
  <c r="B720" i="2"/>
  <c r="A721" i="2"/>
  <c r="B721" i="2"/>
  <c r="D721" i="2"/>
  <c r="G721" i="2"/>
  <c r="C721" i="2"/>
  <c r="E721" i="2"/>
  <c r="H721" i="2"/>
  <c r="A722" i="2"/>
  <c r="C722" i="2"/>
  <c r="E722" i="2"/>
  <c r="D722" i="2"/>
  <c r="G722" i="2"/>
  <c r="H722" i="2"/>
  <c r="B722" i="2"/>
  <c r="A723" i="2"/>
  <c r="B723" i="2"/>
  <c r="D723" i="2"/>
  <c r="G723" i="2"/>
  <c r="C723" i="2"/>
  <c r="E723" i="2"/>
  <c r="H723" i="2"/>
  <c r="A724" i="2"/>
  <c r="C724" i="2"/>
  <c r="E724" i="2"/>
  <c r="D724" i="2"/>
  <c r="G724" i="2"/>
  <c r="H724" i="2"/>
  <c r="B724" i="2"/>
  <c r="A725" i="2"/>
  <c r="B725" i="2"/>
  <c r="D725" i="2"/>
  <c r="G725" i="2"/>
  <c r="C725" i="2"/>
  <c r="E725" i="2"/>
  <c r="H725" i="2"/>
  <c r="A726" i="2"/>
  <c r="C726" i="2"/>
  <c r="D726" i="2"/>
  <c r="E726" i="2"/>
  <c r="G726" i="2"/>
  <c r="H726" i="2"/>
  <c r="B726" i="2"/>
  <c r="A727" i="2"/>
  <c r="B727" i="2"/>
  <c r="D727" i="2"/>
  <c r="G727" i="2"/>
  <c r="C727" i="2"/>
  <c r="E727" i="2"/>
  <c r="H727" i="2"/>
  <c r="A728" i="2"/>
  <c r="C728" i="2"/>
  <c r="E728" i="2"/>
  <c r="D728" i="2"/>
  <c r="G728" i="2"/>
  <c r="H728" i="2"/>
  <c r="B728" i="2"/>
  <c r="A729" i="2"/>
  <c r="B729" i="2"/>
  <c r="D729" i="2"/>
  <c r="G729" i="2"/>
  <c r="C729" i="2"/>
  <c r="E729" i="2"/>
  <c r="H729" i="2"/>
  <c r="A730" i="2"/>
  <c r="C730" i="2"/>
  <c r="E730" i="2"/>
  <c r="D730" i="2"/>
  <c r="G730" i="2"/>
  <c r="H730" i="2"/>
  <c r="B730" i="2"/>
  <c r="A731" i="2"/>
  <c r="B731" i="2"/>
  <c r="D731" i="2"/>
  <c r="G731" i="2"/>
  <c r="C731" i="2"/>
  <c r="E731" i="2"/>
  <c r="H731" i="2"/>
  <c r="A732" i="2"/>
  <c r="C732" i="2"/>
  <c r="E732" i="2"/>
  <c r="D732" i="2"/>
  <c r="G732" i="2"/>
  <c r="H732" i="2"/>
  <c r="B732" i="2"/>
  <c r="A733" i="2"/>
  <c r="B733" i="2"/>
  <c r="D733" i="2"/>
  <c r="G733" i="2"/>
  <c r="C733" i="2"/>
  <c r="E733" i="2"/>
  <c r="H733" i="2"/>
  <c r="A734" i="2"/>
  <c r="C734" i="2"/>
  <c r="D734" i="2"/>
  <c r="E734" i="2"/>
  <c r="G734" i="2"/>
  <c r="H734" i="2"/>
  <c r="B734" i="2"/>
  <c r="A735" i="2"/>
  <c r="B735" i="2"/>
  <c r="D735" i="2"/>
  <c r="G735" i="2"/>
  <c r="C735" i="2"/>
  <c r="E735" i="2"/>
  <c r="H735" i="2"/>
  <c r="A736" i="2"/>
  <c r="C736" i="2"/>
  <c r="E736" i="2"/>
  <c r="D736" i="2"/>
  <c r="G736" i="2"/>
  <c r="H736" i="2"/>
  <c r="B736" i="2"/>
  <c r="A737" i="2"/>
  <c r="B737" i="2"/>
  <c r="D737" i="2"/>
  <c r="G737" i="2"/>
  <c r="C737" i="2"/>
  <c r="E737" i="2"/>
  <c r="H737" i="2"/>
  <c r="A738" i="2"/>
  <c r="C738" i="2"/>
  <c r="E738" i="2"/>
  <c r="D738" i="2"/>
  <c r="G738" i="2"/>
  <c r="H738" i="2"/>
  <c r="B738" i="2"/>
  <c r="A739" i="2"/>
  <c r="B739" i="2"/>
  <c r="D739" i="2"/>
  <c r="G739" i="2"/>
  <c r="C739" i="2"/>
  <c r="E739" i="2"/>
  <c r="H739" i="2"/>
  <c r="A740" i="2"/>
  <c r="C740" i="2"/>
  <c r="E740" i="2"/>
  <c r="D740" i="2"/>
  <c r="G740" i="2"/>
  <c r="H740" i="2"/>
  <c r="B740" i="2"/>
  <c r="A741" i="2"/>
  <c r="B741" i="2"/>
  <c r="D741" i="2"/>
  <c r="G741" i="2"/>
  <c r="C741" i="2"/>
  <c r="E741" i="2"/>
  <c r="H741" i="2"/>
  <c r="A742" i="2"/>
  <c r="C742" i="2"/>
  <c r="D742" i="2"/>
  <c r="E742" i="2"/>
  <c r="G742" i="2"/>
  <c r="H742" i="2"/>
  <c r="B742" i="2"/>
  <c r="A743" i="2"/>
  <c r="B743" i="2"/>
  <c r="D743" i="2"/>
  <c r="G743" i="2"/>
  <c r="C743" i="2"/>
  <c r="E743" i="2"/>
  <c r="H743" i="2"/>
  <c r="A744" i="2"/>
  <c r="C744" i="2"/>
  <c r="E744" i="2"/>
  <c r="D744" i="2"/>
  <c r="G744" i="2"/>
  <c r="H744" i="2"/>
  <c r="B744" i="2"/>
  <c r="A745" i="2"/>
  <c r="B745" i="2"/>
  <c r="D745" i="2"/>
  <c r="G745" i="2"/>
  <c r="C745" i="2"/>
  <c r="E745" i="2"/>
  <c r="H745" i="2"/>
  <c r="A746" i="2"/>
  <c r="C746" i="2"/>
  <c r="E746" i="2"/>
  <c r="D746" i="2"/>
  <c r="G746" i="2"/>
  <c r="H746" i="2"/>
  <c r="B746" i="2"/>
  <c r="A747" i="2"/>
  <c r="B747" i="2"/>
  <c r="D747" i="2"/>
  <c r="G747" i="2"/>
  <c r="C747" i="2"/>
  <c r="E747" i="2"/>
  <c r="H747" i="2"/>
  <c r="A748" i="2"/>
  <c r="C748" i="2"/>
  <c r="E748" i="2"/>
  <c r="D748" i="2"/>
  <c r="G748" i="2"/>
  <c r="H748" i="2"/>
  <c r="B748" i="2"/>
  <c r="A749" i="2"/>
  <c r="B749" i="2"/>
  <c r="D749" i="2"/>
  <c r="G749" i="2"/>
  <c r="C749" i="2"/>
  <c r="E749" i="2"/>
  <c r="H749" i="2"/>
  <c r="A750" i="2"/>
  <c r="C750" i="2"/>
  <c r="D750" i="2"/>
  <c r="E750" i="2"/>
  <c r="G750" i="2"/>
  <c r="H750" i="2"/>
  <c r="B750" i="2"/>
  <c r="A751" i="2"/>
  <c r="B751" i="2"/>
  <c r="D751" i="2"/>
  <c r="G751" i="2"/>
  <c r="C751" i="2"/>
  <c r="E751" i="2"/>
  <c r="H751" i="2"/>
  <c r="A752" i="2"/>
  <c r="C752" i="2"/>
  <c r="E752" i="2"/>
  <c r="D752" i="2"/>
  <c r="G752" i="2"/>
  <c r="H752" i="2"/>
  <c r="B752" i="2"/>
  <c r="A753" i="2"/>
  <c r="B753" i="2"/>
  <c r="D753" i="2"/>
  <c r="G753" i="2"/>
  <c r="C753" i="2"/>
  <c r="E753" i="2"/>
  <c r="H753" i="2"/>
  <c r="A754" i="2"/>
  <c r="C754" i="2"/>
  <c r="E754" i="2"/>
  <c r="D754" i="2"/>
  <c r="G754" i="2"/>
  <c r="H754" i="2"/>
  <c r="B754" i="2"/>
  <c r="A755" i="2"/>
  <c r="B755" i="2"/>
  <c r="D755" i="2"/>
  <c r="G755" i="2"/>
  <c r="C755" i="2"/>
  <c r="E755" i="2"/>
  <c r="H755" i="2"/>
  <c r="A756" i="2"/>
  <c r="C756" i="2"/>
  <c r="E756" i="2"/>
  <c r="D756" i="2"/>
  <c r="G756" i="2"/>
  <c r="H756" i="2"/>
  <c r="B756" i="2"/>
  <c r="A757" i="2"/>
  <c r="B757" i="2"/>
  <c r="D757" i="2"/>
  <c r="G757" i="2"/>
  <c r="C757" i="2"/>
  <c r="E757" i="2"/>
  <c r="H757" i="2"/>
  <c r="Z820" i="1"/>
  <c r="K820" i="1"/>
  <c r="Z808" i="1"/>
  <c r="G808" i="1"/>
  <c r="K797" i="1"/>
  <c r="G797" i="1"/>
  <c r="I766" i="1"/>
  <c r="G766" i="1"/>
  <c r="G819" i="1"/>
  <c r="K819" i="1"/>
  <c r="I809" i="1"/>
  <c r="G809" i="1"/>
  <c r="G799" i="1"/>
  <c r="K799" i="1"/>
  <c r="K777" i="1"/>
  <c r="G768" i="1"/>
  <c r="Z757" i="1"/>
  <c r="G757" i="1"/>
  <c r="I757" i="1"/>
  <c r="Z753" i="1"/>
  <c r="Z811" i="1"/>
  <c r="G811" i="1"/>
  <c r="K811" i="1"/>
  <c r="Z800" i="1"/>
  <c r="G800" i="1"/>
  <c r="K800" i="1"/>
  <c r="G781" i="1"/>
  <c r="Z781" i="1"/>
  <c r="Z769" i="1"/>
  <c r="G769" i="1"/>
  <c r="I758" i="1"/>
  <c r="G758" i="1"/>
  <c r="Z812" i="1"/>
  <c r="K812" i="1"/>
  <c r="K801" i="1"/>
  <c r="G801" i="1"/>
  <c r="G785" i="1"/>
  <c r="Z785" i="1"/>
  <c r="Z760" i="1"/>
  <c r="G760" i="1"/>
  <c r="I760" i="1"/>
  <c r="K813" i="1"/>
  <c r="G813" i="1"/>
  <c r="Z803" i="1"/>
  <c r="G803" i="1"/>
  <c r="J803" i="1"/>
  <c r="G789" i="1"/>
  <c r="I789" i="1"/>
  <c r="Z789" i="1"/>
  <c r="Z778" i="1"/>
  <c r="K778" i="1"/>
  <c r="Z772" i="1"/>
  <c r="G772" i="1"/>
  <c r="Z761" i="1"/>
  <c r="G761" i="1"/>
  <c r="I761" i="1"/>
  <c r="Z756" i="1"/>
  <c r="G756" i="1"/>
  <c r="I756" i="1"/>
  <c r="Z752" i="1"/>
  <c r="Z814" i="1"/>
  <c r="G814" i="1"/>
  <c r="K814" i="1"/>
  <c r="Z804" i="1"/>
  <c r="G804" i="1"/>
  <c r="K804" i="1"/>
  <c r="Z782" i="1"/>
  <c r="K782" i="1"/>
  <c r="Z773" i="1"/>
  <c r="G773" i="1"/>
  <c r="I773" i="1"/>
  <c r="K762" i="1"/>
  <c r="G762" i="1"/>
  <c r="Z816" i="1"/>
  <c r="K816" i="1"/>
  <c r="Z809" i="1"/>
  <c r="G805" i="1"/>
  <c r="G795" i="1"/>
  <c r="K795" i="1"/>
  <c r="Z786" i="1"/>
  <c r="K786" i="1"/>
  <c r="G774" i="1"/>
  <c r="Z764" i="1"/>
  <c r="G764" i="1"/>
  <c r="K817" i="1"/>
  <c r="G817" i="1"/>
  <c r="Z807" i="1"/>
  <c r="G807" i="1"/>
  <c r="K807" i="1"/>
  <c r="Z796" i="1"/>
  <c r="K796" i="1"/>
  <c r="Z790" i="1"/>
  <c r="K790" i="1"/>
  <c r="Z776" i="1"/>
  <c r="G776" i="1"/>
  <c r="I776" i="1"/>
  <c r="Z765" i="1"/>
  <c r="Z758" i="1"/>
  <c r="G754" i="1"/>
  <c r="I750" i="1"/>
  <c r="G746" i="1"/>
  <c r="I746" i="1" s="1"/>
  <c r="I745" i="1"/>
  <c r="G744" i="1"/>
  <c r="Z737" i="1"/>
  <c r="Z721" i="1"/>
  <c r="G721" i="1"/>
  <c r="Z696" i="1"/>
  <c r="G696" i="1"/>
  <c r="I696" i="1" s="1"/>
  <c r="G692" i="1"/>
  <c r="I692" i="1" s="1"/>
  <c r="Z692" i="1"/>
  <c r="G684" i="1"/>
  <c r="Z684" i="1"/>
  <c r="G673" i="1"/>
  <c r="K673" i="1"/>
  <c r="Z673" i="1"/>
  <c r="G740" i="1"/>
  <c r="G731" i="1"/>
  <c r="Z731" i="1"/>
  <c r="I703" i="1"/>
  <c r="G670" i="1"/>
  <c r="Z670" i="1"/>
  <c r="I667" i="1"/>
  <c r="Z661" i="1"/>
  <c r="G661" i="1"/>
  <c r="G818" i="1"/>
  <c r="G810" i="1"/>
  <c r="G806" i="1"/>
  <c r="G802" i="1"/>
  <c r="G798" i="1"/>
  <c r="G794" i="1"/>
  <c r="G775" i="1"/>
  <c r="G771" i="1"/>
  <c r="G763" i="1"/>
  <c r="G759" i="1"/>
  <c r="G755" i="1"/>
  <c r="G751" i="1"/>
  <c r="Z749" i="1"/>
  <c r="Z732" i="1"/>
  <c r="G732" i="1"/>
  <c r="I725" i="1"/>
  <c r="I717" i="1"/>
  <c r="Z711" i="1"/>
  <c r="G711" i="1"/>
  <c r="G706" i="1"/>
  <c r="Z694" i="1"/>
  <c r="G694" i="1"/>
  <c r="Z686" i="1"/>
  <c r="G686" i="1"/>
  <c r="I686" i="1"/>
  <c r="Z750" i="1"/>
  <c r="Z744" i="1"/>
  <c r="I733" i="1"/>
  <c r="G728" i="1"/>
  <c r="I728" i="1"/>
  <c r="Z728" i="1"/>
  <c r="G720" i="1"/>
  <c r="Z713" i="1"/>
  <c r="Z688" i="1"/>
  <c r="G688" i="1"/>
  <c r="I688" i="1" s="1"/>
  <c r="Z678" i="1"/>
  <c r="G678" i="1"/>
  <c r="Z672" i="1"/>
  <c r="G672" i="1"/>
  <c r="I672" i="1"/>
  <c r="I655" i="1"/>
  <c r="Z655" i="1"/>
  <c r="G748" i="1"/>
  <c r="Z745" i="1"/>
  <c r="Z740" i="1"/>
  <c r="Z708" i="1"/>
  <c r="G708" i="1"/>
  <c r="G680" i="1"/>
  <c r="Z664" i="1"/>
  <c r="G664" i="1"/>
  <c r="I664" i="1" s="1"/>
  <c r="I648" i="1"/>
  <c r="Z710" i="1"/>
  <c r="G710" i="1"/>
  <c r="Z697" i="1"/>
  <c r="G697" i="1"/>
  <c r="Z693" i="1"/>
  <c r="Z666" i="1"/>
  <c r="G666" i="1"/>
  <c r="G743" i="1"/>
  <c r="Z741" i="1"/>
  <c r="Z724" i="1"/>
  <c r="G724" i="1"/>
  <c r="Z716" i="1"/>
  <c r="G716" i="1"/>
  <c r="Z699" i="1"/>
  <c r="Z677" i="1"/>
  <c r="G677" i="1"/>
  <c r="J677" i="1"/>
  <c r="I654" i="1"/>
  <c r="Z650" i="1"/>
  <c r="G650" i="1"/>
  <c r="J749" i="1"/>
  <c r="Z748" i="1"/>
  <c r="P745" i="1"/>
  <c r="R745" i="1" s="1"/>
  <c r="K744" i="1"/>
  <c r="I739" i="1"/>
  <c r="G737" i="1"/>
  <c r="G736" i="1"/>
  <c r="I736" i="1"/>
  <c r="I714" i="1"/>
  <c r="Z707" i="1"/>
  <c r="G707" i="1"/>
  <c r="I689" i="1"/>
  <c r="Z725" i="1"/>
  <c r="G723" i="1"/>
  <c r="I718" i="1"/>
  <c r="Z717" i="1"/>
  <c r="Z714" i="1"/>
  <c r="G709" i="1"/>
  <c r="Z703" i="1"/>
  <c r="Z700" i="1"/>
  <c r="Z689" i="1"/>
  <c r="G687" i="1"/>
  <c r="I687" i="1" s="1"/>
  <c r="Z681" i="1"/>
  <c r="G679" i="1"/>
  <c r="Z667" i="1"/>
  <c r="G665" i="1"/>
  <c r="G662" i="1"/>
  <c r="K657" i="1"/>
  <c r="Z652" i="1"/>
  <c r="Z643" i="1"/>
  <c r="G639" i="1"/>
  <c r="J639" i="1"/>
  <c r="Z629" i="1"/>
  <c r="G613" i="1"/>
  <c r="Z613" i="1"/>
  <c r="Z577" i="1"/>
  <c r="G577" i="1"/>
  <c r="G571" i="1"/>
  <c r="Z571" i="1"/>
  <c r="Z622" i="1"/>
  <c r="G622" i="1"/>
  <c r="Z606" i="1"/>
  <c r="G606" i="1"/>
  <c r="Z590" i="1"/>
  <c r="G590" i="1"/>
  <c r="J590" i="1"/>
  <c r="G581" i="1"/>
  <c r="I581" i="1"/>
  <c r="Z581" i="1"/>
  <c r="Z723" i="1"/>
  <c r="Z712" i="1"/>
  <c r="Z709" i="1"/>
  <c r="Z698" i="1"/>
  <c r="Z687" i="1"/>
  <c r="Z679" i="1"/>
  <c r="Z665" i="1"/>
  <c r="K649" i="1"/>
  <c r="I647" i="1"/>
  <c r="G640" i="1"/>
  <c r="Z640" i="1"/>
  <c r="G624" i="1"/>
  <c r="Z624" i="1"/>
  <c r="G608" i="1"/>
  <c r="I608" i="1" s="1"/>
  <c r="Z608" i="1"/>
  <c r="G592" i="1"/>
  <c r="J592" i="1"/>
  <c r="Z592" i="1"/>
  <c r="I702" i="1"/>
  <c r="I683" i="1"/>
  <c r="G651" i="1"/>
  <c r="Z641" i="1"/>
  <c r="G641" i="1"/>
  <c r="Z633" i="1"/>
  <c r="G633" i="1"/>
  <c r="Z628" i="1"/>
  <c r="G628" i="1"/>
  <c r="Z617" i="1"/>
  <c r="G617" i="1"/>
  <c r="I617" i="1"/>
  <c r="Z612" i="1"/>
  <c r="G612" i="1"/>
  <c r="Z601" i="1"/>
  <c r="G601" i="1"/>
  <c r="G596" i="1"/>
  <c r="I596" i="1" s="1"/>
  <c r="G576" i="1"/>
  <c r="Z576" i="1"/>
  <c r="G566" i="1"/>
  <c r="Z566" i="1"/>
  <c r="G730" i="1"/>
  <c r="G727" i="1"/>
  <c r="G719" i="1"/>
  <c r="G705" i="1"/>
  <c r="G691" i="1"/>
  <c r="G683" i="1"/>
  <c r="G675" i="1"/>
  <c r="G669" i="1"/>
  <c r="G652" i="1"/>
  <c r="J652" i="1"/>
  <c r="Z649" i="1"/>
  <c r="J643" i="1"/>
  <c r="Z642" i="1"/>
  <c r="G642" i="1"/>
  <c r="G636" i="1"/>
  <c r="J636" i="1"/>
  <c r="G621" i="1"/>
  <c r="I621" i="1"/>
  <c r="Z621" i="1"/>
  <c r="G605" i="1"/>
  <c r="Z605" i="1"/>
  <c r="Z585" i="1"/>
  <c r="G585" i="1"/>
  <c r="I585" i="1"/>
  <c r="Z580" i="1"/>
  <c r="G580" i="1"/>
  <c r="Z646" i="1"/>
  <c r="G646" i="1"/>
  <c r="Z630" i="1"/>
  <c r="G630" i="1"/>
  <c r="J630" i="1"/>
  <c r="G614" i="1"/>
  <c r="Z598" i="1"/>
  <c r="G598" i="1"/>
  <c r="G568" i="1"/>
  <c r="Z568" i="1"/>
  <c r="I563" i="1"/>
  <c r="I557" i="1"/>
  <c r="Z658" i="1"/>
  <c r="Z654" i="1"/>
  <c r="Z647" i="1"/>
  <c r="G637" i="1"/>
  <c r="G575" i="1"/>
  <c r="I565" i="1"/>
  <c r="J662" i="1"/>
  <c r="Z660" i="1"/>
  <c r="Z659" i="1"/>
  <c r="Z648" i="1"/>
  <c r="Z638" i="1"/>
  <c r="G638" i="1"/>
  <c r="Z625" i="1"/>
  <c r="G625" i="1"/>
  <c r="Z620" i="1"/>
  <c r="G620" i="1"/>
  <c r="Z604" i="1"/>
  <c r="G604" i="1"/>
  <c r="Z593" i="1"/>
  <c r="G593" i="1"/>
  <c r="Z588" i="1"/>
  <c r="G588" i="1"/>
  <c r="J588" i="1"/>
  <c r="G584" i="1"/>
  <c r="J584" i="1"/>
  <c r="Z584" i="1"/>
  <c r="G635" i="1"/>
  <c r="G627" i="1"/>
  <c r="G619" i="1"/>
  <c r="G603" i="1"/>
  <c r="G595" i="1"/>
  <c r="Z563" i="1"/>
  <c r="G537" i="1"/>
  <c r="I537" i="1"/>
  <c r="Z537" i="1"/>
  <c r="Z515" i="1"/>
  <c r="Z507" i="1"/>
  <c r="G507" i="1"/>
  <c r="Z483" i="1"/>
  <c r="G483" i="1"/>
  <c r="I559" i="1"/>
  <c r="Z543" i="1"/>
  <c r="G543" i="1"/>
  <c r="I543" i="1"/>
  <c r="I539" i="1"/>
  <c r="Z526" i="1"/>
  <c r="G526" i="1"/>
  <c r="I526" i="1"/>
  <c r="Z492" i="1"/>
  <c r="G492" i="1"/>
  <c r="J492" i="1"/>
  <c r="Z635" i="1"/>
  <c r="Z627" i="1"/>
  <c r="Z619" i="1"/>
  <c r="Z603" i="1"/>
  <c r="Z595" i="1"/>
  <c r="Z570" i="1"/>
  <c r="Z534" i="1"/>
  <c r="G534" i="1"/>
  <c r="Z528" i="1"/>
  <c r="G528" i="1"/>
  <c r="Z517" i="1"/>
  <c r="G517" i="1"/>
  <c r="I517" i="1"/>
  <c r="Z494" i="1"/>
  <c r="G494" i="1"/>
  <c r="J494" i="1"/>
  <c r="Z478" i="1"/>
  <c r="G478" i="1"/>
  <c r="I478" i="1" s="1"/>
  <c r="P602" i="1"/>
  <c r="J591" i="1"/>
  <c r="I583" i="1"/>
  <c r="G560" i="1"/>
  <c r="Z560" i="1"/>
  <c r="Z551" i="1"/>
  <c r="G551" i="1"/>
  <c r="I547" i="1"/>
  <c r="Z536" i="1"/>
  <c r="G536" i="1"/>
  <c r="Z500" i="1"/>
  <c r="G500" i="1"/>
  <c r="G487" i="1"/>
  <c r="Z487" i="1"/>
  <c r="G482" i="1"/>
  <c r="Z482" i="1"/>
  <c r="J634" i="1"/>
  <c r="G631" i="1"/>
  <c r="G623" i="1"/>
  <c r="I623" i="1" s="1"/>
  <c r="G615" i="1"/>
  <c r="G599" i="1"/>
  <c r="I599" i="1" s="1"/>
  <c r="G591" i="1"/>
  <c r="G583" i="1"/>
  <c r="J567" i="1"/>
  <c r="Z559" i="1"/>
  <c r="Z553" i="1"/>
  <c r="G553" i="1"/>
  <c r="G542" i="1"/>
  <c r="I542" i="1"/>
  <c r="Z542" i="1"/>
  <c r="Z525" i="1"/>
  <c r="G525" i="1"/>
  <c r="I521" i="1"/>
  <c r="Z502" i="1"/>
  <c r="G502" i="1"/>
  <c r="Z491" i="1"/>
  <c r="G491" i="1"/>
  <c r="J491" i="1"/>
  <c r="Z558" i="1"/>
  <c r="G558" i="1"/>
  <c r="Z538" i="1"/>
  <c r="G538" i="1"/>
  <c r="Z533" i="1"/>
  <c r="G533" i="1"/>
  <c r="G516" i="1"/>
  <c r="I516" i="1"/>
  <c r="Z516" i="1"/>
  <c r="Z484" i="1"/>
  <c r="G484" i="1"/>
  <c r="G477" i="1"/>
  <c r="I477" i="1"/>
  <c r="Z477" i="1"/>
  <c r="Z573" i="1"/>
  <c r="Z557" i="1"/>
  <c r="G556" i="1"/>
  <c r="Z554" i="1"/>
  <c r="G554" i="1"/>
  <c r="Z544" i="1"/>
  <c r="G544" i="1"/>
  <c r="I544" i="1"/>
  <c r="Z510" i="1"/>
  <c r="G510" i="1"/>
  <c r="Z499" i="1"/>
  <c r="G499" i="1"/>
  <c r="G569" i="1"/>
  <c r="Z567" i="1"/>
  <c r="Z565" i="1"/>
  <c r="Z564" i="1"/>
  <c r="G564" i="1"/>
  <c r="G562" i="1"/>
  <c r="Z555" i="1"/>
  <c r="Z546" i="1"/>
  <c r="G546" i="1"/>
  <c r="I546" i="1"/>
  <c r="G524" i="1"/>
  <c r="Z524" i="1"/>
  <c r="Z518" i="1"/>
  <c r="G518" i="1"/>
  <c r="I518" i="1"/>
  <c r="P518" i="1"/>
  <c r="R518" i="1" s="1"/>
  <c r="G490" i="1"/>
  <c r="Z490" i="1"/>
  <c r="Z547" i="1"/>
  <c r="G545" i="1"/>
  <c r="Z539" i="1"/>
  <c r="G535" i="1"/>
  <c r="Z529" i="1"/>
  <c r="G527" i="1"/>
  <c r="I522" i="1"/>
  <c r="Z521" i="1"/>
  <c r="G519" i="1"/>
  <c r="I519" i="1" s="1"/>
  <c r="G514" i="1"/>
  <c r="U513" i="1"/>
  <c r="Z511" i="1"/>
  <c r="G509" i="1"/>
  <c r="I509" i="1" s="1"/>
  <c r="G501" i="1"/>
  <c r="J496" i="1"/>
  <c r="Z495" i="1"/>
  <c r="G493" i="1"/>
  <c r="G485" i="1"/>
  <c r="I480" i="1"/>
  <c r="I475" i="1"/>
  <c r="G453" i="1"/>
  <c r="Z453" i="1"/>
  <c r="G467" i="1"/>
  <c r="I467" i="1"/>
  <c r="Z467" i="1"/>
  <c r="Z427" i="1"/>
  <c r="G427" i="1"/>
  <c r="I427" i="1"/>
  <c r="G421" i="1"/>
  <c r="Z421" i="1"/>
  <c r="Z545" i="1"/>
  <c r="Z535" i="1"/>
  <c r="Z527" i="1"/>
  <c r="Z519" i="1"/>
  <c r="Z514" i="1"/>
  <c r="Z509" i="1"/>
  <c r="Z501" i="1"/>
  <c r="Z493" i="1"/>
  <c r="Z475" i="1"/>
  <c r="G470" i="1"/>
  <c r="J470" i="1"/>
  <c r="Z469" i="1"/>
  <c r="G469" i="1"/>
  <c r="Z458" i="1"/>
  <c r="G458" i="1"/>
  <c r="G446" i="1"/>
  <c r="Z446" i="1"/>
  <c r="Z435" i="1"/>
  <c r="G435" i="1"/>
  <c r="I541" i="1"/>
  <c r="J497" i="1"/>
  <c r="Z496" i="1"/>
  <c r="I489" i="1"/>
  <c r="Z480" i="1"/>
  <c r="Z452" i="1"/>
  <c r="G452" i="1"/>
  <c r="I452" i="1"/>
  <c r="Z429" i="1"/>
  <c r="G429" i="1"/>
  <c r="G549" i="1"/>
  <c r="G541" i="1"/>
  <c r="G505" i="1"/>
  <c r="G489" i="1"/>
  <c r="Z466" i="1"/>
  <c r="G466" i="1"/>
  <c r="G448" i="1"/>
  <c r="Z448" i="1"/>
  <c r="G443" i="1"/>
  <c r="I443" i="1"/>
  <c r="Z443" i="1"/>
  <c r="Z437" i="1"/>
  <c r="G437" i="1"/>
  <c r="I437" i="1"/>
  <c r="G431" i="1"/>
  <c r="I431" i="1"/>
  <c r="Z431" i="1"/>
  <c r="G462" i="1"/>
  <c r="I462" i="1" s="1"/>
  <c r="Z462" i="1"/>
  <c r="Z454" i="1"/>
  <c r="G454" i="1"/>
  <c r="G439" i="1"/>
  <c r="J439" i="1"/>
  <c r="Z424" i="1"/>
  <c r="G424" i="1"/>
  <c r="I424" i="1"/>
  <c r="J473" i="1"/>
  <c r="Z473" i="1"/>
  <c r="G473" i="1"/>
  <c r="Z470" i="1"/>
  <c r="G417" i="1"/>
  <c r="Z417" i="1"/>
  <c r="G459" i="1"/>
  <c r="P459" i="1"/>
  <c r="R459" i="1" s="1"/>
  <c r="Z459" i="1"/>
  <c r="Z447" i="1"/>
  <c r="G447" i="1"/>
  <c r="Z442" i="1"/>
  <c r="G436" i="1"/>
  <c r="J436" i="1"/>
  <c r="Z436" i="1"/>
  <c r="G457" i="1"/>
  <c r="U456" i="1"/>
  <c r="G451" i="1"/>
  <c r="G441" i="1"/>
  <c r="G434" i="1"/>
  <c r="G426" i="1"/>
  <c r="G422" i="1"/>
  <c r="I422" i="1" s="1"/>
  <c r="G420" i="1"/>
  <c r="G416" i="1"/>
  <c r="Z455" i="1"/>
  <c r="G410" i="1"/>
  <c r="H410" i="1"/>
  <c r="Z371" i="1"/>
  <c r="G371" i="1"/>
  <c r="H371" i="1"/>
  <c r="Z465" i="1"/>
  <c r="Z457" i="1"/>
  <c r="U455" i="1"/>
  <c r="Z451" i="1"/>
  <c r="G449" i="1"/>
  <c r="Z434" i="1"/>
  <c r="G432" i="1"/>
  <c r="Z426" i="1"/>
  <c r="Z422" i="1"/>
  <c r="G373" i="1"/>
  <c r="H373" i="1"/>
  <c r="I438" i="1"/>
  <c r="I430" i="1"/>
  <c r="Z420" i="1"/>
  <c r="Z411" i="1"/>
  <c r="G411" i="1"/>
  <c r="H408" i="1"/>
  <c r="G461" i="1"/>
  <c r="I450" i="1"/>
  <c r="G438" i="1"/>
  <c r="G430" i="1"/>
  <c r="I425" i="1"/>
  <c r="I423" i="1"/>
  <c r="Z416" i="1"/>
  <c r="Z413" i="1"/>
  <c r="G413" i="1"/>
  <c r="H413" i="1"/>
  <c r="Z410" i="1"/>
  <c r="Z400" i="1"/>
  <c r="G400" i="1"/>
  <c r="H400" i="1"/>
  <c r="Z387" i="1"/>
  <c r="G387" i="1"/>
  <c r="H387" i="1"/>
  <c r="G409" i="1"/>
  <c r="Z409" i="1"/>
  <c r="Z402" i="1"/>
  <c r="G402" i="1"/>
  <c r="H402" i="1"/>
  <c r="G398" i="1"/>
  <c r="H398" i="1"/>
  <c r="Z398" i="1"/>
  <c r="Z389" i="1"/>
  <c r="G389" i="1"/>
  <c r="H389" i="1"/>
  <c r="G385" i="1"/>
  <c r="H385" i="1"/>
  <c r="Z385" i="1"/>
  <c r="Z392" i="1"/>
  <c r="G392" i="1"/>
  <c r="H392" i="1"/>
  <c r="Z379" i="1"/>
  <c r="G379" i="1"/>
  <c r="H379" i="1"/>
  <c r="Z394" i="1"/>
  <c r="G394" i="1"/>
  <c r="H394" i="1"/>
  <c r="Z381" i="1"/>
  <c r="G381" i="1"/>
  <c r="H381" i="1"/>
  <c r="G377" i="1"/>
  <c r="H377" i="1"/>
  <c r="Z377" i="1"/>
  <c r="H363" i="1"/>
  <c r="G363" i="1"/>
  <c r="Z351" i="1"/>
  <c r="G351" i="1"/>
  <c r="H351" i="1"/>
  <c r="G349" i="1"/>
  <c r="H349" i="1"/>
  <c r="P349" i="1"/>
  <c r="Z335" i="1"/>
  <c r="G335" i="1"/>
  <c r="H335" i="1"/>
  <c r="G333" i="1"/>
  <c r="H333" i="1"/>
  <c r="Z333" i="1"/>
  <c r="Z401" i="1"/>
  <c r="Z393" i="1"/>
  <c r="Z388" i="1"/>
  <c r="Z372" i="1"/>
  <c r="Z362" i="1"/>
  <c r="G362" i="1"/>
  <c r="H362" i="1"/>
  <c r="Z359" i="1"/>
  <c r="G359" i="1"/>
  <c r="H359" i="1"/>
  <c r="G344" i="1"/>
  <c r="H344" i="1"/>
  <c r="Z344" i="1"/>
  <c r="H405" i="1"/>
  <c r="Z404" i="1"/>
  <c r="H397" i="1"/>
  <c r="Z396" i="1"/>
  <c r="H384" i="1"/>
  <c r="Z383" i="1"/>
  <c r="H376" i="1"/>
  <c r="H366" i="1"/>
  <c r="Z338" i="1"/>
  <c r="G338" i="1"/>
  <c r="H338" i="1"/>
  <c r="G323" i="1"/>
  <c r="H323" i="1"/>
  <c r="Z323" i="1"/>
  <c r="Z415" i="1"/>
  <c r="Z407" i="1"/>
  <c r="G405" i="1"/>
  <c r="Z399" i="1"/>
  <c r="G397" i="1"/>
  <c r="Z391" i="1"/>
  <c r="G384" i="1"/>
  <c r="Z378" i="1"/>
  <c r="G376" i="1"/>
  <c r="G366" i="1"/>
  <c r="H403" i="1"/>
  <c r="H368" i="1"/>
  <c r="G364" i="1"/>
  <c r="G360" i="1"/>
  <c r="H360" i="1"/>
  <c r="Z343" i="1"/>
  <c r="G343" i="1"/>
  <c r="H343" i="1"/>
  <c r="G341" i="1"/>
  <c r="H341" i="1"/>
  <c r="Z341" i="1"/>
  <c r="Z325" i="1"/>
  <c r="G325" i="1"/>
  <c r="H325" i="1"/>
  <c r="G403" i="1"/>
  <c r="G395" i="1"/>
  <c r="G382" i="1"/>
  <c r="G370" i="1"/>
  <c r="H370" i="1"/>
  <c r="G365" i="1"/>
  <c r="H365" i="1"/>
  <c r="Z363" i="1"/>
  <c r="Z354" i="1"/>
  <c r="G354" i="1"/>
  <c r="H354" i="1"/>
  <c r="G352" i="1"/>
  <c r="H352" i="1"/>
  <c r="G336" i="1"/>
  <c r="H336" i="1"/>
  <c r="Z336" i="1"/>
  <c r="G328" i="1"/>
  <c r="H328" i="1"/>
  <c r="Z328" i="1"/>
  <c r="H401" i="1"/>
  <c r="H393" i="1"/>
  <c r="H388" i="1"/>
  <c r="H380" i="1"/>
  <c r="H372" i="1"/>
  <c r="G357" i="1"/>
  <c r="H357" i="1"/>
  <c r="H355" i="1"/>
  <c r="Z355" i="1"/>
  <c r="G355" i="1"/>
  <c r="Z346" i="1"/>
  <c r="G346" i="1"/>
  <c r="H346" i="1"/>
  <c r="Z330" i="1"/>
  <c r="G330" i="1"/>
  <c r="H330" i="1"/>
  <c r="H369" i="1"/>
  <c r="Z368" i="1"/>
  <c r="Z367" i="1"/>
  <c r="G367" i="1"/>
  <c r="G324" i="1"/>
  <c r="H324" i="1"/>
  <c r="Z324" i="1"/>
  <c r="H350" i="1"/>
  <c r="G347" i="1"/>
  <c r="H342" i="1"/>
  <c r="G339" i="1"/>
  <c r="H334" i="1"/>
  <c r="H332" i="1"/>
  <c r="G327" i="1"/>
  <c r="G320" i="1"/>
  <c r="Z299" i="1"/>
  <c r="Z292" i="1"/>
  <c r="G292" i="1"/>
  <c r="H292" i="1"/>
  <c r="G277" i="1"/>
  <c r="H277" i="1"/>
  <c r="Z318" i="1"/>
  <c r="H318" i="1"/>
  <c r="G317" i="1"/>
  <c r="Z317" i="1"/>
  <c r="Z307" i="1"/>
  <c r="G307" i="1"/>
  <c r="G293" i="1"/>
  <c r="H293" i="1"/>
  <c r="Z293" i="1"/>
  <c r="Z284" i="1"/>
  <c r="G284" i="1"/>
  <c r="H284" i="1"/>
  <c r="G261" i="1"/>
  <c r="H261" i="1"/>
  <c r="Z261" i="1"/>
  <c r="Z347" i="1"/>
  <c r="Z339" i="1"/>
  <c r="G315" i="1"/>
  <c r="G286" i="1"/>
  <c r="H286" i="1"/>
  <c r="Z286" i="1"/>
  <c r="G278" i="1"/>
  <c r="H278" i="1"/>
  <c r="Z278" i="1"/>
  <c r="Z358" i="1"/>
  <c r="Z350" i="1"/>
  <c r="Z342" i="1"/>
  <c r="Z334" i="1"/>
  <c r="Z332" i="1"/>
  <c r="Z327" i="1"/>
  <c r="Z312" i="1"/>
  <c r="G306" i="1"/>
  <c r="H306" i="1"/>
  <c r="G301" i="1"/>
  <c r="H301" i="1"/>
  <c r="Z301" i="1"/>
  <c r="H296" i="1"/>
  <c r="Z296" i="1"/>
  <c r="Z320" i="1"/>
  <c r="Z313" i="1"/>
  <c r="H309" i="1"/>
  <c r="Z309" i="1"/>
  <c r="Z305" i="1"/>
  <c r="G305" i="1"/>
  <c r="Z297" i="1"/>
  <c r="H297" i="1"/>
  <c r="H260" i="1"/>
  <c r="Z260" i="1"/>
  <c r="G260" i="1"/>
  <c r="H329" i="1"/>
  <c r="G287" i="1"/>
  <c r="H287" i="1"/>
  <c r="Z322" i="1"/>
  <c r="Z315" i="1"/>
  <c r="H304" i="1"/>
  <c r="Z300" i="1"/>
  <c r="G300" i="1"/>
  <c r="H300" i="1"/>
  <c r="G290" i="1"/>
  <c r="H290" i="1"/>
  <c r="Z319" i="1"/>
  <c r="G319" i="1"/>
  <c r="H319" i="1"/>
  <c r="G314" i="1"/>
  <c r="H314" i="1"/>
  <c r="H312" i="1"/>
  <c r="Z308" i="1"/>
  <c r="G308" i="1"/>
  <c r="Z306" i="1"/>
  <c r="G298" i="1"/>
  <c r="H298" i="1"/>
  <c r="H310" i="1"/>
  <c r="H302" i="1"/>
  <c r="H294" i="1"/>
  <c r="G291" i="1"/>
  <c r="G289" i="1"/>
  <c r="H285" i="1"/>
  <c r="Z280" i="1"/>
  <c r="H280" i="1"/>
  <c r="H267" i="1"/>
  <c r="Z251" i="1"/>
  <c r="G251" i="1"/>
  <c r="H251" i="1"/>
  <c r="G241" i="1"/>
  <c r="H241" i="1"/>
  <c r="Z241" i="1"/>
  <c r="G238" i="1"/>
  <c r="H238" i="1"/>
  <c r="Z238" i="1"/>
  <c r="Z253" i="1"/>
  <c r="H253" i="1"/>
  <c r="Z291" i="1"/>
  <c r="H274" i="1"/>
  <c r="Z272" i="1"/>
  <c r="G272" i="1"/>
  <c r="H272" i="1"/>
  <c r="Z268" i="1"/>
  <c r="G268" i="1"/>
  <c r="Z265" i="1"/>
  <c r="Z259" i="1"/>
  <c r="H259" i="1"/>
  <c r="Z243" i="1"/>
  <c r="G243" i="1"/>
  <c r="H243" i="1"/>
  <c r="H225" i="1"/>
  <c r="P225" i="1"/>
  <c r="H311" i="1"/>
  <c r="H303" i="1"/>
  <c r="H295" i="1"/>
  <c r="Z289" i="1"/>
  <c r="H283" i="1"/>
  <c r="H282" i="1"/>
  <c r="G273" i="1"/>
  <c r="Z267" i="1"/>
  <c r="Z266" i="1"/>
  <c r="G266" i="1"/>
  <c r="Z258" i="1"/>
  <c r="G258" i="1"/>
  <c r="Z250" i="1"/>
  <c r="G250" i="1"/>
  <c r="H250" i="1"/>
  <c r="Z235" i="1"/>
  <c r="G235" i="1"/>
  <c r="H235" i="1"/>
  <c r="G311" i="1"/>
  <c r="G303" i="1"/>
  <c r="G295" i="1"/>
  <c r="G283" i="1"/>
  <c r="G276" i="1"/>
  <c r="Z274" i="1"/>
  <c r="G229" i="1"/>
  <c r="Z229" i="1"/>
  <c r="Z281" i="1"/>
  <c r="H275" i="1"/>
  <c r="G257" i="1"/>
  <c r="H257" i="1"/>
  <c r="Z256" i="1"/>
  <c r="G256" i="1"/>
  <c r="H256" i="1"/>
  <c r="Z242" i="1"/>
  <c r="G242" i="1"/>
  <c r="H242" i="1"/>
  <c r="H279" i="1"/>
  <c r="G269" i="1"/>
  <c r="G265" i="1"/>
  <c r="H265" i="1"/>
  <c r="Z264" i="1"/>
  <c r="G264" i="1"/>
  <c r="H264" i="1"/>
  <c r="G249" i="1"/>
  <c r="Z249" i="1"/>
  <c r="G246" i="1"/>
  <c r="H246" i="1"/>
  <c r="Z246" i="1"/>
  <c r="H271" i="1"/>
  <c r="H263" i="1"/>
  <c r="Z254" i="1"/>
  <c r="G252" i="1"/>
  <c r="G236" i="1"/>
  <c r="Z227" i="1"/>
  <c r="G221" i="1"/>
  <c r="H221" i="1"/>
  <c r="Z221" i="1"/>
  <c r="G190" i="1"/>
  <c r="H190" i="1"/>
  <c r="Z190" i="1"/>
  <c r="Z219" i="1"/>
  <c r="G219" i="1"/>
  <c r="G216" i="1"/>
  <c r="H216" i="1"/>
  <c r="Z252" i="1"/>
  <c r="H245" i="1"/>
  <c r="H237" i="1"/>
  <c r="Z236" i="1"/>
  <c r="H233" i="1"/>
  <c r="G208" i="1"/>
  <c r="H208" i="1"/>
  <c r="Z208" i="1"/>
  <c r="G200" i="1"/>
  <c r="H200" i="1"/>
  <c r="Z200" i="1"/>
  <c r="H248" i="1"/>
  <c r="G245" i="1"/>
  <c r="H240" i="1"/>
  <c r="G237" i="1"/>
  <c r="G233" i="1"/>
  <c r="H226" i="1"/>
  <c r="G218" i="1"/>
  <c r="G217" i="1"/>
  <c r="Z198" i="1"/>
  <c r="G198" i="1"/>
  <c r="H198" i="1"/>
  <c r="Z194" i="1"/>
  <c r="H194" i="1"/>
  <c r="Z228" i="1"/>
  <c r="H228" i="1"/>
  <c r="Z224" i="1"/>
  <c r="Z214" i="1"/>
  <c r="G214" i="1"/>
  <c r="H214" i="1"/>
  <c r="Z210" i="1"/>
  <c r="G210" i="1"/>
  <c r="H210" i="1"/>
  <c r="Z206" i="1"/>
  <c r="G206" i="1"/>
  <c r="H206" i="1"/>
  <c r="Z202" i="1"/>
  <c r="G202" i="1"/>
  <c r="H202" i="1"/>
  <c r="H230" i="1"/>
  <c r="Z222" i="1"/>
  <c r="G191" i="1"/>
  <c r="H191" i="1"/>
  <c r="Z191" i="1"/>
  <c r="P244" i="1"/>
  <c r="H227" i="1"/>
  <c r="Z226" i="1"/>
  <c r="Z216" i="1"/>
  <c r="Z193" i="1"/>
  <c r="G193" i="1"/>
  <c r="H193" i="1"/>
  <c r="G227" i="1"/>
  <c r="Z209" i="1"/>
  <c r="G209" i="1"/>
  <c r="H209" i="1"/>
  <c r="Z201" i="1"/>
  <c r="G201" i="1"/>
  <c r="H201" i="1"/>
  <c r="Z213" i="1"/>
  <c r="G211" i="1"/>
  <c r="Z205" i="1"/>
  <c r="G203" i="1"/>
  <c r="Z197" i="1"/>
  <c r="G195" i="1"/>
  <c r="Z192" i="1"/>
  <c r="Z165" i="1"/>
  <c r="G165" i="1"/>
  <c r="H165" i="1"/>
  <c r="Z156" i="1"/>
  <c r="G156" i="1"/>
  <c r="H156" i="1"/>
  <c r="H174" i="1"/>
  <c r="Z174" i="1"/>
  <c r="G174" i="1"/>
  <c r="G152" i="1"/>
  <c r="H152" i="1"/>
  <c r="Z152" i="1"/>
  <c r="H148" i="1"/>
  <c r="Z148" i="1"/>
  <c r="G148" i="1"/>
  <c r="H220" i="1"/>
  <c r="H212" i="1"/>
  <c r="H204" i="1"/>
  <c r="Z203" i="1"/>
  <c r="H196" i="1"/>
  <c r="Z195" i="1"/>
  <c r="H188" i="1"/>
  <c r="Z167" i="1"/>
  <c r="G167" i="1"/>
  <c r="H167" i="1"/>
  <c r="H158" i="1"/>
  <c r="Z158" i="1"/>
  <c r="G158" i="1"/>
  <c r="G220" i="1"/>
  <c r="G212" i="1"/>
  <c r="G196" i="1"/>
  <c r="G188" i="1"/>
  <c r="Z187" i="1"/>
  <c r="Z186" i="1"/>
  <c r="H186" i="1"/>
  <c r="Z183" i="1"/>
  <c r="H182" i="1"/>
  <c r="Z180" i="1"/>
  <c r="H180" i="1"/>
  <c r="G176" i="1"/>
  <c r="H176" i="1"/>
  <c r="Z176" i="1"/>
  <c r="Z164" i="1"/>
  <c r="G164" i="1"/>
  <c r="H164" i="1"/>
  <c r="G179" i="1"/>
  <c r="H179" i="1"/>
  <c r="Z179" i="1"/>
  <c r="Z173" i="1"/>
  <c r="G173" i="1"/>
  <c r="H173" i="1"/>
  <c r="G160" i="1"/>
  <c r="H160" i="1"/>
  <c r="Z160" i="1"/>
  <c r="Z151" i="1"/>
  <c r="G151" i="1"/>
  <c r="H151" i="1"/>
  <c r="H213" i="1"/>
  <c r="H205" i="1"/>
  <c r="H197" i="1"/>
  <c r="H192" i="1"/>
  <c r="H185" i="1"/>
  <c r="Z184" i="1"/>
  <c r="H166" i="1"/>
  <c r="Z166" i="1"/>
  <c r="G166" i="1"/>
  <c r="Z157" i="1"/>
  <c r="G157" i="1"/>
  <c r="H157" i="1"/>
  <c r="H137" i="1"/>
  <c r="Z137" i="1"/>
  <c r="Z181" i="1"/>
  <c r="H181" i="1"/>
  <c r="Z175" i="1"/>
  <c r="G175" i="1"/>
  <c r="H175" i="1"/>
  <c r="G187" i="1"/>
  <c r="H187" i="1"/>
  <c r="Z185" i="1"/>
  <c r="G183" i="1"/>
  <c r="P183" i="1"/>
  <c r="Z172" i="1"/>
  <c r="G172" i="1"/>
  <c r="H172" i="1"/>
  <c r="G168" i="1"/>
  <c r="H168" i="1"/>
  <c r="Z168" i="1"/>
  <c r="Z159" i="1"/>
  <c r="G159" i="1"/>
  <c r="H159" i="1"/>
  <c r="H145" i="1"/>
  <c r="G145" i="1"/>
  <c r="Z145" i="1"/>
  <c r="H169" i="1"/>
  <c r="H161" i="1"/>
  <c r="H153" i="1"/>
  <c r="Z140" i="1"/>
  <c r="G177" i="1"/>
  <c r="Z171" i="1"/>
  <c r="G169" i="1"/>
  <c r="Z163" i="1"/>
  <c r="G161" i="1"/>
  <c r="Z155" i="1"/>
  <c r="G153" i="1"/>
  <c r="G134" i="1"/>
  <c r="H134" i="1"/>
  <c r="Z134" i="1"/>
  <c r="G131" i="1"/>
  <c r="Z131" i="1"/>
  <c r="G139" i="1"/>
  <c r="Z139" i="1"/>
  <c r="Z133" i="1"/>
  <c r="G133" i="1"/>
  <c r="H133" i="1"/>
  <c r="G118" i="1"/>
  <c r="H118" i="1"/>
  <c r="Z118" i="1"/>
  <c r="H178" i="1"/>
  <c r="Z177" i="1"/>
  <c r="Z169" i="1"/>
  <c r="H162" i="1"/>
  <c r="Z161" i="1"/>
  <c r="H154" i="1"/>
  <c r="Z153" i="1"/>
  <c r="G147" i="1"/>
  <c r="Z138" i="1"/>
  <c r="H129" i="1"/>
  <c r="Z129" i="1"/>
  <c r="G129" i="1"/>
  <c r="G178" i="1"/>
  <c r="G170" i="1"/>
  <c r="G162" i="1"/>
  <c r="G154" i="1"/>
  <c r="G150" i="1"/>
  <c r="Z144" i="1"/>
  <c r="H144" i="1"/>
  <c r="Z143" i="1"/>
  <c r="G142" i="1"/>
  <c r="Z141" i="1"/>
  <c r="G141" i="1"/>
  <c r="H140" i="1"/>
  <c r="Z136" i="1"/>
  <c r="H136" i="1"/>
  <c r="H171" i="1"/>
  <c r="H163" i="1"/>
  <c r="H155" i="1"/>
  <c r="G149" i="1"/>
  <c r="Z128" i="1"/>
  <c r="H128" i="1"/>
  <c r="Z150" i="1"/>
  <c r="Z142" i="1"/>
  <c r="H138" i="1"/>
  <c r="G130" i="1"/>
  <c r="H130" i="1"/>
  <c r="G126" i="1"/>
  <c r="H126" i="1"/>
  <c r="Z126" i="1"/>
  <c r="P109" i="1"/>
  <c r="G109" i="1"/>
  <c r="H109" i="1"/>
  <c r="Z109" i="1"/>
  <c r="G101" i="1"/>
  <c r="H101" i="1"/>
  <c r="Z101" i="1"/>
  <c r="H132" i="1"/>
  <c r="H124" i="1"/>
  <c r="Z122" i="1"/>
  <c r="Z115" i="1"/>
  <c r="Z110" i="1"/>
  <c r="Z107" i="1"/>
  <c r="Z102" i="1"/>
  <c r="Z99" i="1"/>
  <c r="Z93" i="1"/>
  <c r="G93" i="1"/>
  <c r="H93" i="1"/>
  <c r="G132" i="1"/>
  <c r="G124" i="1"/>
  <c r="H119" i="1"/>
  <c r="G95" i="1"/>
  <c r="H95" i="1"/>
  <c r="Z95" i="1"/>
  <c r="Z91" i="1"/>
  <c r="G87" i="1"/>
  <c r="H87" i="1"/>
  <c r="Z87" i="1"/>
  <c r="H117" i="1"/>
  <c r="G84" i="1"/>
  <c r="H84" i="1"/>
  <c r="P84" i="1"/>
  <c r="Z84" i="1"/>
  <c r="Z132" i="1"/>
  <c r="H125" i="1"/>
  <c r="Z124" i="1"/>
  <c r="H123" i="1"/>
  <c r="Z121" i="1"/>
  <c r="H121" i="1"/>
  <c r="H115" i="1"/>
  <c r="H114" i="1"/>
  <c r="G114" i="1"/>
  <c r="Z113" i="1"/>
  <c r="H113" i="1"/>
  <c r="Z112" i="1"/>
  <c r="H112" i="1"/>
  <c r="H108" i="1"/>
  <c r="H107" i="1"/>
  <c r="H106" i="1"/>
  <c r="G106" i="1"/>
  <c r="Z105" i="1"/>
  <c r="H105" i="1"/>
  <c r="Z104" i="1"/>
  <c r="H104" i="1"/>
  <c r="P104" i="1"/>
  <c r="R104" i="1" s="1"/>
  <c r="H100" i="1"/>
  <c r="H99" i="1"/>
  <c r="H98" i="1"/>
  <c r="G98" i="1"/>
  <c r="Z97" i="1"/>
  <c r="H97" i="1"/>
  <c r="Z96" i="1"/>
  <c r="H96" i="1"/>
  <c r="G92" i="1"/>
  <c r="Z92" i="1"/>
  <c r="G125" i="1"/>
  <c r="G123" i="1"/>
  <c r="G122" i="1"/>
  <c r="Z119" i="1"/>
  <c r="G111" i="1"/>
  <c r="Z111" i="1"/>
  <c r="H110" i="1"/>
  <c r="G103" i="1"/>
  <c r="Z103" i="1"/>
  <c r="H102" i="1"/>
  <c r="G79" i="1"/>
  <c r="H79" i="1"/>
  <c r="Z79" i="1"/>
  <c r="Z116" i="1"/>
  <c r="Z108" i="1"/>
  <c r="Z100" i="1"/>
  <c r="G91" i="1"/>
  <c r="H90" i="1"/>
  <c r="P90" i="1"/>
  <c r="G90" i="1"/>
  <c r="H83" i="1"/>
  <c r="G83" i="1"/>
  <c r="Z83" i="1"/>
  <c r="Z94" i="1"/>
  <c r="G94" i="1"/>
  <c r="H94" i="1"/>
  <c r="Z114" i="1"/>
  <c r="Z106" i="1"/>
  <c r="Z98" i="1"/>
  <c r="H86" i="1"/>
  <c r="Z86" i="1"/>
  <c r="G86" i="1"/>
  <c r="Z80" i="1"/>
  <c r="G74" i="1"/>
  <c r="H74" i="1"/>
  <c r="H88" i="1"/>
  <c r="H85" i="1"/>
  <c r="H81" i="1"/>
  <c r="Z77" i="1"/>
  <c r="G71" i="1"/>
  <c r="H58" i="1"/>
  <c r="P58" i="1"/>
  <c r="AF58" i="1" s="1"/>
  <c r="G58" i="1"/>
  <c r="Z58" i="1"/>
  <c r="H82" i="1"/>
  <c r="H75" i="1"/>
  <c r="G75" i="1"/>
  <c r="H89" i="1"/>
  <c r="H80" i="1"/>
  <c r="Z74" i="1"/>
  <c r="Z63" i="1"/>
  <c r="G63" i="1"/>
  <c r="H63" i="1"/>
  <c r="Z82" i="1"/>
  <c r="G76" i="1"/>
  <c r="Z76" i="1"/>
  <c r="Z71" i="1"/>
  <c r="G70" i="1"/>
  <c r="H70" i="1"/>
  <c r="Z70" i="1"/>
  <c r="Z55" i="1"/>
  <c r="G55" i="1"/>
  <c r="H55" i="1"/>
  <c r="H54" i="1"/>
  <c r="G54" i="1"/>
  <c r="Z54" i="1"/>
  <c r="Z75" i="1"/>
  <c r="G72" i="1"/>
  <c r="Z72" i="1"/>
  <c r="H72" i="1"/>
  <c r="Z67" i="1"/>
  <c r="H67" i="1"/>
  <c r="Z62" i="1"/>
  <c r="G62" i="1"/>
  <c r="H62" i="1"/>
  <c r="Z78" i="1"/>
  <c r="Z69" i="1"/>
  <c r="Z61" i="1"/>
  <c r="Z66" i="1"/>
  <c r="G66" i="1"/>
  <c r="H52" i="1"/>
  <c r="Z52" i="1"/>
  <c r="Z60" i="1"/>
  <c r="G60" i="1"/>
  <c r="Z65" i="1"/>
  <c r="G59" i="1"/>
  <c r="H59" i="1"/>
  <c r="Z64" i="1"/>
  <c r="G64" i="1"/>
  <c r="G51" i="1"/>
  <c r="H51" i="1"/>
  <c r="Z51" i="1"/>
  <c r="H56" i="1"/>
  <c r="Z56" i="1"/>
  <c r="G50" i="1"/>
  <c r="H50" i="1"/>
  <c r="Z50" i="1"/>
  <c r="Z53" i="1"/>
  <c r="G53" i="1"/>
  <c r="Z48" i="1"/>
  <c r="G48" i="1"/>
  <c r="H48" i="1"/>
  <c r="G46" i="1"/>
  <c r="H46" i="1"/>
  <c r="Z46" i="1"/>
  <c r="Z41" i="1"/>
  <c r="H41" i="1"/>
  <c r="Z35" i="1"/>
  <c r="G35" i="1"/>
  <c r="H35" i="1"/>
  <c r="D16" i="1"/>
  <c r="D19" i="1" s="1"/>
  <c r="Z42" i="1"/>
  <c r="G42" i="1"/>
  <c r="H39" i="1"/>
  <c r="Z39" i="1"/>
  <c r="G31" i="1"/>
  <c r="H31" i="1"/>
  <c r="Z31" i="1"/>
  <c r="Z44" i="1"/>
  <c r="G44" i="1"/>
  <c r="G36" i="1"/>
  <c r="Z36" i="1"/>
  <c r="H36" i="1"/>
  <c r="G34" i="1"/>
  <c r="H34" i="1"/>
  <c r="Z34" i="1"/>
  <c r="Z47" i="1"/>
  <c r="G47" i="1"/>
  <c r="G40" i="1"/>
  <c r="Z40" i="1"/>
  <c r="G38" i="1"/>
  <c r="H38" i="1"/>
  <c r="Z38" i="1"/>
  <c r="G41" i="1"/>
  <c r="H33" i="1"/>
  <c r="G28" i="1"/>
  <c r="Z29" i="1"/>
  <c r="H29" i="1"/>
  <c r="G45" i="1"/>
  <c r="G43" i="1"/>
  <c r="Z33" i="1"/>
  <c r="Z28" i="1"/>
  <c r="Z32" i="1"/>
  <c r="G26" i="1"/>
  <c r="Z26" i="1"/>
  <c r="H26" i="1"/>
  <c r="G24" i="1"/>
  <c r="P22" i="1"/>
  <c r="Z22" i="1"/>
  <c r="G22" i="1"/>
  <c r="AY6" i="1"/>
  <c r="AY5" i="1"/>
  <c r="AY4" i="1"/>
  <c r="AY3" i="1"/>
  <c r="AY2" i="1"/>
  <c r="I457" i="1"/>
  <c r="I549" i="1"/>
  <c r="I499" i="1"/>
  <c r="I533" i="1"/>
  <c r="I500" i="1"/>
  <c r="I534" i="1"/>
  <c r="I603" i="1"/>
  <c r="I620" i="1"/>
  <c r="H637" i="1"/>
  <c r="I605" i="1"/>
  <c r="I727" i="1"/>
  <c r="I576" i="1"/>
  <c r="I612" i="1"/>
  <c r="I622" i="1"/>
  <c r="I709" i="1"/>
  <c r="I666" i="1"/>
  <c r="I763" i="1"/>
  <c r="I754" i="1"/>
  <c r="I638" i="1"/>
  <c r="I566" i="1"/>
  <c r="I633" i="1"/>
  <c r="I606" i="1"/>
  <c r="I711" i="1"/>
  <c r="I417" i="1"/>
  <c r="I501" i="1"/>
  <c r="I554" i="1"/>
  <c r="I502" i="1"/>
  <c r="I570" i="1"/>
  <c r="I483" i="1"/>
  <c r="I730" i="1"/>
  <c r="I601" i="1"/>
  <c r="I651" i="1"/>
  <c r="I577" i="1"/>
  <c r="I679" i="1"/>
  <c r="I693" i="1"/>
  <c r="I771" i="1"/>
  <c r="I448" i="1"/>
  <c r="I466" i="1"/>
  <c r="I545" i="1"/>
  <c r="I484" i="1"/>
  <c r="I558" i="1"/>
  <c r="I507" i="1"/>
  <c r="I575" i="1"/>
  <c r="I568" i="1"/>
  <c r="I646" i="1"/>
  <c r="I723" i="1"/>
  <c r="I699" i="1"/>
  <c r="I678" i="1"/>
  <c r="I416" i="1"/>
  <c r="I454" i="1"/>
  <c r="I505" i="1"/>
  <c r="I469" i="1"/>
  <c r="I493" i="1"/>
  <c r="I535" i="1"/>
  <c r="I560" i="1"/>
  <c r="I528" i="1"/>
  <c r="I619" i="1"/>
  <c r="I705" i="1"/>
  <c r="I719" i="1"/>
  <c r="I628" i="1"/>
  <c r="J641" i="1"/>
  <c r="J640" i="1"/>
  <c r="I629" i="1"/>
  <c r="I724" i="1"/>
  <c r="I720" i="1"/>
  <c r="I694" i="1"/>
  <c r="I670" i="1"/>
  <c r="I684" i="1"/>
  <c r="I769" i="1"/>
  <c r="I461" i="1"/>
  <c r="I525" i="1"/>
  <c r="I631" i="1"/>
  <c r="I482" i="1"/>
  <c r="I604" i="1"/>
  <c r="I625" i="1"/>
  <c r="I669" i="1"/>
  <c r="I691" i="1"/>
  <c r="I716" i="1"/>
  <c r="I713" i="1"/>
  <c r="I706" i="1"/>
  <c r="I740" i="1"/>
  <c r="I459" i="1"/>
  <c r="AC459" i="1"/>
  <c r="I527" i="1"/>
  <c r="I556" i="1"/>
  <c r="I595" i="1"/>
  <c r="I627" i="1"/>
  <c r="I614" i="1"/>
  <c r="I580" i="1"/>
  <c r="I675" i="1"/>
  <c r="I707" i="1"/>
  <c r="I697" i="1"/>
  <c r="I710" i="1"/>
  <c r="I680" i="1"/>
  <c r="I708" i="1"/>
  <c r="I755" i="1"/>
  <c r="I661" i="1"/>
  <c r="I721" i="1"/>
  <c r="I765" i="1"/>
  <c r="I774" i="1"/>
  <c r="I453" i="1"/>
  <c r="I524" i="1"/>
  <c r="I562" i="1"/>
  <c r="I615" i="1"/>
  <c r="I551" i="1"/>
  <c r="I593" i="1"/>
  <c r="I598" i="1"/>
  <c r="J642" i="1"/>
  <c r="I624" i="1"/>
  <c r="I613" i="1"/>
  <c r="I665" i="1"/>
  <c r="I731" i="1"/>
  <c r="I768" i="1"/>
  <c r="P528" i="1" l="1"/>
  <c r="AC528" i="1" s="1"/>
  <c r="AF385" i="1"/>
  <c r="P112" i="1"/>
  <c r="R112" i="1" s="1"/>
  <c r="P135" i="1"/>
  <c r="P354" i="1"/>
  <c r="AC354" i="1" s="1"/>
  <c r="P400" i="1"/>
  <c r="R400" i="1" s="1"/>
  <c r="P437" i="1"/>
  <c r="P474" i="1"/>
  <c r="P816" i="1"/>
  <c r="P669" i="1"/>
  <c r="AC669" i="1" s="1"/>
  <c r="P633" i="1"/>
  <c r="AF633" i="1" s="1"/>
  <c r="P654" i="1"/>
  <c r="P575" i="1"/>
  <c r="AC575" i="1" s="1"/>
  <c r="P588" i="1"/>
  <c r="AF588" i="1" s="1"/>
  <c r="P515" i="1"/>
  <c r="AC515" i="1" s="1"/>
  <c r="P526" i="1"/>
  <c r="P555" i="1"/>
  <c r="P594" i="1"/>
  <c r="P560" i="1"/>
  <c r="P482" i="1"/>
  <c r="P510" i="1"/>
  <c r="AF510" i="1" s="1"/>
  <c r="P546" i="1"/>
  <c r="P521" i="1"/>
  <c r="P466" i="1"/>
  <c r="P462" i="1"/>
  <c r="P436" i="1"/>
  <c r="P423" i="1"/>
  <c r="AF423" i="1" s="1"/>
  <c r="P434" i="1"/>
  <c r="AC434" i="1" s="1"/>
  <c r="P405" i="1"/>
  <c r="AF405" i="1" s="1"/>
  <c r="P366" i="1"/>
  <c r="P359" i="1"/>
  <c r="P382" i="1"/>
  <c r="P401" i="1"/>
  <c r="P306" i="1"/>
  <c r="P329" i="1"/>
  <c r="P290" i="1"/>
  <c r="P238" i="1"/>
  <c r="AF238" i="1" s="1"/>
  <c r="P250" i="1"/>
  <c r="R250" i="1" s="1"/>
  <c r="P256" i="1"/>
  <c r="AC256" i="1" s="1"/>
  <c r="P232" i="1"/>
  <c r="R232" i="1" s="1"/>
  <c r="P210" i="1"/>
  <c r="AF210" i="1" s="1"/>
  <c r="P221" i="1"/>
  <c r="P201" i="1"/>
  <c r="P148" i="1"/>
  <c r="P199" i="1"/>
  <c r="AF199" i="1" s="1"/>
  <c r="P179" i="1"/>
  <c r="AC179" i="1" s="1"/>
  <c r="P160" i="1"/>
  <c r="P203" i="1"/>
  <c r="P129" i="1"/>
  <c r="P140" i="1"/>
  <c r="AF140" i="1" s="1"/>
  <c r="P110" i="1"/>
  <c r="P108" i="1"/>
  <c r="AC108" i="1" s="1"/>
  <c r="P82" i="1"/>
  <c r="AF82" i="1" s="1"/>
  <c r="P62" i="1"/>
  <c r="AF62" i="1" s="1"/>
  <c r="P61" i="1"/>
  <c r="P34" i="1"/>
  <c r="R34" i="1" s="1"/>
  <c r="P659" i="1"/>
  <c r="P605" i="1"/>
  <c r="P580" i="1"/>
  <c r="AC580" i="1" s="1"/>
  <c r="P614" i="1"/>
  <c r="P604" i="1"/>
  <c r="AF604" i="1" s="1"/>
  <c r="P615" i="1"/>
  <c r="P552" i="1"/>
  <c r="P478" i="1"/>
  <c r="P573" i="1"/>
  <c r="P542" i="1"/>
  <c r="AC542" i="1" s="1"/>
  <c r="P502" i="1"/>
  <c r="P516" i="1"/>
  <c r="P554" i="1"/>
  <c r="R554" i="1" s="1"/>
  <c r="P564" i="1"/>
  <c r="AC564" i="1" s="1"/>
  <c r="P490" i="1"/>
  <c r="AC490" i="1" s="1"/>
  <c r="P453" i="1"/>
  <c r="P541" i="1"/>
  <c r="P497" i="1"/>
  <c r="P476" i="1"/>
  <c r="P513" i="1"/>
  <c r="P371" i="1"/>
  <c r="AC371" i="1" s="1"/>
  <c r="P440" i="1"/>
  <c r="AC440" i="1" s="1"/>
  <c r="P402" i="1"/>
  <c r="AF402" i="1" s="1"/>
  <c r="P389" i="1"/>
  <c r="R389" i="1" s="1"/>
  <c r="P426" i="1"/>
  <c r="P420" i="1"/>
  <c r="P338" i="1"/>
  <c r="AF338" i="1" s="1"/>
  <c r="P403" i="1"/>
  <c r="P328" i="1"/>
  <c r="R328" i="1" s="1"/>
  <c r="P293" i="1"/>
  <c r="P261" i="1"/>
  <c r="AF261" i="1" s="1"/>
  <c r="P286" i="1"/>
  <c r="P305" i="1"/>
  <c r="P332" i="1"/>
  <c r="P251" i="1"/>
  <c r="AC251" i="1" s="1"/>
  <c r="P259" i="1"/>
  <c r="P276" i="1"/>
  <c r="R276" i="1" s="1"/>
  <c r="P228" i="1"/>
  <c r="P200" i="1"/>
  <c r="R200" i="1" s="1"/>
  <c r="P214" i="1"/>
  <c r="AC214" i="1" s="1"/>
  <c r="P174" i="1"/>
  <c r="P167" i="1"/>
  <c r="P164" i="1"/>
  <c r="AF164" i="1" s="1"/>
  <c r="P195" i="1"/>
  <c r="AC195" i="1" s="1"/>
  <c r="P175" i="1"/>
  <c r="P138" i="1"/>
  <c r="AF138" i="1" s="1"/>
  <c r="P127" i="1"/>
  <c r="P125" i="1"/>
  <c r="P612" i="1"/>
  <c r="P566" i="1"/>
  <c r="P703" i="1"/>
  <c r="P646" i="1"/>
  <c r="AC646" i="1" s="1"/>
  <c r="P559" i="1"/>
  <c r="AC559" i="1" s="1"/>
  <c r="P645" i="1"/>
  <c r="P586" i="1"/>
  <c r="P557" i="1"/>
  <c r="AF557" i="1" s="1"/>
  <c r="P635" i="1"/>
  <c r="AC635" i="1" s="1"/>
  <c r="P524" i="1"/>
  <c r="P469" i="1"/>
  <c r="AC469" i="1" s="1"/>
  <c r="P547" i="1"/>
  <c r="P511" i="1"/>
  <c r="P448" i="1"/>
  <c r="R448" i="1" s="1"/>
  <c r="P454" i="1"/>
  <c r="P438" i="1"/>
  <c r="P373" i="1"/>
  <c r="AF373" i="1" s="1"/>
  <c r="P419" i="1"/>
  <c r="P381" i="1"/>
  <c r="AF381" i="1" s="1"/>
  <c r="P397" i="1"/>
  <c r="AC397" i="1" s="1"/>
  <c r="P323" i="1"/>
  <c r="R323" i="1" s="1"/>
  <c r="P341" i="1"/>
  <c r="P393" i="1"/>
  <c r="R393" i="1" s="1"/>
  <c r="P365" i="1"/>
  <c r="P352" i="1"/>
  <c r="P357" i="1"/>
  <c r="P330" i="1"/>
  <c r="P317" i="1"/>
  <c r="AC317" i="1" s="1"/>
  <c r="P304" i="1"/>
  <c r="P327" i="1"/>
  <c r="P314" i="1"/>
  <c r="P298" i="1"/>
  <c r="P275" i="1"/>
  <c r="P227" i="1"/>
  <c r="AF227" i="1" s="1"/>
  <c r="P226" i="1"/>
  <c r="AF226" i="1" s="1"/>
  <c r="P213" i="1"/>
  <c r="P189" i="1"/>
  <c r="P139" i="1"/>
  <c r="AC139" i="1" s="1"/>
  <c r="P118" i="1"/>
  <c r="R118" i="1" s="1"/>
  <c r="P130" i="1"/>
  <c r="AF130" i="1" s="1"/>
  <c r="P123" i="1"/>
  <c r="P102" i="1"/>
  <c r="AC102" i="1" s="1"/>
  <c r="P79" i="1"/>
  <c r="P107" i="1"/>
  <c r="AC107" i="1" s="1"/>
  <c r="P85" i="1"/>
  <c r="P72" i="1"/>
  <c r="AC72" i="1" s="1"/>
  <c r="P46" i="1"/>
  <c r="P773" i="1"/>
  <c r="P817" i="1"/>
  <c r="AC817" i="1" s="1"/>
  <c r="P571" i="1"/>
  <c r="AC571" i="1" s="1"/>
  <c r="P705" i="1"/>
  <c r="P641" i="1"/>
  <c r="R641" i="1" s="1"/>
  <c r="P628" i="1"/>
  <c r="R628" i="1" s="1"/>
  <c r="P649" i="1"/>
  <c r="P636" i="1"/>
  <c r="AC636" i="1" s="1"/>
  <c r="P598" i="1"/>
  <c r="P625" i="1"/>
  <c r="P507" i="1"/>
  <c r="P543" i="1"/>
  <c r="AC543" i="1" s="1"/>
  <c r="P599" i="1"/>
  <c r="P517" i="1"/>
  <c r="AF517" i="1" s="1"/>
  <c r="P634" i="1"/>
  <c r="P500" i="1"/>
  <c r="P565" i="1"/>
  <c r="P538" i="1"/>
  <c r="P499" i="1"/>
  <c r="P562" i="1"/>
  <c r="P427" i="1"/>
  <c r="P489" i="1"/>
  <c r="AF489" i="1" s="1"/>
  <c r="P435" i="1"/>
  <c r="P424" i="1"/>
  <c r="P447" i="1"/>
  <c r="P461" i="1"/>
  <c r="P450" i="1"/>
  <c r="P406" i="1"/>
  <c r="P387" i="1"/>
  <c r="AF387" i="1" s="1"/>
  <c r="P335" i="1"/>
  <c r="P344" i="1"/>
  <c r="R344" i="1" s="1"/>
  <c r="P374" i="1"/>
  <c r="P360" i="1"/>
  <c r="AC360" i="1" s="1"/>
  <c r="P388" i="1"/>
  <c r="P292" i="1"/>
  <c r="P284" i="1"/>
  <c r="P301" i="1"/>
  <c r="AC301" i="1" s="1"/>
  <c r="P313" i="1"/>
  <c r="P320" i="1"/>
  <c r="P270" i="1"/>
  <c r="AC270" i="1" s="1"/>
  <c r="P268" i="1"/>
  <c r="P246" i="1"/>
  <c r="P237" i="1"/>
  <c r="AC237" i="1" s="1"/>
  <c r="P216" i="1"/>
  <c r="P218" i="1"/>
  <c r="R218" i="1" s="1"/>
  <c r="P165" i="1"/>
  <c r="AF165" i="1" s="1"/>
  <c r="P158" i="1"/>
  <c r="AF158" i="1" s="1"/>
  <c r="P205" i="1"/>
  <c r="R205" i="1" s="1"/>
  <c r="P157" i="1"/>
  <c r="AF157" i="1" s="1"/>
  <c r="P172" i="1"/>
  <c r="AF172" i="1" s="1"/>
  <c r="P159" i="1"/>
  <c r="AF159" i="1" s="1"/>
  <c r="P150" i="1"/>
  <c r="AC150" i="1" s="1"/>
  <c r="P143" i="1"/>
  <c r="P101" i="1"/>
  <c r="AC101" i="1" s="1"/>
  <c r="P93" i="1"/>
  <c r="AC93" i="1" s="1"/>
  <c r="P117" i="1"/>
  <c r="P96" i="1"/>
  <c r="R96" i="1" s="1"/>
  <c r="P100" i="1"/>
  <c r="P81" i="1"/>
  <c r="P80" i="1"/>
  <c r="P77" i="1"/>
  <c r="P55" i="1"/>
  <c r="AF55" i="1" s="1"/>
  <c r="P65" i="1"/>
  <c r="R65" i="1" s="1"/>
  <c r="P51" i="1"/>
  <c r="P31" i="1"/>
  <c r="R31" i="1" s="1"/>
  <c r="P41" i="1"/>
  <c r="AF41" i="1" s="1"/>
  <c r="P680" i="1"/>
  <c r="P593" i="1"/>
  <c r="AC593" i="1" s="1"/>
  <c r="P534" i="1"/>
  <c r="P626" i="1"/>
  <c r="R626" i="1" s="1"/>
  <c r="P578" i="1"/>
  <c r="P475" i="1"/>
  <c r="R475" i="1" s="1"/>
  <c r="P495" i="1"/>
  <c r="P514" i="1"/>
  <c r="P411" i="1"/>
  <c r="P398" i="1"/>
  <c r="P351" i="1"/>
  <c r="P362" i="1"/>
  <c r="AF362" i="1" s="1"/>
  <c r="P395" i="1"/>
  <c r="P355" i="1"/>
  <c r="P324" i="1"/>
  <c r="P307" i="1"/>
  <c r="P297" i="1"/>
  <c r="P287" i="1"/>
  <c r="P312" i="1"/>
  <c r="AC312" i="1" s="1"/>
  <c r="P241" i="1"/>
  <c r="AC241" i="1" s="1"/>
  <c r="P253" i="1"/>
  <c r="R253" i="1" s="1"/>
  <c r="P258" i="1"/>
  <c r="AC258" i="1" s="1"/>
  <c r="P235" i="1"/>
  <c r="R235" i="1" s="1"/>
  <c r="P274" i="1"/>
  <c r="AC274" i="1" s="1"/>
  <c r="P242" i="1"/>
  <c r="P233" i="1"/>
  <c r="AC233" i="1" s="1"/>
  <c r="P194" i="1"/>
  <c r="P191" i="1"/>
  <c r="AC191" i="1" s="1"/>
  <c r="P209" i="1"/>
  <c r="AF209" i="1" s="1"/>
  <c r="P176" i="1"/>
  <c r="P197" i="1"/>
  <c r="P185" i="1"/>
  <c r="AC185" i="1" s="1"/>
  <c r="P136" i="1"/>
  <c r="P128" i="1"/>
  <c r="AC128" i="1" s="1"/>
  <c r="P120" i="1"/>
  <c r="P76" i="1"/>
  <c r="AC76" i="1" s="1"/>
  <c r="P63" i="1"/>
  <c r="AC63" i="1" s="1"/>
  <c r="P42" i="1"/>
  <c r="P808" i="1"/>
  <c r="P781" i="1"/>
  <c r="AF781" i="1" s="1"/>
  <c r="P716" i="1"/>
  <c r="AF716" i="1" s="1"/>
  <c r="P622" i="1"/>
  <c r="P592" i="1"/>
  <c r="AC592" i="1" s="1"/>
  <c r="P601" i="1"/>
  <c r="R601" i="1" s="1"/>
  <c r="P681" i="1"/>
  <c r="P648" i="1"/>
  <c r="R648" i="1" s="1"/>
  <c r="P630" i="1"/>
  <c r="R630" i="1" s="1"/>
  <c r="P537" i="1"/>
  <c r="P631" i="1"/>
  <c r="AC631" i="1" s="1"/>
  <c r="P591" i="1"/>
  <c r="P618" i="1"/>
  <c r="P567" i="1"/>
  <c r="AF567" i="1" s="1"/>
  <c r="P551" i="1"/>
  <c r="AF551" i="1" s="1"/>
  <c r="P487" i="1"/>
  <c r="AC487" i="1" s="1"/>
  <c r="P525" i="1"/>
  <c r="AC525" i="1" s="1"/>
  <c r="P491" i="1"/>
  <c r="AC491" i="1" s="1"/>
  <c r="P484" i="1"/>
  <c r="AF484" i="1" s="1"/>
  <c r="P544" i="1"/>
  <c r="AC544" i="1" s="1"/>
  <c r="P467" i="1"/>
  <c r="R467" i="1" s="1"/>
  <c r="P458" i="1"/>
  <c r="R458" i="1" s="1"/>
  <c r="P452" i="1"/>
  <c r="AF452" i="1" s="1"/>
  <c r="P431" i="1"/>
  <c r="AF431" i="1" s="1"/>
  <c r="P485" i="1"/>
  <c r="P417" i="1"/>
  <c r="AC417" i="1" s="1"/>
  <c r="P442" i="1"/>
  <c r="P456" i="1"/>
  <c r="AC456" i="1" s="1"/>
  <c r="P430" i="1"/>
  <c r="AC430" i="1" s="1"/>
  <c r="P433" i="1"/>
  <c r="R433" i="1" s="1"/>
  <c r="P465" i="1"/>
  <c r="P392" i="1"/>
  <c r="AF392" i="1" s="1"/>
  <c r="P377" i="1"/>
  <c r="AC377" i="1" s="1"/>
  <c r="P384" i="1"/>
  <c r="R384" i="1" s="1"/>
  <c r="P364" i="1"/>
  <c r="AF364" i="1" s="1"/>
  <c r="P372" i="1"/>
  <c r="AC372" i="1" s="1"/>
  <c r="P336" i="1"/>
  <c r="P315" i="1"/>
  <c r="AF315" i="1" s="1"/>
  <c r="P278" i="1"/>
  <c r="AF278" i="1" s="1"/>
  <c r="P309" i="1"/>
  <c r="AF309" i="1" s="1"/>
  <c r="P347" i="1"/>
  <c r="R347" i="1" s="1"/>
  <c r="P267" i="1"/>
  <c r="AF267" i="1" s="1"/>
  <c r="P243" i="1"/>
  <c r="AF243" i="1" s="1"/>
  <c r="P280" i="1"/>
  <c r="AF280" i="1" s="1"/>
  <c r="P264" i="1"/>
  <c r="AF264" i="1" s="1"/>
  <c r="P224" i="1"/>
  <c r="R224" i="1" s="1"/>
  <c r="P208" i="1"/>
  <c r="AC208" i="1" s="1"/>
  <c r="P217" i="1"/>
  <c r="AC217" i="1" s="1"/>
  <c r="P254" i="1"/>
  <c r="P184" i="1"/>
  <c r="P192" i="1"/>
  <c r="AC192" i="1" s="1"/>
  <c r="P173" i="1"/>
  <c r="R173" i="1" s="1"/>
  <c r="P151" i="1"/>
  <c r="P166" i="1"/>
  <c r="AC166" i="1" s="1"/>
  <c r="P137" i="1"/>
  <c r="P181" i="1"/>
  <c r="R181" i="1" s="1"/>
  <c r="P145" i="1"/>
  <c r="P147" i="1"/>
  <c r="P126" i="1"/>
  <c r="R126" i="1" s="1"/>
  <c r="P119" i="1"/>
  <c r="AF119" i="1" s="1"/>
  <c r="P122" i="1"/>
  <c r="P92" i="1"/>
  <c r="AC92" i="1" s="1"/>
  <c r="P99" i="1"/>
  <c r="P83" i="1"/>
  <c r="P86" i="1"/>
  <c r="P74" i="1"/>
  <c r="AF74" i="1" s="1"/>
  <c r="P71" i="1"/>
  <c r="P75" i="1"/>
  <c r="P54" i="1"/>
  <c r="P52" i="1"/>
  <c r="R52" i="1" s="1"/>
  <c r="P53" i="1"/>
  <c r="AF53" i="1" s="1"/>
  <c r="P47" i="1"/>
  <c r="P36" i="1"/>
  <c r="P40" i="1"/>
  <c r="P801" i="1"/>
  <c r="AF801" i="1" s="1"/>
  <c r="P683" i="1"/>
  <c r="P621" i="1"/>
  <c r="AC621" i="1" s="1"/>
  <c r="P585" i="1"/>
  <c r="AF585" i="1" s="1"/>
  <c r="P638" i="1"/>
  <c r="P620" i="1"/>
  <c r="P483" i="1"/>
  <c r="AC483" i="1" s="1"/>
  <c r="P583" i="1"/>
  <c r="P610" i="1"/>
  <c r="AF610" i="1" s="1"/>
  <c r="P563" i="1"/>
  <c r="P558" i="1"/>
  <c r="AC558" i="1" s="1"/>
  <c r="P533" i="1"/>
  <c r="P556" i="1"/>
  <c r="AC556" i="1" s="1"/>
  <c r="P421" i="1"/>
  <c r="P429" i="1"/>
  <c r="AC429" i="1" s="1"/>
  <c r="P539" i="1"/>
  <c r="P408" i="1"/>
  <c r="P414" i="1"/>
  <c r="P451" i="1"/>
  <c r="P394" i="1"/>
  <c r="P333" i="1"/>
  <c r="P376" i="1"/>
  <c r="AF376" i="1" s="1"/>
  <c r="P390" i="1"/>
  <c r="P299" i="1"/>
  <c r="P277" i="1"/>
  <c r="P296" i="1"/>
  <c r="P260" i="1"/>
  <c r="P339" i="1"/>
  <c r="R339" i="1" s="1"/>
  <c r="P229" i="1"/>
  <c r="AC229" i="1" s="1"/>
  <c r="P219" i="1"/>
  <c r="P198" i="1"/>
  <c r="P252" i="1"/>
  <c r="AF252" i="1" s="1"/>
  <c r="P193" i="1"/>
  <c r="P152" i="1"/>
  <c r="AC152" i="1" s="1"/>
  <c r="P168" i="1"/>
  <c r="R168" i="1" s="1"/>
  <c r="P67" i="1"/>
  <c r="AF67" i="1" s="1"/>
  <c r="P69" i="1"/>
  <c r="P64" i="1"/>
  <c r="P56" i="1"/>
  <c r="AF56" i="1" s="1"/>
  <c r="P48" i="1"/>
  <c r="R48" i="1" s="1"/>
  <c r="P44" i="1"/>
  <c r="P28" i="1"/>
  <c r="P24" i="1"/>
  <c r="AF24" i="1" s="1"/>
  <c r="P38" i="1"/>
  <c r="AF38" i="1" s="1"/>
  <c r="P88" i="1"/>
  <c r="P91" i="1"/>
  <c r="P171" i="1"/>
  <c r="AC171" i="1" s="1"/>
  <c r="P211" i="1"/>
  <c r="P368" i="1"/>
  <c r="P623" i="1"/>
  <c r="P617" i="1"/>
  <c r="P66" i="1"/>
  <c r="R66" i="1" s="1"/>
  <c r="AC123" i="1"/>
  <c r="P249" i="1"/>
  <c r="R249" i="1" s="1"/>
  <c r="P343" i="1"/>
  <c r="R343" i="1" s="1"/>
  <c r="P529" i="1"/>
  <c r="P446" i="1"/>
  <c r="AC446" i="1" s="1"/>
  <c r="P444" i="1"/>
  <c r="P568" i="1"/>
  <c r="P131" i="1"/>
  <c r="AC131" i="1" s="1"/>
  <c r="P318" i="1"/>
  <c r="P425" i="1"/>
  <c r="P439" i="1"/>
  <c r="P596" i="1"/>
  <c r="AC104" i="1"/>
  <c r="P133" i="1"/>
  <c r="AC133" i="1" s="1"/>
  <c r="P182" i="1"/>
  <c r="P156" i="1"/>
  <c r="AF156" i="1" s="1"/>
  <c r="P190" i="1"/>
  <c r="R190" i="1" s="1"/>
  <c r="P273" i="1"/>
  <c r="AC273" i="1" s="1"/>
  <c r="P549" i="1"/>
  <c r="AF549" i="1" s="1"/>
  <c r="P725" i="1"/>
  <c r="AF725" i="1" s="1"/>
  <c r="P624" i="1"/>
  <c r="P26" i="1"/>
  <c r="P60" i="1"/>
  <c r="P115" i="1"/>
  <c r="P202" i="1"/>
  <c r="AC202" i="1" s="1"/>
  <c r="P505" i="1"/>
  <c r="P477" i="1"/>
  <c r="R477" i="1" s="1"/>
  <c r="P706" i="1"/>
  <c r="AF745" i="1"/>
  <c r="AC745" i="1"/>
  <c r="P49" i="1"/>
  <c r="P441" i="1"/>
  <c r="AF441" i="1" s="1"/>
  <c r="P473" i="1"/>
  <c r="AC473" i="1" s="1"/>
  <c r="AC34" i="1"/>
  <c r="AC145" i="1"/>
  <c r="P569" i="1"/>
  <c r="R349" i="1"/>
  <c r="R513" i="1"/>
  <c r="AF518" i="1"/>
  <c r="P379" i="1"/>
  <c r="AF379" i="1" s="1"/>
  <c r="P239" i="1"/>
  <c r="AF83" i="1"/>
  <c r="P760" i="1"/>
  <c r="P584" i="1"/>
  <c r="P536" i="1"/>
  <c r="AC536" i="1" s="1"/>
  <c r="P363" i="1"/>
  <c r="AC47" i="1"/>
  <c r="AC79" i="1"/>
  <c r="AF126" i="1"/>
  <c r="P492" i="1"/>
  <c r="R492" i="1" s="1"/>
  <c r="AC287" i="1"/>
  <c r="AC324" i="1"/>
  <c r="P206" i="1"/>
  <c r="AC206" i="1" s="1"/>
  <c r="AF246" i="1"/>
  <c r="AF427" i="1"/>
  <c r="P494" i="1"/>
  <c r="AF26" i="1"/>
  <c r="AC583" i="1"/>
  <c r="P443" i="1"/>
  <c r="AC443" i="1" s="1"/>
  <c r="P346" i="1"/>
  <c r="P325" i="1"/>
  <c r="AF325" i="1" s="1"/>
  <c r="AC630" i="1"/>
  <c r="AC484" i="1"/>
  <c r="AC243" i="1"/>
  <c r="AC112" i="1"/>
  <c r="AC24" i="1"/>
  <c r="AC40" i="1"/>
  <c r="AF63" i="1"/>
  <c r="AF160" i="1"/>
  <c r="AF233" i="1"/>
  <c r="AF630" i="1"/>
  <c r="R591" i="1"/>
  <c r="AF648" i="1"/>
  <c r="R192" i="1"/>
  <c r="AC467" i="1"/>
  <c r="AF631" i="1"/>
  <c r="R631" i="1"/>
  <c r="R491" i="1"/>
  <c r="AC347" i="1"/>
  <c r="AC315" i="1"/>
  <c r="AC622" i="1"/>
  <c r="AC58" i="1"/>
  <c r="AF192" i="1"/>
  <c r="AF421" i="1"/>
  <c r="AF485" i="1"/>
  <c r="AF525" i="1"/>
  <c r="R392" i="1"/>
  <c r="R379" i="1"/>
  <c r="R525" i="1"/>
  <c r="AC781" i="1"/>
  <c r="R484" i="1"/>
  <c r="AF48" i="1"/>
  <c r="AF214" i="1"/>
  <c r="R431" i="1"/>
  <c r="AF491" i="1"/>
  <c r="AC601" i="1"/>
  <c r="AC392" i="1"/>
  <c r="R264" i="1"/>
  <c r="AC31" i="1"/>
  <c r="AF22" i="1"/>
  <c r="AC28" i="1"/>
  <c r="R125" i="1"/>
  <c r="AC109" i="1"/>
  <c r="R130" i="1"/>
  <c r="AF118" i="1"/>
  <c r="AC376" i="1"/>
  <c r="AC398" i="1"/>
  <c r="AC507" i="1"/>
  <c r="AF150" i="1"/>
  <c r="AC773" i="1"/>
  <c r="AF544" i="1"/>
  <c r="R544" i="1"/>
  <c r="AC159" i="1"/>
  <c r="AC198" i="1"/>
  <c r="AF219" i="1"/>
  <c r="R252" i="1"/>
  <c r="AC305" i="1"/>
  <c r="AF429" i="1"/>
  <c r="AF605" i="1"/>
  <c r="R332" i="1"/>
  <c r="AC349" i="1"/>
  <c r="AC352" i="1"/>
  <c r="AF133" i="1"/>
  <c r="AC219" i="1"/>
  <c r="AC126" i="1"/>
  <c r="AF79" i="1"/>
  <c r="AC122" i="1"/>
  <c r="R184" i="1"/>
  <c r="AC210" i="1"/>
  <c r="AF200" i="1"/>
  <c r="AF301" i="1"/>
  <c r="AC292" i="1"/>
  <c r="AC344" i="1"/>
  <c r="AF424" i="1"/>
  <c r="R612" i="1"/>
  <c r="F632" i="1"/>
  <c r="E158" i="2"/>
  <c r="Z279" i="1"/>
  <c r="P279" i="1"/>
  <c r="H266" i="1"/>
  <c r="P266" i="1"/>
  <c r="AF459" i="1"/>
  <c r="R469" i="1"/>
  <c r="AC384" i="1"/>
  <c r="AF287" i="1"/>
  <c r="AC357" i="1"/>
  <c r="AF112" i="1"/>
  <c r="AC183" i="1"/>
  <c r="AF237" i="1"/>
  <c r="AF251" i="1"/>
  <c r="F722" i="1"/>
  <c r="E224" i="2"/>
  <c r="F644" i="1"/>
  <c r="E163" i="2"/>
  <c r="F582" i="1"/>
  <c r="E111" i="2"/>
  <c r="G574" i="1"/>
  <c r="P574" i="1"/>
  <c r="F503" i="1"/>
  <c r="E678" i="2"/>
  <c r="F498" i="1"/>
  <c r="E55" i="2"/>
  <c r="AF194" i="1"/>
  <c r="H184" i="1"/>
  <c r="G184" i="1"/>
  <c r="H146" i="1"/>
  <c r="Z146" i="1"/>
  <c r="AF109" i="1"/>
  <c r="R198" i="1"/>
  <c r="R429" i="1"/>
  <c r="R623" i="1"/>
  <c r="AC431" i="1"/>
  <c r="R430" i="1"/>
  <c r="R330" i="1"/>
  <c r="AF446" i="1"/>
  <c r="AC648" i="1"/>
  <c r="R74" i="1"/>
  <c r="R83" i="1"/>
  <c r="R40" i="1"/>
  <c r="R47" i="1"/>
  <c r="R151" i="1"/>
  <c r="AF174" i="1"/>
  <c r="AC193" i="1"/>
  <c r="AF273" i="1"/>
  <c r="R403" i="1"/>
  <c r="AF384" i="1"/>
  <c r="AC400" i="1"/>
  <c r="R473" i="1"/>
  <c r="AF466" i="1"/>
  <c r="AC538" i="1"/>
  <c r="F742" i="1"/>
  <c r="E239" i="2"/>
  <c r="F587" i="1"/>
  <c r="E114" i="2"/>
  <c r="F508" i="1"/>
  <c r="E63" i="2"/>
  <c r="AC393" i="1"/>
  <c r="AC364" i="1"/>
  <c r="AC421" i="1"/>
  <c r="AF347" i="1"/>
  <c r="AC518" i="1"/>
  <c r="R258" i="1"/>
  <c r="AC232" i="1"/>
  <c r="AC130" i="1"/>
  <c r="R109" i="1"/>
  <c r="AF232" i="1"/>
  <c r="AC168" i="1"/>
  <c r="R167" i="1"/>
  <c r="AC211" i="1"/>
  <c r="AC359" i="1"/>
  <c r="R376" i="1"/>
  <c r="AF635" i="1"/>
  <c r="G752" i="1"/>
  <c r="I752" i="1"/>
  <c r="F668" i="1"/>
  <c r="Z668" i="1" s="1"/>
  <c r="E183" i="2"/>
  <c r="G626" i="1"/>
  <c r="Z626" i="1"/>
  <c r="F597" i="1"/>
  <c r="E124" i="2"/>
  <c r="F531" i="1"/>
  <c r="E75" i="2"/>
  <c r="F523" i="1"/>
  <c r="E71" i="2"/>
  <c r="AF515" i="1"/>
  <c r="G358" i="1"/>
  <c r="H358" i="1"/>
  <c r="F616" i="1"/>
  <c r="E143" i="2"/>
  <c r="F611" i="1"/>
  <c r="E138" i="2"/>
  <c r="F609" i="1"/>
  <c r="E136" i="2"/>
  <c r="Z444" i="1"/>
  <c r="G444" i="1"/>
  <c r="F262" i="1"/>
  <c r="E494" i="2"/>
  <c r="R324" i="1"/>
  <c r="AC565" i="1"/>
  <c r="AC365" i="1"/>
  <c r="R446" i="1"/>
  <c r="AC252" i="1"/>
  <c r="AF123" i="1"/>
  <c r="AC246" i="1"/>
  <c r="AC26" i="1"/>
  <c r="AC83" i="1"/>
  <c r="AC203" i="1"/>
  <c r="R46" i="1"/>
  <c r="AC148" i="1"/>
  <c r="R246" i="1"/>
  <c r="R268" i="1"/>
  <c r="AC382" i="1"/>
  <c r="AF469" i="1"/>
  <c r="AF558" i="1"/>
  <c r="AF646" i="1"/>
  <c r="F548" i="1"/>
  <c r="E84" i="2"/>
  <c r="P386" i="1"/>
  <c r="Z386" i="1"/>
  <c r="R364" i="1"/>
  <c r="AC173" i="1"/>
  <c r="AC118" i="1"/>
  <c r="R197" i="1"/>
  <c r="R216" i="1"/>
  <c r="AC336" i="1"/>
  <c r="AF397" i="1"/>
  <c r="AF562" i="1"/>
  <c r="F695" i="1"/>
  <c r="E710" i="2"/>
  <c r="F685" i="1"/>
  <c r="E198" i="2"/>
  <c r="F463" i="1"/>
  <c r="E32" i="2"/>
  <c r="H211" i="1"/>
  <c r="Z211" i="1"/>
  <c r="AF430" i="1"/>
  <c r="F481" i="1"/>
  <c r="E43" i="2"/>
  <c r="F468" i="1"/>
  <c r="E35" i="2"/>
  <c r="F428" i="1"/>
  <c r="E19" i="2"/>
  <c r="Z269" i="1"/>
  <c r="H269" i="1"/>
  <c r="G378" i="1"/>
  <c r="AB2" i="1"/>
  <c r="AB15" i="1" s="1"/>
  <c r="E823" i="1"/>
  <c r="F823" i="1" s="1"/>
  <c r="E486" i="2"/>
  <c r="E414" i="2"/>
  <c r="E329" i="2"/>
  <c r="AB11" i="1"/>
  <c r="R152" i="1"/>
  <c r="AF195" i="1"/>
  <c r="P236" i="1"/>
  <c r="AF236" i="1" s="1"/>
  <c r="Z217" i="1"/>
  <c r="H224" i="1"/>
  <c r="R287" i="1"/>
  <c r="AF355" i="1"/>
  <c r="AC338" i="1"/>
  <c r="AF349" i="1"/>
  <c r="AC381" i="1"/>
  <c r="AC426" i="1"/>
  <c r="AC389" i="1"/>
  <c r="R402" i="1"/>
  <c r="AC387" i="1"/>
  <c r="R373" i="1"/>
  <c r="AF542" i="1"/>
  <c r="R483" i="1"/>
  <c r="R617" i="1"/>
  <c r="R633" i="1"/>
  <c r="R624" i="1"/>
  <c r="AF571" i="1"/>
  <c r="E339" i="2"/>
  <c r="E307" i="2"/>
  <c r="Z718" i="1"/>
  <c r="Z232" i="1"/>
  <c r="E822" i="1"/>
  <c r="F822" i="1" s="1"/>
  <c r="E435" i="2"/>
  <c r="E419" i="2"/>
  <c r="E403" i="2"/>
  <c r="E344" i="2"/>
  <c r="Z147" i="1"/>
  <c r="E21" i="1"/>
  <c r="AC402" i="1"/>
  <c r="AC343" i="1"/>
  <c r="AF389" i="1"/>
  <c r="AF181" i="1"/>
  <c r="AF152" i="1"/>
  <c r="R122" i="1"/>
  <c r="R41" i="1"/>
  <c r="AF31" i="1"/>
  <c r="AF92" i="1"/>
  <c r="AF218" i="1"/>
  <c r="AC218" i="1"/>
  <c r="AF208" i="1"/>
  <c r="AC235" i="1"/>
  <c r="AF235" i="1"/>
  <c r="AC306" i="1"/>
  <c r="AF306" i="1"/>
  <c r="AC286" i="1"/>
  <c r="AF467" i="1"/>
  <c r="R557" i="1"/>
  <c r="AC557" i="1"/>
  <c r="R543" i="1"/>
  <c r="AF543" i="1"/>
  <c r="AF216" i="1"/>
  <c r="AC36" i="1"/>
  <c r="AF36" i="1"/>
  <c r="R56" i="1"/>
  <c r="AC56" i="1"/>
  <c r="AF122" i="1"/>
  <c r="R171" i="1"/>
  <c r="AF171" i="1"/>
  <c r="R148" i="1"/>
  <c r="AF148" i="1"/>
  <c r="AF256" i="1"/>
  <c r="R256" i="1"/>
  <c r="R270" i="1"/>
  <c r="AF270" i="1"/>
  <c r="R447" i="1"/>
  <c r="AF516" i="1"/>
  <c r="AC516" i="1"/>
  <c r="R516" i="1"/>
  <c r="AC216" i="1"/>
  <c r="AF183" i="1"/>
  <c r="AC54" i="1"/>
  <c r="AF54" i="1"/>
  <c r="R338" i="1"/>
  <c r="AF473" i="1"/>
  <c r="AC623" i="1"/>
  <c r="AF623" i="1"/>
  <c r="R79" i="1"/>
  <c r="R542" i="1"/>
  <c r="AF258" i="1"/>
  <c r="R159" i="1"/>
  <c r="R26" i="1"/>
  <c r="AF426" i="1"/>
  <c r="AF482" i="1"/>
  <c r="AC549" i="1"/>
  <c r="R549" i="1"/>
  <c r="R599" i="1"/>
  <c r="R280" i="1"/>
  <c r="AC280" i="1"/>
  <c r="R363" i="1"/>
  <c r="AC363" i="1"/>
  <c r="R150" i="1"/>
  <c r="R213" i="1"/>
  <c r="AC213" i="1"/>
  <c r="R273" i="1"/>
  <c r="AF184" i="1"/>
  <c r="AF96" i="1"/>
  <c r="AC119" i="1"/>
  <c r="AC75" i="1"/>
  <c r="AF75" i="1"/>
  <c r="R214" i="1"/>
  <c r="AF317" i="1"/>
  <c r="AC492" i="1"/>
  <c r="AF492" i="1"/>
  <c r="AF483" i="1"/>
  <c r="AF343" i="1"/>
  <c r="AF168" i="1"/>
  <c r="AC184" i="1"/>
  <c r="R119" i="1"/>
  <c r="AF40" i="1"/>
  <c r="AC48" i="1"/>
  <c r="AF179" i="1"/>
  <c r="R164" i="1"/>
  <c r="AC164" i="1"/>
  <c r="AF213" i="1"/>
  <c r="AF193" i="1"/>
  <c r="R210" i="1"/>
  <c r="R267" i="1"/>
  <c r="AC267" i="1"/>
  <c r="R290" i="1"/>
  <c r="AC290" i="1"/>
  <c r="AF290" i="1"/>
  <c r="AC423" i="1"/>
  <c r="R423" i="1"/>
  <c r="AC373" i="1"/>
  <c r="I569" i="1"/>
  <c r="AF569" i="1"/>
  <c r="R669" i="1"/>
  <c r="AF669" i="1"/>
  <c r="Z170" i="1"/>
  <c r="H170" i="1"/>
  <c r="AF128" i="1"/>
  <c r="G116" i="1"/>
  <c r="H116" i="1"/>
  <c r="P116" i="1"/>
  <c r="F68" i="1"/>
  <c r="E300" i="2"/>
  <c r="G39" i="1"/>
  <c r="P39" i="1"/>
  <c r="F37" i="1"/>
  <c r="E269" i="2"/>
  <c r="R411" i="1"/>
  <c r="R420" i="1"/>
  <c r="H199" i="1"/>
  <c r="G199" i="1"/>
  <c r="Z199" i="1"/>
  <c r="H364" i="1"/>
  <c r="Z364" i="1"/>
  <c r="G299" i="1"/>
  <c r="H299" i="1"/>
  <c r="Z263" i="1"/>
  <c r="G263" i="1"/>
  <c r="Z225" i="1"/>
  <c r="G225" i="1"/>
  <c r="Z218" i="1"/>
  <c r="H218" i="1"/>
  <c r="Z204" i="1"/>
  <c r="G204" i="1"/>
  <c r="P768" i="1"/>
  <c r="AC768" i="1" s="1"/>
  <c r="Z768" i="1"/>
  <c r="Z738" i="1"/>
  <c r="G738" i="1"/>
  <c r="I738" i="1" s="1"/>
  <c r="F676" i="1"/>
  <c r="E189" i="2"/>
  <c r="F671" i="1"/>
  <c r="E186" i="2"/>
  <c r="F600" i="1"/>
  <c r="E127" i="2"/>
  <c r="E61" i="2"/>
  <c r="F506" i="1"/>
  <c r="F479" i="1"/>
  <c r="E42" i="2"/>
  <c r="G450" i="1"/>
  <c r="R450" i="1" s="1"/>
  <c r="Z450" i="1"/>
  <c r="G442" i="1"/>
  <c r="I442" i="1"/>
  <c r="E343" i="2"/>
  <c r="E273" i="2"/>
  <c r="R24" i="1"/>
  <c r="AC38" i="1"/>
  <c r="R54" i="1"/>
  <c r="AC157" i="1"/>
  <c r="AC200" i="1"/>
  <c r="R558" i="1"/>
  <c r="AF534" i="1"/>
  <c r="R614" i="1"/>
  <c r="AF592" i="1"/>
  <c r="R211" i="1"/>
  <c r="AF198" i="1"/>
  <c r="R237" i="1"/>
  <c r="R251" i="1"/>
  <c r="R320" i="1"/>
  <c r="R397" i="1"/>
  <c r="AC351" i="1"/>
  <c r="R560" i="1"/>
  <c r="AC716" i="1"/>
  <c r="R133" i="1"/>
  <c r="R195" i="1"/>
  <c r="R219" i="1"/>
  <c r="R284" i="1"/>
  <c r="AF324" i="1"/>
  <c r="R387" i="1"/>
  <c r="R490" i="1"/>
  <c r="R635" i="1"/>
  <c r="R515" i="1"/>
  <c r="R801" i="1"/>
  <c r="E134" i="2"/>
  <c r="F607" i="1"/>
  <c r="G548" i="1"/>
  <c r="I548" i="1" s="1"/>
  <c r="Z548" i="1"/>
  <c r="U440" i="1"/>
  <c r="Z440" i="1"/>
  <c r="Z285" i="1"/>
  <c r="G285" i="1"/>
  <c r="Z805" i="1"/>
  <c r="K805" i="1"/>
  <c r="I555" i="1"/>
  <c r="G555" i="1"/>
  <c r="G550" i="1"/>
  <c r="Z550" i="1"/>
  <c r="P550" i="1"/>
  <c r="R550" i="1" s="1"/>
  <c r="E48" i="2"/>
  <c r="F486" i="1"/>
  <c r="R325" i="1"/>
  <c r="AC309" i="1"/>
  <c r="H244" i="1"/>
  <c r="G244" i="1"/>
  <c r="AC244" i="1" s="1"/>
  <c r="Z244" i="1"/>
  <c r="G594" i="1"/>
  <c r="Z594" i="1"/>
  <c r="G579" i="1"/>
  <c r="I579" i="1" s="1"/>
  <c r="Z579" i="1"/>
  <c r="F520" i="1"/>
  <c r="E68" i="2"/>
  <c r="E49" i="2"/>
  <c r="F488" i="1"/>
  <c r="K465" i="1"/>
  <c r="G465" i="1"/>
  <c r="Z441" i="1"/>
  <c r="I441" i="1"/>
  <c r="I415" i="1"/>
  <c r="G415" i="1"/>
  <c r="H386" i="1"/>
  <c r="G386" i="1"/>
  <c r="G322" i="1"/>
  <c r="P322" i="1"/>
  <c r="Z777" i="1"/>
  <c r="G777" i="1"/>
  <c r="G734" i="1"/>
  <c r="Z734" i="1"/>
  <c r="P734" i="1"/>
  <c r="R734" i="1" s="1"/>
  <c r="E116" i="2"/>
  <c r="F589" i="1"/>
  <c r="E29" i="2"/>
  <c r="F460" i="1"/>
  <c r="G383" i="1"/>
  <c r="H383" i="1"/>
  <c r="H353" i="1"/>
  <c r="Z353" i="1"/>
  <c r="G353" i="1"/>
  <c r="E74" i="2"/>
  <c r="F530" i="1"/>
  <c r="Z497" i="1"/>
  <c r="G497" i="1"/>
  <c r="Z412" i="1"/>
  <c r="G412" i="1"/>
  <c r="G380" i="1"/>
  <c r="Z380" i="1"/>
  <c r="P380" i="1"/>
  <c r="R380" i="1" s="1"/>
  <c r="E59" i="2"/>
  <c r="F504" i="1"/>
  <c r="Z472" i="1"/>
  <c r="G472" i="1"/>
  <c r="I472" i="1" s="1"/>
  <c r="H409" i="1"/>
  <c r="P409" i="1"/>
  <c r="G375" i="1"/>
  <c r="H375" i="1"/>
  <c r="Z375" i="1"/>
  <c r="H30" i="1"/>
  <c r="Z30" i="1"/>
  <c r="I753" i="1"/>
  <c r="G753" i="1"/>
  <c r="E76" i="2"/>
  <c r="F532" i="1"/>
  <c r="E22" i="2"/>
  <c r="F445" i="1"/>
  <c r="G433" i="1"/>
  <c r="Z433" i="1"/>
  <c r="G419" i="1"/>
  <c r="Z419" i="1"/>
  <c r="H270" i="1"/>
  <c r="Z270" i="1"/>
  <c r="H45" i="1"/>
  <c r="Z45" i="1"/>
  <c r="Z24" i="1"/>
  <c r="H24" i="1"/>
  <c r="Z733" i="1"/>
  <c r="Z574" i="1"/>
  <c r="G701" i="1"/>
  <c r="I701" i="1" s="1"/>
  <c r="G682" i="1"/>
  <c r="I682" i="1" s="1"/>
  <c r="Z656" i="1"/>
  <c r="P512" i="1"/>
  <c r="G279" i="1"/>
  <c r="AC279" i="1" s="1"/>
  <c r="G222" i="1"/>
  <c r="G189" i="1"/>
  <c r="G146" i="1"/>
  <c r="Z23" i="1"/>
  <c r="P361" i="1"/>
  <c r="R361" i="1" s="1"/>
  <c r="G215" i="1"/>
  <c r="AC242" i="1"/>
  <c r="R318" i="1"/>
  <c r="R781" i="1"/>
  <c r="G361" i="1"/>
  <c r="G791" i="1"/>
  <c r="Z423" i="1"/>
  <c r="Z361" i="1"/>
  <c r="H78" i="1"/>
  <c r="Z189" i="1"/>
  <c r="P822" i="1"/>
  <c r="AF822" i="1" s="1"/>
  <c r="G822" i="1"/>
  <c r="Z822" i="1"/>
  <c r="K822" i="1"/>
  <c r="G821" i="1"/>
  <c r="K821" i="1"/>
  <c r="P821" i="1"/>
  <c r="AU821" i="1"/>
  <c r="Z821" i="1"/>
  <c r="Z823" i="1"/>
  <c r="G823" i="1"/>
  <c r="K823" i="1"/>
  <c r="P823" i="1"/>
  <c r="AC328" i="1"/>
  <c r="AC808" i="1"/>
  <c r="AF808" i="1"/>
  <c r="AF51" i="1"/>
  <c r="R51" i="1"/>
  <c r="AC51" i="1"/>
  <c r="AF566" i="1"/>
  <c r="R566" i="1"/>
  <c r="AC641" i="1"/>
  <c r="AF641" i="1"/>
  <c r="AF683" i="1"/>
  <c r="R683" i="1"/>
  <c r="AC683" i="1"/>
  <c r="AF560" i="1"/>
  <c r="R201" i="1"/>
  <c r="R716" i="1"/>
  <c r="AC261" i="1"/>
  <c r="R261" i="1"/>
  <c r="AC201" i="1"/>
  <c r="AF201" i="1"/>
  <c r="AC227" i="1"/>
  <c r="R227" i="1"/>
  <c r="R296" i="1"/>
  <c r="AF296" i="1"/>
  <c r="AC296" i="1"/>
  <c r="AC560" i="1"/>
  <c r="AC566" i="1"/>
  <c r="AF90" i="1"/>
  <c r="R90" i="1"/>
  <c r="AC90" i="1"/>
  <c r="R107" i="1"/>
  <c r="AF107" i="1"/>
  <c r="AC174" i="1"/>
  <c r="AF64" i="1"/>
  <c r="AC64" i="1"/>
  <c r="R64" i="1"/>
  <c r="AC44" i="1"/>
  <c r="R44" i="1"/>
  <c r="AF44" i="1"/>
  <c r="AF91" i="1"/>
  <c r="AC91" i="1"/>
  <c r="AF173" i="1"/>
  <c r="R485" i="1"/>
  <c r="AC485" i="1"/>
  <c r="AF537" i="1"/>
  <c r="R537" i="1"/>
  <c r="AC537" i="1"/>
  <c r="AC588" i="1"/>
  <c r="R725" i="1"/>
  <c r="AC725" i="1"/>
  <c r="R140" i="1"/>
  <c r="AC140" i="1"/>
  <c r="R101" i="1"/>
  <c r="AF205" i="1"/>
  <c r="AC205" i="1"/>
  <c r="R176" i="1"/>
  <c r="AF176" i="1"/>
  <c r="AC176" i="1"/>
  <c r="R174" i="1"/>
  <c r="AF211" i="1"/>
  <c r="AC100" i="1"/>
  <c r="AF100" i="1"/>
  <c r="R84" i="1"/>
  <c r="AC84" i="1"/>
  <c r="AF817" i="1"/>
  <c r="R817" i="1"/>
  <c r="AC801" i="1"/>
  <c r="AC42" i="1"/>
  <c r="AF42" i="1"/>
  <c r="R60" i="1"/>
  <c r="AF60" i="1"/>
  <c r="R610" i="1"/>
  <c r="AC610" i="1"/>
  <c r="R42" i="1"/>
  <c r="AF71" i="1"/>
  <c r="AC71" i="1"/>
  <c r="I571" i="1"/>
  <c r="AC633" i="1"/>
  <c r="R116" i="1"/>
  <c r="AC116" i="1"/>
  <c r="AF116" i="1"/>
  <c r="AF244" i="1"/>
  <c r="R244" i="1"/>
  <c r="R123" i="1"/>
  <c r="R206" i="1"/>
  <c r="AF206" i="1"/>
  <c r="AF433" i="1"/>
  <c r="R507" i="1"/>
  <c r="AF507" i="1"/>
  <c r="AF625" i="1"/>
  <c r="AF241" i="1"/>
  <c r="R360" i="1"/>
  <c r="AF360" i="1"/>
  <c r="AC41" i="1"/>
  <c r="R172" i="1"/>
  <c r="AC172" i="1"/>
  <c r="R226" i="1"/>
  <c r="AC226" i="1"/>
  <c r="R385" i="1"/>
  <c r="AC46" i="1"/>
  <c r="AC181" i="1"/>
  <c r="AF217" i="1"/>
  <c r="R217" i="1"/>
  <c r="R274" i="1"/>
  <c r="AF274" i="1"/>
  <c r="R259" i="1"/>
  <c r="AC259" i="1"/>
  <c r="AF259" i="1"/>
  <c r="AF249" i="1"/>
  <c r="AC249" i="1"/>
  <c r="AF312" i="1"/>
  <c r="R312" i="1"/>
  <c r="AF451" i="1"/>
  <c r="AF108" i="1"/>
  <c r="R108" i="1"/>
  <c r="R243" i="1"/>
  <c r="AF47" i="1"/>
  <c r="R91" i="1"/>
  <c r="R233" i="1"/>
  <c r="AF363" i="1"/>
  <c r="AF490" i="1"/>
  <c r="R571" i="1"/>
  <c r="AF46" i="1"/>
  <c r="R128" i="1"/>
  <c r="R129" i="1"/>
  <c r="R157" i="1"/>
  <c r="R301" i="1"/>
  <c r="R286" i="1"/>
  <c r="AC475" i="1"/>
  <c r="AF475" i="1"/>
  <c r="R636" i="1"/>
  <c r="AF34" i="1"/>
  <c r="R58" i="1"/>
  <c r="K783" i="1"/>
  <c r="G783" i="1"/>
  <c r="Z783" i="1"/>
  <c r="K759" i="1"/>
  <c r="Z759" i="1"/>
  <c r="G747" i="1"/>
  <c r="Z747" i="1"/>
  <c r="J485" i="1"/>
  <c r="Z485" i="1"/>
  <c r="F471" i="1"/>
  <c r="E37" i="2"/>
  <c r="Z449" i="1"/>
  <c r="J449" i="1"/>
  <c r="P449" i="1"/>
  <c r="AF449" i="1" s="1"/>
  <c r="R22" i="1"/>
  <c r="R36" i="1"/>
  <c r="R75" i="1"/>
  <c r="R183" i="1"/>
  <c r="R426" i="1"/>
  <c r="R514" i="1"/>
  <c r="R502" i="1"/>
  <c r="R646" i="1"/>
  <c r="AF621" i="1"/>
  <c r="G787" i="1"/>
  <c r="Z787" i="1"/>
  <c r="G715" i="1"/>
  <c r="Z715" i="1"/>
  <c r="P698" i="1"/>
  <c r="G698" i="1"/>
  <c r="U793" i="1"/>
  <c r="Z793" i="1"/>
  <c r="G780" i="1"/>
  <c r="K780" i="1"/>
  <c r="Z780" i="1"/>
  <c r="Z523" i="1"/>
  <c r="G523" i="1"/>
  <c r="R86" i="1"/>
  <c r="AF145" i="1"/>
  <c r="AC264" i="1"/>
  <c r="R297" i="1"/>
  <c r="R309" i="1"/>
  <c r="AF372" i="1"/>
  <c r="R372" i="1"/>
  <c r="R381" i="1"/>
  <c r="R568" i="1"/>
  <c r="R808" i="1"/>
  <c r="Z810" i="1"/>
  <c r="I810" i="1"/>
  <c r="Z798" i="1"/>
  <c r="P798" i="1"/>
  <c r="K798" i="1"/>
  <c r="Z770" i="1"/>
  <c r="G770" i="1"/>
  <c r="Z702" i="1"/>
  <c r="G702" i="1"/>
  <c r="G681" i="1"/>
  <c r="R681" i="1" s="1"/>
  <c r="I681" i="1"/>
  <c r="Z704" i="1"/>
  <c r="G704" i="1"/>
  <c r="Z792" i="1"/>
  <c r="G792" i="1"/>
  <c r="K792" i="1"/>
  <c r="K784" i="1"/>
  <c r="Z784" i="1"/>
  <c r="G767" i="1"/>
  <c r="Z767" i="1"/>
  <c r="I743" i="1"/>
  <c r="Z743" i="1"/>
  <c r="G695" i="1"/>
  <c r="I695" i="1"/>
  <c r="Z695" i="1"/>
  <c r="K815" i="1"/>
  <c r="G815" i="1"/>
  <c r="Z815" i="1"/>
  <c r="K802" i="1"/>
  <c r="Z802" i="1"/>
  <c r="K779" i="1"/>
  <c r="G779" i="1"/>
  <c r="Z779" i="1"/>
  <c r="G735" i="1"/>
  <c r="I735" i="1"/>
  <c r="Z735" i="1"/>
  <c r="R28" i="1"/>
  <c r="R598" i="1"/>
  <c r="R680" i="1"/>
  <c r="P818" i="1"/>
  <c r="AC818" i="1" s="1"/>
  <c r="K818" i="1"/>
  <c r="K806" i="1"/>
  <c r="Z806" i="1"/>
  <c r="K794" i="1"/>
  <c r="Z794" i="1"/>
  <c r="Z726" i="1"/>
  <c r="G726" i="1"/>
  <c r="K791" i="1"/>
  <c r="G788" i="1"/>
  <c r="K775" i="1"/>
  <c r="Z701" i="1"/>
  <c r="Z634" i="1"/>
  <c r="G634" i="1"/>
  <c r="I511" i="1"/>
  <c r="Z432" i="1"/>
  <c r="J432" i="1"/>
  <c r="H367" i="1"/>
  <c r="P367" i="1"/>
  <c r="P668" i="1"/>
  <c r="G668" i="1"/>
  <c r="Z618" i="1"/>
  <c r="G618" i="1"/>
  <c r="Z663" i="1"/>
  <c r="G663" i="1"/>
  <c r="Z602" i="1"/>
  <c r="G602" i="1"/>
  <c r="J495" i="1"/>
  <c r="G391" i="1"/>
  <c r="H391" i="1"/>
  <c r="G729" i="1"/>
  <c r="G690" i="1"/>
  <c r="G552" i="1"/>
  <c r="Z552" i="1"/>
  <c r="Z474" i="1"/>
  <c r="G474" i="1"/>
  <c r="R474" i="1" s="1"/>
  <c r="Z425" i="1"/>
  <c r="G425" i="1"/>
  <c r="H406" i="1"/>
  <c r="G406" i="1"/>
  <c r="AF406" i="1" s="1"/>
  <c r="Z406" i="1"/>
  <c r="G674" i="1"/>
  <c r="Z645" i="1"/>
  <c r="G645" i="1"/>
  <c r="G578" i="1"/>
  <c r="Z356" i="1"/>
  <c r="G356" i="1"/>
  <c r="H356" i="1"/>
  <c r="R298" i="1"/>
  <c r="R306" i="1"/>
  <c r="R317" i="1"/>
  <c r="R421" i="1"/>
  <c r="R580" i="1"/>
  <c r="R592" i="1"/>
  <c r="Z653" i="1"/>
  <c r="Z572" i="1"/>
  <c r="G572" i="1"/>
  <c r="J572" i="1"/>
  <c r="G529" i="1"/>
  <c r="I529" i="1"/>
  <c r="G476" i="1"/>
  <c r="Z476" i="1"/>
  <c r="Z464" i="1"/>
  <c r="G464" i="1"/>
  <c r="G418" i="1"/>
  <c r="Z418" i="1"/>
  <c r="Z382" i="1"/>
  <c r="H382" i="1"/>
  <c r="Z540" i="1"/>
  <c r="G540" i="1"/>
  <c r="G657" i="1"/>
  <c r="Z586" i="1"/>
  <c r="Z569" i="1"/>
  <c r="Z522" i="1"/>
  <c r="G408" i="1"/>
  <c r="H404" i="1"/>
  <c r="G399" i="1"/>
  <c r="H396" i="1"/>
  <c r="G390" i="1"/>
  <c r="H374" i="1"/>
  <c r="Z345" i="1"/>
  <c r="G345" i="1"/>
  <c r="Z302" i="1"/>
  <c r="G302" i="1"/>
  <c r="G282" i="1"/>
  <c r="G182" i="1"/>
  <c r="G143" i="1"/>
  <c r="AC143" i="1" s="1"/>
  <c r="H143" i="1"/>
  <c r="G414" i="1"/>
  <c r="R414" i="1" s="1"/>
  <c r="G374" i="1"/>
  <c r="G369" i="1"/>
  <c r="G316" i="1"/>
  <c r="H316" i="1"/>
  <c r="Z310" i="1"/>
  <c r="G310" i="1"/>
  <c r="Z271" i="1"/>
  <c r="G271" i="1"/>
  <c r="Z239" i="1"/>
  <c r="G239" i="1"/>
  <c r="R239" i="1" s="1"/>
  <c r="H239" i="1"/>
  <c r="Z135" i="1"/>
  <c r="G135" i="1"/>
  <c r="AC135" i="1" s="1"/>
  <c r="H135" i="1"/>
  <c r="Z127" i="1"/>
  <c r="G127" i="1"/>
  <c r="AF127" i="1" s="1"/>
  <c r="H127" i="1"/>
  <c r="Z49" i="1"/>
  <c r="G49" i="1"/>
  <c r="H414" i="1"/>
  <c r="Z340" i="1"/>
  <c r="G340" i="1"/>
  <c r="Z329" i="1"/>
  <c r="G329" i="1"/>
  <c r="R329" i="1" s="1"/>
  <c r="Z288" i="1"/>
  <c r="G288" i="1"/>
  <c r="H273" i="1"/>
  <c r="G254" i="1"/>
  <c r="Z234" i="1"/>
  <c r="Z231" i="1"/>
  <c r="G231" i="1"/>
  <c r="H231" i="1"/>
  <c r="G61" i="1"/>
  <c r="AF61" i="1" s="1"/>
  <c r="H61" i="1"/>
  <c r="P178" i="1"/>
  <c r="P245" i="1"/>
  <c r="P331" i="1"/>
  <c r="P255" i="1"/>
  <c r="P288" i="1"/>
  <c r="P161" i="1"/>
  <c r="AC161" i="1" s="1"/>
  <c r="P187" i="1"/>
  <c r="P220" i="1"/>
  <c r="P35" i="1"/>
  <c r="Z294" i="1"/>
  <c r="G294" i="1"/>
  <c r="G262" i="1"/>
  <c r="H262" i="1"/>
  <c r="Z120" i="1"/>
  <c r="G120" i="1"/>
  <c r="H120" i="1"/>
  <c r="Z43" i="1"/>
  <c r="H43" i="1"/>
  <c r="Z27" i="1"/>
  <c r="G27" i="1"/>
  <c r="H27" i="1"/>
  <c r="Z390" i="1"/>
  <c r="Z348" i="1"/>
  <c r="G348" i="1"/>
  <c r="G331" i="1"/>
  <c r="H331" i="1"/>
  <c r="H281" i="1"/>
  <c r="G281" i="1"/>
  <c r="Z275" i="1"/>
  <c r="G275" i="1"/>
  <c r="Z247" i="1"/>
  <c r="G247" i="1"/>
  <c r="Z240" i="1"/>
  <c r="G240" i="1"/>
  <c r="H25" i="1"/>
  <c r="Z25" i="1"/>
  <c r="G561" i="1"/>
  <c r="G512" i="1"/>
  <c r="I419" i="1"/>
  <c r="H407" i="1"/>
  <c r="H395" i="1"/>
  <c r="Z326" i="1"/>
  <c r="G326" i="1"/>
  <c r="G313" i="1"/>
  <c r="H313" i="1"/>
  <c r="Z304" i="1"/>
  <c r="Z276" i="1"/>
  <c r="Z207" i="1"/>
  <c r="G207" i="1"/>
  <c r="H207" i="1"/>
  <c r="H77" i="1"/>
  <c r="G77" i="1"/>
  <c r="AF77" i="1" s="1"/>
  <c r="J586" i="1"/>
  <c r="P396" i="1"/>
  <c r="Z337" i="1"/>
  <c r="G337" i="1"/>
  <c r="Z321" i="1"/>
  <c r="G321" i="1"/>
  <c r="H232" i="1"/>
  <c r="Z230" i="1"/>
  <c r="G230" i="1"/>
  <c r="Z149" i="1"/>
  <c r="H149" i="1"/>
  <c r="G117" i="1"/>
  <c r="AC117" i="1" s="1"/>
  <c r="Z117" i="1"/>
  <c r="Z81" i="1"/>
  <c r="G81" i="1"/>
  <c r="R81" i="1" s="1"/>
  <c r="G69" i="1"/>
  <c r="H69" i="1"/>
  <c r="AB18" i="1"/>
  <c r="AU822" i="1" s="1"/>
  <c r="H345" i="1"/>
  <c r="Z255" i="1"/>
  <c r="G255" i="1"/>
  <c r="Z248" i="1"/>
  <c r="G248" i="1"/>
  <c r="Z223" i="1"/>
  <c r="G223" i="1"/>
  <c r="H223" i="1"/>
  <c r="Z85" i="1"/>
  <c r="G85" i="1"/>
  <c r="R85" i="1" s="1"/>
  <c r="G89" i="1"/>
  <c r="H73" i="1"/>
  <c r="H65" i="1"/>
  <c r="H57" i="1"/>
  <c r="H32" i="1"/>
  <c r="H215" i="1"/>
  <c r="G73" i="1"/>
  <c r="G57" i="1"/>
  <c r="H23" i="1"/>
  <c r="R336" i="1"/>
  <c r="AF336" i="1"/>
  <c r="AF593" i="1"/>
  <c r="R593" i="1"/>
  <c r="R279" i="1"/>
  <c r="R145" i="1"/>
  <c r="R117" i="1"/>
  <c r="AF393" i="1"/>
  <c r="AF443" i="1"/>
  <c r="R443" i="1"/>
  <c r="AF487" i="1"/>
  <c r="R487" i="1"/>
  <c r="R185" i="1"/>
  <c r="AF185" i="1"/>
  <c r="AF224" i="1"/>
  <c r="AC239" i="1"/>
  <c r="AF239" i="1"/>
  <c r="AC22" i="1"/>
  <c r="AC96" i="1"/>
  <c r="AC74" i="1"/>
  <c r="AF102" i="1"/>
  <c r="AF377" i="1"/>
  <c r="R377" i="1"/>
  <c r="R406" i="1"/>
  <c r="R417" i="1"/>
  <c r="AF417" i="1"/>
  <c r="AF136" i="1"/>
  <c r="AC60" i="1"/>
  <c r="AF84" i="1"/>
  <c r="AF80" i="1"/>
  <c r="R80" i="1"/>
  <c r="AC80" i="1"/>
  <c r="R71" i="1"/>
  <c r="AF286" i="1"/>
  <c r="AF28" i="1"/>
  <c r="R102" i="1"/>
  <c r="AF434" i="1"/>
  <c r="R434" i="1"/>
  <c r="P78" i="1"/>
  <c r="P113" i="1"/>
  <c r="P149" i="1"/>
  <c r="P154" i="1"/>
  <c r="P177" i="1"/>
  <c r="P240" i="1"/>
  <c r="P257" i="1"/>
  <c r="P263" i="1"/>
  <c r="P272" i="1"/>
  <c r="P289" i="1"/>
  <c r="P300" i="1"/>
  <c r="P316" i="1"/>
  <c r="P319" i="1"/>
  <c r="P345" i="1"/>
  <c r="P404" i="1"/>
  <c r="P413" i="1"/>
  <c r="P422" i="1"/>
  <c r="P470" i="1"/>
  <c r="P496" i="1"/>
  <c r="P501" i="1"/>
  <c r="P504" i="1"/>
  <c r="P561" i="1"/>
  <c r="P611" i="1"/>
  <c r="P667" i="1"/>
  <c r="P695" i="1"/>
  <c r="P712" i="1"/>
  <c r="P718" i="1"/>
  <c r="P723" i="1"/>
  <c r="P726" i="1"/>
  <c r="P754" i="1"/>
  <c r="P759" i="1"/>
  <c r="P776" i="1"/>
  <c r="P779" i="1"/>
  <c r="P807" i="1"/>
  <c r="P778" i="1"/>
  <c r="P756" i="1"/>
  <c r="P782" i="1"/>
  <c r="P780" i="1"/>
  <c r="P733" i="1"/>
  <c r="P720" i="1"/>
  <c r="P722" i="1"/>
  <c r="P697" i="1"/>
  <c r="P685" i="1"/>
  <c r="P707" i="1"/>
  <c r="P629" i="1"/>
  <c r="P730" i="1"/>
  <c r="P50" i="1"/>
  <c r="P95" i="1"/>
  <c r="P141" i="1"/>
  <c r="P180" i="1"/>
  <c r="P186" i="1"/>
  <c r="P234" i="1"/>
  <c r="P265" i="1"/>
  <c r="P282" i="1"/>
  <c r="P295" i="1"/>
  <c r="P303" i="1"/>
  <c r="P337" i="1"/>
  <c r="P353" i="1"/>
  <c r="P370" i="1"/>
  <c r="P383" i="1"/>
  <c r="P412" i="1"/>
  <c r="P418" i="1"/>
  <c r="P432" i="1"/>
  <c r="P488" i="1"/>
  <c r="P493" i="1"/>
  <c r="P545" i="1"/>
  <c r="P548" i="1"/>
  <c r="P653" i="1"/>
  <c r="P742" i="1"/>
  <c r="P751" i="1"/>
  <c r="P767" i="1"/>
  <c r="P775" i="1"/>
  <c r="P795" i="1"/>
  <c r="P806" i="1"/>
  <c r="P814" i="1"/>
  <c r="P762" i="1"/>
  <c r="P796" i="1"/>
  <c r="P721" i="1"/>
  <c r="P684" i="1"/>
  <c r="P749" i="1"/>
  <c r="P686" i="1"/>
  <c r="P688" i="1"/>
  <c r="P750" i="1"/>
  <c r="P691" i="1"/>
  <c r="P643" i="1"/>
  <c r="P717" i="1"/>
  <c r="P700" i="1"/>
  <c r="P662" i="1"/>
  <c r="P637" i="1"/>
  <c r="P32" i="1"/>
  <c r="P57" i="1"/>
  <c r="P70" i="1"/>
  <c r="P98" i="1"/>
  <c r="P144" i="1"/>
  <c r="P153" i="1"/>
  <c r="P170" i="1"/>
  <c r="P222" i="1"/>
  <c r="P271" i="1"/>
  <c r="P281" i="1"/>
  <c r="P283" i="1"/>
  <c r="P291" i="1"/>
  <c r="P294" i="1"/>
  <c r="P308" i="1"/>
  <c r="P326" i="1"/>
  <c r="P391" i="1"/>
  <c r="P407" i="1"/>
  <c r="P553" i="1"/>
  <c r="P627" i="1"/>
  <c r="P729" i="1"/>
  <c r="P735" i="1"/>
  <c r="P783" i="1"/>
  <c r="P794" i="1"/>
  <c r="P815" i="1"/>
  <c r="P797" i="1"/>
  <c r="P805" i="1"/>
  <c r="P786" i="1"/>
  <c r="P790" i="1"/>
  <c r="P676" i="1"/>
  <c r="P792" i="1"/>
  <c r="P672" i="1"/>
  <c r="P699" i="1"/>
  <c r="P736" i="1"/>
  <c r="P702" i="1"/>
  <c r="P606" i="1"/>
  <c r="P727" i="1"/>
  <c r="P657" i="1"/>
  <c r="P33" i="1"/>
  <c r="P45" i="1"/>
  <c r="P89" i="1"/>
  <c r="P103" i="1"/>
  <c r="P132" i="1"/>
  <c r="P146" i="1"/>
  <c r="P163" i="1"/>
  <c r="P204" i="1"/>
  <c r="P223" i="1"/>
  <c r="P247" i="1"/>
  <c r="P302" i="1"/>
  <c r="P356" i="1"/>
  <c r="P535" i="1"/>
  <c r="P540" i="1"/>
  <c r="P603" i="1"/>
  <c r="P704" i="1"/>
  <c r="P709" i="1"/>
  <c r="P741" i="1"/>
  <c r="P764" i="1"/>
  <c r="P772" i="1"/>
  <c r="P803" i="1"/>
  <c r="P819" i="1"/>
  <c r="P753" i="1"/>
  <c r="P800" i="1"/>
  <c r="P761" i="1"/>
  <c r="P744" i="1"/>
  <c r="P732" i="1"/>
  <c r="P708" i="1"/>
  <c r="P664" i="1"/>
  <c r="P666" i="1"/>
  <c r="P746" i="1"/>
  <c r="P724" i="1"/>
  <c r="P650" i="1"/>
  <c r="P613" i="1"/>
  <c r="P25" i="1"/>
  <c r="P94" i="1"/>
  <c r="P97" i="1"/>
  <c r="P106" i="1"/>
  <c r="P121" i="1"/>
  <c r="P124" i="1"/>
  <c r="P134" i="1"/>
  <c r="P169" i="1"/>
  <c r="P196" i="1"/>
  <c r="P212" i="1"/>
  <c r="P230" i="1"/>
  <c r="P248" i="1"/>
  <c r="P311" i="1"/>
  <c r="P340" i="1"/>
  <c r="P348" i="1"/>
  <c r="P358" i="1"/>
  <c r="P369" i="1"/>
  <c r="P378" i="1"/>
  <c r="P415" i="1"/>
  <c r="P457" i="1"/>
  <c r="P472" i="1"/>
  <c r="P480" i="1"/>
  <c r="P527" i="1"/>
  <c r="P570" i="1"/>
  <c r="P579" i="1"/>
  <c r="P652" i="1"/>
  <c r="P656" i="1"/>
  <c r="P663" i="1"/>
  <c r="P747" i="1"/>
  <c r="P787" i="1"/>
  <c r="P802" i="1"/>
  <c r="P811" i="1"/>
  <c r="P769" i="1"/>
  <c r="P812" i="1"/>
  <c r="P785" i="1"/>
  <c r="P820" i="1"/>
  <c r="P765" i="1"/>
  <c r="P696" i="1"/>
  <c r="P740" i="1"/>
  <c r="P788" i="1"/>
  <c r="P711" i="1"/>
  <c r="P728" i="1"/>
  <c r="P710" i="1"/>
  <c r="P693" i="1"/>
  <c r="P677" i="1"/>
  <c r="P577" i="1"/>
  <c r="P581" i="1"/>
  <c r="P719" i="1"/>
  <c r="P608" i="1"/>
  <c r="P714" i="1"/>
  <c r="P689" i="1"/>
  <c r="P658" i="1"/>
  <c r="P43" i="1"/>
  <c r="P111" i="1"/>
  <c r="P114" i="1"/>
  <c r="P162" i="1"/>
  <c r="P188" i="1"/>
  <c r="P207" i="1"/>
  <c r="P231" i="1"/>
  <c r="P269" i="1"/>
  <c r="P285" i="1"/>
  <c r="P310" i="1"/>
  <c r="P321" i="1"/>
  <c r="P399" i="1"/>
  <c r="P410" i="1"/>
  <c r="P455" i="1"/>
  <c r="AC455" i="1" s="1"/>
  <c r="P530" i="1"/>
  <c r="P572" i="1"/>
  <c r="P619" i="1"/>
  <c r="P674" i="1"/>
  <c r="P679" i="1"/>
  <c r="P738" i="1"/>
  <c r="P739" i="1"/>
  <c r="P763" i="1"/>
  <c r="P771" i="1"/>
  <c r="P810" i="1"/>
  <c r="P766" i="1"/>
  <c r="P809" i="1"/>
  <c r="P777" i="1"/>
  <c r="P813" i="1"/>
  <c r="P752" i="1"/>
  <c r="P804" i="1"/>
  <c r="P737" i="1"/>
  <c r="P673" i="1"/>
  <c r="P670" i="1"/>
  <c r="P694" i="1"/>
  <c r="P678" i="1"/>
  <c r="P655" i="1"/>
  <c r="P639" i="1"/>
  <c r="P647" i="1"/>
  <c r="P590" i="1"/>
  <c r="P675" i="1"/>
  <c r="P651" i="1"/>
  <c r="P640" i="1"/>
  <c r="P660" i="1"/>
  <c r="P576" i="1"/>
  <c r="P642" i="1"/>
  <c r="P59" i="1"/>
  <c r="P73" i="1"/>
  <c r="P87" i="1"/>
  <c r="P105" i="1"/>
  <c r="P142" i="1"/>
  <c r="P155" i="1"/>
  <c r="P215" i="1"/>
  <c r="P334" i="1"/>
  <c r="P342" i="1"/>
  <c r="P350" i="1"/>
  <c r="P375" i="1"/>
  <c r="P416" i="1"/>
  <c r="P464" i="1"/>
  <c r="P509" i="1"/>
  <c r="P519" i="1"/>
  <c r="P522" i="1"/>
  <c r="P595" i="1"/>
  <c r="P665" i="1"/>
  <c r="P682" i="1"/>
  <c r="P687" i="1"/>
  <c r="P690" i="1"/>
  <c r="P715" i="1"/>
  <c r="P731" i="1"/>
  <c r="P743" i="1"/>
  <c r="P755" i="1"/>
  <c r="P791" i="1"/>
  <c r="P799" i="1"/>
  <c r="P757" i="1"/>
  <c r="P758" i="1"/>
  <c r="P770" i="1"/>
  <c r="P789" i="1"/>
  <c r="P793" i="1"/>
  <c r="P774" i="1"/>
  <c r="P692" i="1"/>
  <c r="P661" i="1"/>
  <c r="P784" i="1"/>
  <c r="P713" i="1"/>
  <c r="P748" i="1"/>
  <c r="R100" i="1"/>
  <c r="AF104" i="1"/>
  <c r="R143" i="1"/>
  <c r="R193" i="1"/>
  <c r="AF636" i="1"/>
  <c r="AF580" i="1"/>
  <c r="R621" i="1"/>
  <c r="AF768" i="1"/>
  <c r="R768" i="1"/>
  <c r="R701" i="1"/>
  <c r="AC701" i="1"/>
  <c r="AF701" i="1"/>
  <c r="P29" i="1"/>
  <c r="R668" i="1"/>
  <c r="AC668" i="1"/>
  <c r="AF668" i="1"/>
  <c r="R288" i="1"/>
  <c r="AC288" i="1"/>
  <c r="AF288" i="1"/>
  <c r="P27" i="1"/>
  <c r="P23" i="1"/>
  <c r="P30" i="1"/>
  <c r="R82" i="1" l="1"/>
  <c r="R241" i="1"/>
  <c r="AF101" i="1"/>
  <c r="AF328" i="1"/>
  <c r="R536" i="1"/>
  <c r="AC55" i="1"/>
  <c r="R510" i="1"/>
  <c r="R92" i="1"/>
  <c r="R315" i="1"/>
  <c r="AC405" i="1"/>
  <c r="R236" i="1"/>
  <c r="AF601" i="1"/>
  <c r="R191" i="1"/>
  <c r="R131" i="1"/>
  <c r="AF76" i="1"/>
  <c r="AC52" i="1"/>
  <c r="AF166" i="1"/>
  <c r="R55" i="1"/>
  <c r="R567" i="1"/>
  <c r="AF354" i="1"/>
  <c r="AC82" i="1"/>
  <c r="AC165" i="1"/>
  <c r="AF559" i="1"/>
  <c r="AF575" i="1"/>
  <c r="R76" i="1"/>
  <c r="R362" i="1"/>
  <c r="AC567" i="1"/>
  <c r="R354" i="1"/>
  <c r="R166" i="1"/>
  <c r="R313" i="1"/>
  <c r="R165" i="1"/>
  <c r="R559" i="1"/>
  <c r="R38" i="1"/>
  <c r="AC67" i="1"/>
  <c r="R489" i="1"/>
  <c r="AF628" i="1"/>
  <c r="R575" i="1"/>
  <c r="AC156" i="1"/>
  <c r="R405" i="1"/>
  <c r="R156" i="1"/>
  <c r="AC379" i="1"/>
  <c r="AC510" i="1"/>
  <c r="AC458" i="1"/>
  <c r="AF528" i="1"/>
  <c r="AF131" i="1"/>
  <c r="R67" i="1"/>
  <c r="AC489" i="1"/>
  <c r="AC628" i="1"/>
  <c r="AF52" i="1"/>
  <c r="R528" i="1"/>
  <c r="AF66" i="1"/>
  <c r="AF458" i="1"/>
  <c r="AC585" i="1"/>
  <c r="AC236" i="1"/>
  <c r="AF191" i="1"/>
  <c r="AF371" i="1"/>
  <c r="AC325" i="1"/>
  <c r="AF536" i="1"/>
  <c r="AC224" i="1"/>
  <c r="AC66" i="1"/>
  <c r="AC433" i="1"/>
  <c r="R371" i="1"/>
  <c r="R585" i="1"/>
  <c r="AC362" i="1"/>
  <c r="AC318" i="1"/>
  <c r="AF318" i="1"/>
  <c r="R638" i="1"/>
  <c r="AC638" i="1"/>
  <c r="AF638" i="1"/>
  <c r="AF320" i="1"/>
  <c r="AC320" i="1"/>
  <c r="R649" i="1"/>
  <c r="AC649" i="1"/>
  <c r="AF649" i="1"/>
  <c r="R228" i="1"/>
  <c r="AF228" i="1"/>
  <c r="AC228" i="1"/>
  <c r="R62" i="1"/>
  <c r="R588" i="1"/>
  <c r="AC53" i="1"/>
  <c r="AC138" i="1"/>
  <c r="R229" i="1"/>
  <c r="AF448" i="1"/>
  <c r="AF93" i="1"/>
  <c r="R494" i="1"/>
  <c r="AF494" i="1"/>
  <c r="AC494" i="1"/>
  <c r="R115" i="1"/>
  <c r="AF115" i="1"/>
  <c r="AC115" i="1"/>
  <c r="AC339" i="1"/>
  <c r="AF339" i="1"/>
  <c r="R394" i="1"/>
  <c r="AF394" i="1"/>
  <c r="AC394" i="1"/>
  <c r="AC533" i="1"/>
  <c r="R533" i="1"/>
  <c r="AF533" i="1"/>
  <c r="R335" i="1"/>
  <c r="AF335" i="1"/>
  <c r="AC335" i="1"/>
  <c r="R517" i="1"/>
  <c r="AC517" i="1"/>
  <c r="R304" i="1"/>
  <c r="AF304" i="1"/>
  <c r="AC304" i="1"/>
  <c r="AC323" i="1"/>
  <c r="AF323" i="1"/>
  <c r="R511" i="1"/>
  <c r="AC511" i="1"/>
  <c r="AF511" i="1"/>
  <c r="AF175" i="1"/>
  <c r="R175" i="1"/>
  <c r="AC175" i="1"/>
  <c r="AF276" i="1"/>
  <c r="AC276" i="1"/>
  <c r="AF554" i="1"/>
  <c r="AC554" i="1"/>
  <c r="AC604" i="1"/>
  <c r="R604" i="1"/>
  <c r="R238" i="1"/>
  <c r="AC238" i="1"/>
  <c r="R760" i="1"/>
  <c r="AC760" i="1"/>
  <c r="AF760" i="1"/>
  <c r="AC88" i="1"/>
  <c r="AF88" i="1"/>
  <c r="AC435" i="1"/>
  <c r="AF435" i="1"/>
  <c r="AC327" i="1"/>
  <c r="AF327" i="1"/>
  <c r="R158" i="1"/>
  <c r="R63" i="1"/>
  <c r="AC250" i="1"/>
  <c r="R53" i="1"/>
  <c r="AF556" i="1"/>
  <c r="AF344" i="1"/>
  <c r="R202" i="1"/>
  <c r="R138" i="1"/>
  <c r="R93" i="1"/>
  <c r="AF202" i="1"/>
  <c r="AC452" i="1"/>
  <c r="AC568" i="1"/>
  <c r="AF568" i="1"/>
  <c r="AF617" i="1"/>
  <c r="AC617" i="1"/>
  <c r="AC260" i="1"/>
  <c r="R260" i="1"/>
  <c r="AF260" i="1"/>
  <c r="R451" i="1"/>
  <c r="AC451" i="1"/>
  <c r="AF151" i="1"/>
  <c r="AC151" i="1"/>
  <c r="R194" i="1"/>
  <c r="AC194" i="1"/>
  <c r="R351" i="1"/>
  <c r="AF351" i="1"/>
  <c r="R534" i="1"/>
  <c r="AC534" i="1"/>
  <c r="R427" i="1"/>
  <c r="AC427" i="1"/>
  <c r="AF599" i="1"/>
  <c r="AC599" i="1"/>
  <c r="R547" i="1"/>
  <c r="AC547" i="1"/>
  <c r="AF547" i="1"/>
  <c r="AC403" i="1"/>
  <c r="AF403" i="1"/>
  <c r="AC513" i="1"/>
  <c r="AF513" i="1"/>
  <c r="AF614" i="1"/>
  <c r="AC614" i="1"/>
  <c r="R482" i="1"/>
  <c r="AC482" i="1"/>
  <c r="R654" i="1"/>
  <c r="AC654" i="1"/>
  <c r="AF654" i="1"/>
  <c r="AC395" i="1"/>
  <c r="AF395" i="1"/>
  <c r="R395" i="1"/>
  <c r="AC341" i="1"/>
  <c r="R341" i="1"/>
  <c r="AC293" i="1"/>
  <c r="R293" i="1"/>
  <c r="AF615" i="1"/>
  <c r="AC615" i="1"/>
  <c r="R615" i="1"/>
  <c r="AF546" i="1"/>
  <c r="AC546" i="1"/>
  <c r="AF72" i="1"/>
  <c r="R327" i="1"/>
  <c r="AF250" i="1"/>
  <c r="AF229" i="1"/>
  <c r="AC551" i="1"/>
  <c r="AC346" i="1"/>
  <c r="R346" i="1"/>
  <c r="AF346" i="1"/>
  <c r="R563" i="1"/>
  <c r="AF563" i="1"/>
  <c r="AC563" i="1"/>
  <c r="AC591" i="1"/>
  <c r="AF591" i="1"/>
  <c r="AF622" i="1"/>
  <c r="R622" i="1"/>
  <c r="AF398" i="1"/>
  <c r="R398" i="1"/>
  <c r="AF284" i="1"/>
  <c r="AC284" i="1"/>
  <c r="AC562" i="1"/>
  <c r="R562" i="1"/>
  <c r="AC705" i="1"/>
  <c r="AF705" i="1"/>
  <c r="R705" i="1"/>
  <c r="AC330" i="1"/>
  <c r="AF330" i="1"/>
  <c r="R703" i="1"/>
  <c r="AF703" i="1"/>
  <c r="AC703" i="1"/>
  <c r="AC502" i="1"/>
  <c r="AF502" i="1"/>
  <c r="R110" i="1"/>
  <c r="AC110" i="1"/>
  <c r="AF110" i="1"/>
  <c r="AF333" i="1"/>
  <c r="AC333" i="1"/>
  <c r="R333" i="1"/>
  <c r="AC366" i="1"/>
  <c r="R366" i="1"/>
  <c r="AF366" i="1"/>
  <c r="R564" i="1"/>
  <c r="R72" i="1"/>
  <c r="R556" i="1"/>
  <c r="AF293" i="1"/>
  <c r="AF139" i="1"/>
  <c r="AC209" i="1"/>
  <c r="R551" i="1"/>
  <c r="R209" i="1"/>
  <c r="AC253" i="1"/>
  <c r="R435" i="1"/>
  <c r="R569" i="1"/>
  <c r="AC569" i="1"/>
  <c r="AF624" i="1"/>
  <c r="AC624" i="1"/>
  <c r="R368" i="1"/>
  <c r="AF368" i="1"/>
  <c r="AC368" i="1"/>
  <c r="R277" i="1"/>
  <c r="AC277" i="1"/>
  <c r="AF277" i="1"/>
  <c r="R136" i="1"/>
  <c r="AC136" i="1"/>
  <c r="AF242" i="1"/>
  <c r="R242" i="1"/>
  <c r="AF297" i="1"/>
  <c r="AC297" i="1"/>
  <c r="AC411" i="1"/>
  <c r="AF411" i="1"/>
  <c r="AC680" i="1"/>
  <c r="AF680" i="1"/>
  <c r="R292" i="1"/>
  <c r="AF292" i="1"/>
  <c r="AF499" i="1"/>
  <c r="R499" i="1"/>
  <c r="AC499" i="1"/>
  <c r="R357" i="1"/>
  <c r="AF357" i="1"/>
  <c r="AF524" i="1"/>
  <c r="R524" i="1"/>
  <c r="AC524" i="1"/>
  <c r="AC167" i="1"/>
  <c r="AF167" i="1"/>
  <c r="AF332" i="1"/>
  <c r="AC332" i="1"/>
  <c r="AF420" i="1"/>
  <c r="AC420" i="1"/>
  <c r="R605" i="1"/>
  <c r="AC605" i="1"/>
  <c r="R221" i="1"/>
  <c r="AF221" i="1"/>
  <c r="AC221" i="1"/>
  <c r="AC436" i="1"/>
  <c r="AF436" i="1"/>
  <c r="R436" i="1"/>
  <c r="R546" i="1"/>
  <c r="R634" i="1"/>
  <c r="R139" i="1"/>
  <c r="AC62" i="1"/>
  <c r="AF253" i="1"/>
  <c r="AC278" i="1"/>
  <c r="AF706" i="1"/>
  <c r="AC706" i="1"/>
  <c r="R706" i="1"/>
  <c r="R596" i="1"/>
  <c r="AF596" i="1"/>
  <c r="AC596" i="1"/>
  <c r="R539" i="1"/>
  <c r="AC539" i="1"/>
  <c r="AF539" i="1"/>
  <c r="AF583" i="1"/>
  <c r="R583" i="1"/>
  <c r="R147" i="1"/>
  <c r="AF147" i="1"/>
  <c r="AC147" i="1"/>
  <c r="AF307" i="1"/>
  <c r="R307" i="1"/>
  <c r="AC307" i="1"/>
  <c r="AF514" i="1"/>
  <c r="AC514" i="1"/>
  <c r="R388" i="1"/>
  <c r="AC388" i="1"/>
  <c r="AF388" i="1"/>
  <c r="AF461" i="1"/>
  <c r="AC461" i="1"/>
  <c r="R461" i="1"/>
  <c r="AF538" i="1"/>
  <c r="R538" i="1"/>
  <c r="AC625" i="1"/>
  <c r="R625" i="1"/>
  <c r="AF352" i="1"/>
  <c r="R352" i="1"/>
  <c r="AF612" i="1"/>
  <c r="AC612" i="1"/>
  <c r="AF305" i="1"/>
  <c r="R305" i="1"/>
  <c r="AF541" i="1"/>
  <c r="AC541" i="1"/>
  <c r="R541" i="1"/>
  <c r="R573" i="1"/>
  <c r="AF573" i="1"/>
  <c r="AC573" i="1"/>
  <c r="AC659" i="1"/>
  <c r="AF659" i="1"/>
  <c r="R659" i="1"/>
  <c r="AF129" i="1"/>
  <c r="AC129" i="1"/>
  <c r="R401" i="1"/>
  <c r="AF401" i="1"/>
  <c r="AC401" i="1"/>
  <c r="R462" i="1"/>
  <c r="AC462" i="1"/>
  <c r="AF462" i="1"/>
  <c r="R816" i="1"/>
  <c r="AC816" i="1"/>
  <c r="AF816" i="1"/>
  <c r="AF137" i="1"/>
  <c r="AC137" i="1"/>
  <c r="R137" i="1"/>
  <c r="AF564" i="1"/>
  <c r="R208" i="1"/>
  <c r="AC190" i="1"/>
  <c r="AC65" i="1"/>
  <c r="AC448" i="1"/>
  <c r="AC441" i="1"/>
  <c r="AF477" i="1"/>
  <c r="AC477" i="1"/>
  <c r="R439" i="1"/>
  <c r="AC439" i="1"/>
  <c r="AF439" i="1"/>
  <c r="AC86" i="1"/>
  <c r="AF86" i="1"/>
  <c r="AC197" i="1"/>
  <c r="AF197" i="1"/>
  <c r="R495" i="1"/>
  <c r="AC495" i="1"/>
  <c r="AF495" i="1"/>
  <c r="AC268" i="1"/>
  <c r="AF268" i="1"/>
  <c r="AC447" i="1"/>
  <c r="AF447" i="1"/>
  <c r="R565" i="1"/>
  <c r="AF565" i="1"/>
  <c r="AC598" i="1"/>
  <c r="AF598" i="1"/>
  <c r="R773" i="1"/>
  <c r="AF773" i="1"/>
  <c r="AC298" i="1"/>
  <c r="AF298" i="1"/>
  <c r="R365" i="1"/>
  <c r="AF365" i="1"/>
  <c r="AC438" i="1"/>
  <c r="AF438" i="1"/>
  <c r="R438" i="1"/>
  <c r="AF125" i="1"/>
  <c r="AC125" i="1"/>
  <c r="AF453" i="1"/>
  <c r="AC453" i="1"/>
  <c r="R453" i="1"/>
  <c r="AC478" i="1"/>
  <c r="AF478" i="1"/>
  <c r="R478" i="1"/>
  <c r="R203" i="1"/>
  <c r="AF203" i="1"/>
  <c r="AF382" i="1"/>
  <c r="R382" i="1"/>
  <c r="R466" i="1"/>
  <c r="AC466" i="1"/>
  <c r="AC526" i="1"/>
  <c r="AF526" i="1"/>
  <c r="R526" i="1"/>
  <c r="R99" i="1"/>
  <c r="AF99" i="1"/>
  <c r="AC99" i="1"/>
  <c r="AC158" i="1"/>
  <c r="R645" i="1"/>
  <c r="R452" i="1"/>
  <c r="AF341" i="1"/>
  <c r="R441" i="1"/>
  <c r="R278" i="1"/>
  <c r="R179" i="1"/>
  <c r="AF65" i="1"/>
  <c r="AF190" i="1"/>
  <c r="R88" i="1"/>
  <c r="AC584" i="1"/>
  <c r="R584" i="1"/>
  <c r="AF584" i="1"/>
  <c r="AF400" i="1"/>
  <c r="AC505" i="1"/>
  <c r="AF505" i="1"/>
  <c r="R505" i="1"/>
  <c r="AF620" i="1"/>
  <c r="AC620" i="1"/>
  <c r="R620" i="1"/>
  <c r="AC355" i="1"/>
  <c r="R355" i="1"/>
  <c r="R424" i="1"/>
  <c r="AC424" i="1"/>
  <c r="AC500" i="1"/>
  <c r="AF500" i="1"/>
  <c r="R500" i="1"/>
  <c r="AF314" i="1"/>
  <c r="R314" i="1"/>
  <c r="AC314" i="1"/>
  <c r="R454" i="1"/>
  <c r="AF454" i="1"/>
  <c r="AC454" i="1"/>
  <c r="R586" i="1"/>
  <c r="AF586" i="1"/>
  <c r="AC586" i="1"/>
  <c r="R160" i="1"/>
  <c r="AC160" i="1"/>
  <c r="R359" i="1"/>
  <c r="AF359" i="1"/>
  <c r="R521" i="1"/>
  <c r="AF521" i="1"/>
  <c r="AC521" i="1"/>
  <c r="AF437" i="1"/>
  <c r="AC437" i="1"/>
  <c r="R437" i="1"/>
  <c r="AC361" i="1"/>
  <c r="AF361" i="1"/>
  <c r="Z742" i="1"/>
  <c r="G742" i="1"/>
  <c r="I742" i="1" s="1"/>
  <c r="G503" i="1"/>
  <c r="P503" i="1"/>
  <c r="Z503" i="1"/>
  <c r="Z722" i="1"/>
  <c r="G722" i="1"/>
  <c r="J722" i="1"/>
  <c r="Z463" i="1"/>
  <c r="G463" i="1"/>
  <c r="P463" i="1"/>
  <c r="G609" i="1"/>
  <c r="Z609" i="1"/>
  <c r="P609" i="1"/>
  <c r="R609" i="1" s="1"/>
  <c r="I626" i="1"/>
  <c r="AC626" i="1"/>
  <c r="AF626" i="1"/>
  <c r="AF574" i="1"/>
  <c r="R574" i="1"/>
  <c r="AU823" i="1"/>
  <c r="R322" i="1"/>
  <c r="Z468" i="1"/>
  <c r="P468" i="1"/>
  <c r="R468" i="1" s="1"/>
  <c r="G468" i="1"/>
  <c r="J468" i="1"/>
  <c r="I574" i="1"/>
  <c r="AC574" i="1"/>
  <c r="G632" i="1"/>
  <c r="P632" i="1"/>
  <c r="R632" i="1" s="1"/>
  <c r="Z632" i="1"/>
  <c r="AF380" i="1"/>
  <c r="R39" i="1"/>
  <c r="F21" i="1"/>
  <c r="E253" i="2"/>
  <c r="Z685" i="1"/>
  <c r="G685" i="1"/>
  <c r="I685" i="1" s="1"/>
  <c r="G611" i="1"/>
  <c r="I611" i="1" s="1"/>
  <c r="Z611" i="1"/>
  <c r="P523" i="1"/>
  <c r="J523" i="1"/>
  <c r="AF818" i="1"/>
  <c r="Z481" i="1"/>
  <c r="G481" i="1"/>
  <c r="P481" i="1"/>
  <c r="Z508" i="1"/>
  <c r="G508" i="1"/>
  <c r="P508" i="1"/>
  <c r="R508" i="1" s="1"/>
  <c r="Z582" i="1"/>
  <c r="P582" i="1"/>
  <c r="G582" i="1"/>
  <c r="G428" i="1"/>
  <c r="P428" i="1"/>
  <c r="Z428" i="1"/>
  <c r="R818" i="1"/>
  <c r="P262" i="1"/>
  <c r="Z262" i="1"/>
  <c r="I616" i="1"/>
  <c r="P616" i="1"/>
  <c r="R616" i="1" s="1"/>
  <c r="Z616" i="1"/>
  <c r="G616" i="1"/>
  <c r="Z531" i="1"/>
  <c r="P531" i="1"/>
  <c r="G531" i="1"/>
  <c r="AF266" i="1"/>
  <c r="R266" i="1"/>
  <c r="R444" i="1"/>
  <c r="AC444" i="1"/>
  <c r="AF444" i="1"/>
  <c r="I444" i="1"/>
  <c r="J587" i="1"/>
  <c r="G587" i="1"/>
  <c r="P587" i="1"/>
  <c r="Z587" i="1"/>
  <c r="G498" i="1"/>
  <c r="P498" i="1"/>
  <c r="Z498" i="1"/>
  <c r="G644" i="1"/>
  <c r="P644" i="1"/>
  <c r="R644" i="1" s="1"/>
  <c r="Z644" i="1"/>
  <c r="G597" i="1"/>
  <c r="P597" i="1"/>
  <c r="R597" i="1" s="1"/>
  <c r="Z597" i="1"/>
  <c r="AC266" i="1"/>
  <c r="AC550" i="1"/>
  <c r="AF550" i="1"/>
  <c r="I550" i="1"/>
  <c r="AF442" i="1"/>
  <c r="AC442" i="1"/>
  <c r="R442" i="1"/>
  <c r="G600" i="1"/>
  <c r="Z600" i="1"/>
  <c r="P600" i="1"/>
  <c r="H68" i="1"/>
  <c r="G68" i="1"/>
  <c r="P68" i="1"/>
  <c r="Z68" i="1"/>
  <c r="R189" i="1"/>
  <c r="AC189" i="1"/>
  <c r="AF189" i="1"/>
  <c r="AC419" i="1"/>
  <c r="AF419" i="1"/>
  <c r="R419" i="1"/>
  <c r="I734" i="1"/>
  <c r="AF734" i="1"/>
  <c r="AC734" i="1"/>
  <c r="Z520" i="1"/>
  <c r="P520" i="1"/>
  <c r="G520" i="1"/>
  <c r="AF555" i="1"/>
  <c r="R555" i="1"/>
  <c r="AC555" i="1"/>
  <c r="AF497" i="1"/>
  <c r="R497" i="1"/>
  <c r="AC497" i="1"/>
  <c r="AF450" i="1"/>
  <c r="AC450" i="1"/>
  <c r="G671" i="1"/>
  <c r="P671" i="1"/>
  <c r="Z671" i="1"/>
  <c r="AC299" i="1"/>
  <c r="AF299" i="1"/>
  <c r="R299" i="1"/>
  <c r="R331" i="1"/>
  <c r="R698" i="1"/>
  <c r="G504" i="1"/>
  <c r="I504" i="1" s="1"/>
  <c r="Z504" i="1"/>
  <c r="P460" i="1"/>
  <c r="Z460" i="1"/>
  <c r="G460" i="1"/>
  <c r="P486" i="1"/>
  <c r="Z486" i="1"/>
  <c r="G486" i="1"/>
  <c r="Z607" i="1"/>
  <c r="P607" i="1"/>
  <c r="G607" i="1"/>
  <c r="Z445" i="1"/>
  <c r="P445" i="1"/>
  <c r="G445" i="1"/>
  <c r="G530" i="1"/>
  <c r="I530" i="1" s="1"/>
  <c r="Z530" i="1"/>
  <c r="R465" i="1"/>
  <c r="AC465" i="1"/>
  <c r="AF465" i="1"/>
  <c r="G479" i="1"/>
  <c r="P479" i="1"/>
  <c r="R479" i="1" s="1"/>
  <c r="Z479" i="1"/>
  <c r="Z676" i="1"/>
  <c r="G676" i="1"/>
  <c r="I676" i="1" s="1"/>
  <c r="Z37" i="1"/>
  <c r="G37" i="1"/>
  <c r="H37" i="1"/>
  <c r="P37" i="1"/>
  <c r="G589" i="1"/>
  <c r="Z589" i="1"/>
  <c r="J589" i="1"/>
  <c r="P589" i="1"/>
  <c r="AF322" i="1"/>
  <c r="AC322" i="1"/>
  <c r="I594" i="1"/>
  <c r="AC594" i="1"/>
  <c r="AF594" i="1"/>
  <c r="P506" i="1"/>
  <c r="R506" i="1" s="1"/>
  <c r="G506" i="1"/>
  <c r="Z506" i="1"/>
  <c r="AC225" i="1"/>
  <c r="R225" i="1"/>
  <c r="AF225" i="1"/>
  <c r="P532" i="1"/>
  <c r="Z532" i="1"/>
  <c r="G532" i="1"/>
  <c r="AC386" i="1"/>
  <c r="AF386" i="1"/>
  <c r="R386" i="1"/>
  <c r="G488" i="1"/>
  <c r="I488" i="1" s="1"/>
  <c r="Z488" i="1"/>
  <c r="R199" i="1"/>
  <c r="AC199" i="1"/>
  <c r="AC39" i="1"/>
  <c r="AF39" i="1"/>
  <c r="R594" i="1"/>
  <c r="AC409" i="1"/>
  <c r="AF409" i="1"/>
  <c r="R409" i="1"/>
  <c r="AC380" i="1"/>
  <c r="AF279" i="1"/>
  <c r="AC821" i="1"/>
  <c r="AF823" i="1"/>
  <c r="AC823" i="1"/>
  <c r="AF821" i="1"/>
  <c r="AT821" i="1"/>
  <c r="AS821" i="1" s="1"/>
  <c r="AR821" i="1" s="1"/>
  <c r="AQ821" i="1" s="1"/>
  <c r="AP821" i="1" s="1"/>
  <c r="AO821" i="1" s="1"/>
  <c r="AN821" i="1" s="1"/>
  <c r="AM821" i="1" s="1"/>
  <c r="AL821" i="1" s="1"/>
  <c r="AC822" i="1"/>
  <c r="AT823" i="1"/>
  <c r="AS823" i="1" s="1"/>
  <c r="AR823" i="1" s="1"/>
  <c r="AQ823" i="1" s="1"/>
  <c r="AP823" i="1" s="1"/>
  <c r="AO823" i="1" s="1"/>
  <c r="AN823" i="1" s="1"/>
  <c r="AM823" i="1" s="1"/>
  <c r="AL823" i="1" s="1"/>
  <c r="R821" i="1"/>
  <c r="AT822" i="1"/>
  <c r="AS822" i="1" s="1"/>
  <c r="AR822" i="1" s="1"/>
  <c r="AQ822" i="1" s="1"/>
  <c r="AP822" i="1" s="1"/>
  <c r="AO822" i="1" s="1"/>
  <c r="AN822" i="1" s="1"/>
  <c r="AM822" i="1" s="1"/>
  <c r="AL822" i="1" s="1"/>
  <c r="R823" i="1"/>
  <c r="R822" i="1"/>
  <c r="AF245" i="1"/>
  <c r="AC245" i="1"/>
  <c r="R245" i="1"/>
  <c r="AC254" i="1"/>
  <c r="R254" i="1"/>
  <c r="AF254" i="1"/>
  <c r="I476" i="1"/>
  <c r="R476" i="1"/>
  <c r="AF476" i="1"/>
  <c r="I674" i="1"/>
  <c r="I704" i="1"/>
  <c r="AC698" i="1"/>
  <c r="AF698" i="1"/>
  <c r="I698" i="1"/>
  <c r="Z471" i="1"/>
  <c r="G471" i="1"/>
  <c r="P471" i="1"/>
  <c r="D15" i="1"/>
  <c r="C19" i="1" s="1"/>
  <c r="AF135" i="1"/>
  <c r="AC255" i="1"/>
  <c r="AF255" i="1"/>
  <c r="AF331" i="1"/>
  <c r="AC331" i="1"/>
  <c r="AF35" i="1"/>
  <c r="R35" i="1"/>
  <c r="AC35" i="1"/>
  <c r="R178" i="1"/>
  <c r="AC178" i="1"/>
  <c r="AF178" i="1"/>
  <c r="AF49" i="1"/>
  <c r="AC49" i="1"/>
  <c r="R49" i="1"/>
  <c r="AF552" i="1"/>
  <c r="I552" i="1"/>
  <c r="AC552" i="1"/>
  <c r="I663" i="1"/>
  <c r="AF798" i="1"/>
  <c r="R798" i="1"/>
  <c r="AC798" i="1"/>
  <c r="AC523" i="1"/>
  <c r="R523" i="1"/>
  <c r="AF523" i="1"/>
  <c r="I602" i="1"/>
  <c r="R602" i="1"/>
  <c r="AF602" i="1"/>
  <c r="AC602" i="1"/>
  <c r="AC85" i="1"/>
  <c r="AF85" i="1"/>
  <c r="AF117" i="1"/>
  <c r="AC220" i="1"/>
  <c r="R220" i="1"/>
  <c r="AF220" i="1"/>
  <c r="AC408" i="1"/>
  <c r="R408" i="1"/>
  <c r="AF408" i="1"/>
  <c r="AC529" i="1"/>
  <c r="AF529" i="1"/>
  <c r="AC406" i="1"/>
  <c r="I690" i="1"/>
  <c r="I726" i="1"/>
  <c r="I767" i="1"/>
  <c r="I540" i="1"/>
  <c r="R135" i="1"/>
  <c r="AC120" i="1"/>
  <c r="R120" i="1"/>
  <c r="AF120" i="1"/>
  <c r="AF187" i="1"/>
  <c r="R187" i="1"/>
  <c r="AC187" i="1"/>
  <c r="R61" i="1"/>
  <c r="AC61" i="1"/>
  <c r="AC374" i="1"/>
  <c r="AF374" i="1"/>
  <c r="R374" i="1"/>
  <c r="I729" i="1"/>
  <c r="I618" i="1"/>
  <c r="AF618" i="1"/>
  <c r="AF681" i="1"/>
  <c r="AC681" i="1"/>
  <c r="I715" i="1"/>
  <c r="R618" i="1"/>
  <c r="AF182" i="1"/>
  <c r="R182" i="1"/>
  <c r="AU266" i="1"/>
  <c r="AU121" i="1"/>
  <c r="BL12" i="1"/>
  <c r="BL28" i="1"/>
  <c r="BL29" i="1"/>
  <c r="AU34" i="1"/>
  <c r="BL36" i="1"/>
  <c r="BL7" i="1"/>
  <c r="AU160" i="1"/>
  <c r="AU84" i="1"/>
  <c r="AU90" i="1"/>
  <c r="AU82" i="1"/>
  <c r="AU139" i="1"/>
  <c r="AU70" i="1"/>
  <c r="AU55" i="1"/>
  <c r="AU69" i="1"/>
  <c r="AU78" i="1"/>
  <c r="AU28" i="1"/>
  <c r="BL18" i="1"/>
  <c r="AU25" i="1"/>
  <c r="BL27" i="1"/>
  <c r="AU31" i="1"/>
  <c r="BL19" i="1"/>
  <c r="AU61" i="1"/>
  <c r="AU115" i="1"/>
  <c r="AU128" i="1"/>
  <c r="AU211" i="1"/>
  <c r="AU116" i="1"/>
  <c r="AU100" i="1"/>
  <c r="BL13" i="1"/>
  <c r="AU42" i="1"/>
  <c r="AU27" i="1"/>
  <c r="AU39" i="1"/>
  <c r="BL25" i="1"/>
  <c r="BL2" i="1"/>
  <c r="BL3" i="1"/>
  <c r="AU76" i="1"/>
  <c r="AU113" i="1"/>
  <c r="AU148" i="1"/>
  <c r="AU200" i="1"/>
  <c r="AU60" i="1"/>
  <c r="AU58" i="1"/>
  <c r="AU197" i="1"/>
  <c r="AU151" i="1"/>
  <c r="BL14" i="1"/>
  <c r="BL22" i="1"/>
  <c r="BL41" i="1"/>
  <c r="AU32" i="1"/>
  <c r="AU256" i="1"/>
  <c r="AU68" i="1"/>
  <c r="AU98" i="1"/>
  <c r="AU213" i="1"/>
  <c r="AU122" i="1"/>
  <c r="AU127" i="1"/>
  <c r="AU166" i="1"/>
  <c r="AU108" i="1"/>
  <c r="BL20" i="1"/>
  <c r="BL10" i="1"/>
  <c r="BL31" i="1"/>
  <c r="BL39" i="1"/>
  <c r="AU106" i="1"/>
  <c r="BL24" i="1"/>
  <c r="AU30" i="1"/>
  <c r="BL33" i="1"/>
  <c r="BL21" i="1"/>
  <c r="AU201" i="1"/>
  <c r="AU64" i="1"/>
  <c r="AU86" i="1"/>
  <c r="AU189" i="1"/>
  <c r="AU202" i="1"/>
  <c r="AU217" i="1"/>
  <c r="BL44" i="1"/>
  <c r="AU47" i="1"/>
  <c r="BL63" i="1"/>
  <c r="BL70" i="1"/>
  <c r="BL71" i="1"/>
  <c r="AU97" i="1"/>
  <c r="AU171" i="1"/>
  <c r="AU188" i="1"/>
  <c r="AU186" i="1"/>
  <c r="AU263" i="1"/>
  <c r="AU245" i="1"/>
  <c r="AU87" i="1"/>
  <c r="AU124" i="1"/>
  <c r="AU26" i="1"/>
  <c r="AU29" i="1"/>
  <c r="AU23" i="1"/>
  <c r="BL42" i="1"/>
  <c r="BL4" i="1"/>
  <c r="BL15" i="1"/>
  <c r="AU63" i="1"/>
  <c r="AU99" i="1"/>
  <c r="AU136" i="1"/>
  <c r="AU167" i="1"/>
  <c r="AU112" i="1"/>
  <c r="AU259" i="1"/>
  <c r="BL56" i="1"/>
  <c r="BL45" i="1"/>
  <c r="BL58" i="1"/>
  <c r="BL68" i="1"/>
  <c r="BL65" i="1"/>
  <c r="AU110" i="1"/>
  <c r="AU141" i="1"/>
  <c r="AU162" i="1"/>
  <c r="AU207" i="1"/>
  <c r="AU231" i="1"/>
  <c r="AU240" i="1"/>
  <c r="AU265" i="1"/>
  <c r="AU77" i="1"/>
  <c r="AU22" i="1"/>
  <c r="AU35" i="1"/>
  <c r="BL6" i="1"/>
  <c r="AU216" i="1"/>
  <c r="BL52" i="1"/>
  <c r="BL51" i="1"/>
  <c r="BL62" i="1"/>
  <c r="AU89" i="1"/>
  <c r="AU111" i="1"/>
  <c r="AU163" i="1"/>
  <c r="AU179" i="1"/>
  <c r="AU239" i="1"/>
  <c r="AU237" i="1"/>
  <c r="AU303" i="1"/>
  <c r="AU316" i="1"/>
  <c r="AU348" i="1"/>
  <c r="AU369" i="1"/>
  <c r="AU410" i="1"/>
  <c r="AU406" i="1"/>
  <c r="AU540" i="1"/>
  <c r="AU569" i="1"/>
  <c r="AU674" i="1"/>
  <c r="AU647" i="1"/>
  <c r="AU739" i="1"/>
  <c r="AU1955" i="1"/>
  <c r="AU789" i="1"/>
  <c r="AU711" i="1"/>
  <c r="AU714" i="1"/>
  <c r="AU516" i="1"/>
  <c r="AU446" i="1"/>
  <c r="AU468" i="1"/>
  <c r="AU366" i="1"/>
  <c r="AU278" i="1"/>
  <c r="AU793" i="1"/>
  <c r="AU810" i="1"/>
  <c r="AU605" i="1"/>
  <c r="AU634" i="1"/>
  <c r="AU518" i="1"/>
  <c r="AU368" i="1"/>
  <c r="AU312" i="1"/>
  <c r="AU766" i="1"/>
  <c r="AU754" i="1"/>
  <c r="AU624" i="1"/>
  <c r="AU599" i="1"/>
  <c r="AU510" i="1"/>
  <c r="AU493" i="1"/>
  <c r="AU333" i="1"/>
  <c r="AU761" i="1"/>
  <c r="AU646" i="1"/>
  <c r="AU736" i="1"/>
  <c r="AU600" i="1"/>
  <c r="AU467" i="1"/>
  <c r="AU485" i="1"/>
  <c r="AU457" i="1"/>
  <c r="AU415" i="1"/>
  <c r="AU753" i="1"/>
  <c r="AU713" i="1"/>
  <c r="AU606" i="1"/>
  <c r="AU723" i="1"/>
  <c r="AU626" i="1"/>
  <c r="AU545" i="1"/>
  <c r="AU354" i="1"/>
  <c r="AU769" i="1"/>
  <c r="AU673" i="1"/>
  <c r="AU724" i="1"/>
  <c r="AU640" i="1"/>
  <c r="AU520" i="1"/>
  <c r="AU538" i="1"/>
  <c r="AU416" i="1"/>
  <c r="AU343" i="1"/>
  <c r="AU304" i="1"/>
  <c r="AU805" i="1"/>
  <c r="AU669" i="1"/>
  <c r="AU507" i="1"/>
  <c r="AU635" i="1"/>
  <c r="AU431" i="1"/>
  <c r="AU325" i="1"/>
  <c r="AU314" i="1"/>
  <c r="AU818" i="1"/>
  <c r="AU648" i="1"/>
  <c r="AU537" i="1"/>
  <c r="AU421" i="1"/>
  <c r="AU338" i="1"/>
  <c r="AU235" i="1"/>
  <c r="BL26" i="1"/>
  <c r="AU138" i="1"/>
  <c r="AU137" i="1"/>
  <c r="AU192" i="1"/>
  <c r="AU242" i="1"/>
  <c r="AU152" i="1"/>
  <c r="AU66" i="1"/>
  <c r="BL35" i="1"/>
  <c r="AU43" i="1"/>
  <c r="AU67" i="1"/>
  <c r="AU107" i="1"/>
  <c r="AU172" i="1"/>
  <c r="AU246" i="1"/>
  <c r="AU159" i="1"/>
  <c r="BL30" i="1"/>
  <c r="BL69" i="1"/>
  <c r="AU57" i="1"/>
  <c r="BL67" i="1"/>
  <c r="AU94" i="1"/>
  <c r="AU170" i="1"/>
  <c r="AU184" i="1"/>
  <c r="AU254" i="1"/>
  <c r="AU271" i="1"/>
  <c r="AU308" i="1"/>
  <c r="AU310" i="1"/>
  <c r="AU353" i="1"/>
  <c r="AU370" i="1"/>
  <c r="AU450" i="1"/>
  <c r="AU504" i="1"/>
  <c r="AU472" i="1"/>
  <c r="AU561" i="1"/>
  <c r="AU704" i="1"/>
  <c r="AU656" i="1"/>
  <c r="AU783" i="1"/>
  <c r="AU795" i="1"/>
  <c r="AU796" i="1"/>
  <c r="AU767" i="1"/>
  <c r="AU588" i="1"/>
  <c r="AU444" i="1"/>
  <c r="AU511" i="1"/>
  <c r="AU461" i="1"/>
  <c r="AU393" i="1"/>
  <c r="AU282" i="1"/>
  <c r="AU817" i="1"/>
  <c r="AU644" i="1"/>
  <c r="AU659" i="1"/>
  <c r="AU533" i="1"/>
  <c r="AU392" i="1"/>
  <c r="AU346" i="1"/>
  <c r="AU272" i="1"/>
  <c r="AU744" i="1"/>
  <c r="AU613" i="1"/>
  <c r="AU593" i="1"/>
  <c r="AU536" i="1"/>
  <c r="AU427" i="1"/>
  <c r="AU398" i="1"/>
  <c r="AU347" i="1"/>
  <c r="AU765" i="1"/>
  <c r="AU54" i="1"/>
  <c r="BL11" i="1"/>
  <c r="BL43" i="1"/>
  <c r="AU65" i="1"/>
  <c r="AU91" i="1"/>
  <c r="AU236" i="1"/>
  <c r="BL47" i="1"/>
  <c r="AU53" i="1"/>
  <c r="AU85" i="1"/>
  <c r="AU120" i="1"/>
  <c r="AU134" i="1"/>
  <c r="AU212" i="1"/>
  <c r="AU283" i="1"/>
  <c r="AU300" i="1"/>
  <c r="AU340" i="1"/>
  <c r="AU383" i="1"/>
  <c r="AU456" i="1"/>
  <c r="AU530" i="1"/>
  <c r="AU586" i="1"/>
  <c r="AU718" i="1"/>
  <c r="AU1953" i="1"/>
  <c r="AU807" i="1"/>
  <c r="AU692" i="1"/>
  <c r="AU725" i="1"/>
  <c r="AU486" i="1"/>
  <c r="AU460" i="1"/>
  <c r="AU377" i="1"/>
  <c r="AU290" i="1"/>
  <c r="AU780" i="1"/>
  <c r="AU576" i="1"/>
  <c r="AU500" i="1"/>
  <c r="AU379" i="1"/>
  <c r="AU305" i="1"/>
  <c r="AU800" i="1"/>
  <c r="AU571" i="1"/>
  <c r="AU631" i="1"/>
  <c r="AU524" i="1"/>
  <c r="AU389" i="1"/>
  <c r="AU801" i="1"/>
  <c r="AU708" i="1"/>
  <c r="AU683" i="1"/>
  <c r="AU556" i="1"/>
  <c r="AU443" i="1"/>
  <c r="AU411" i="1"/>
  <c r="AU364" i="1"/>
  <c r="AU804" i="1"/>
  <c r="AU685" i="1"/>
  <c r="AU596" i="1"/>
  <c r="AU532" i="1"/>
  <c r="AU521" i="1"/>
  <c r="AU372" i="1"/>
  <c r="AU225" i="1"/>
  <c r="AU749" i="1"/>
  <c r="AU794" i="1"/>
  <c r="AU658" i="1"/>
  <c r="AU645" i="1"/>
  <c r="AU445" i="1"/>
  <c r="AU403" i="1"/>
  <c r="AU339" i="1"/>
  <c r="AU784" i="1"/>
  <c r="AU585" i="1"/>
  <c r="AU583" i="1"/>
  <c r="AU475" i="1"/>
  <c r="AU400" i="1"/>
  <c r="AU260" i="1"/>
  <c r="AU693" i="1"/>
  <c r="AU636" i="1"/>
  <c r="AU618" i="1"/>
  <c r="AU471" i="1"/>
  <c r="AU306" i="1"/>
  <c r="BL37" i="1"/>
  <c r="AU62" i="1"/>
  <c r="AU123" i="1"/>
  <c r="AU264" i="1"/>
  <c r="AU226" i="1"/>
  <c r="AU145" i="1"/>
  <c r="AU176" i="1"/>
  <c r="AU156" i="1"/>
  <c r="AU218" i="1"/>
  <c r="AU157" i="1"/>
  <c r="BL17" i="1"/>
  <c r="AU52" i="1"/>
  <c r="AU164" i="1"/>
  <c r="AU81" i="1"/>
  <c r="AU268" i="1"/>
  <c r="AU45" i="1"/>
  <c r="BL55" i="1"/>
  <c r="AU73" i="1"/>
  <c r="AU149" i="1"/>
  <c r="AU178" i="1"/>
  <c r="AU255" i="1"/>
  <c r="AU280" i="1"/>
  <c r="AU294" i="1"/>
  <c r="AU337" i="1"/>
  <c r="AU390" i="1"/>
  <c r="AU404" i="1"/>
  <c r="AU495" i="1"/>
  <c r="AU570" i="1"/>
  <c r="AU729" i="1"/>
  <c r="AU742" i="1"/>
  <c r="AU797" i="1"/>
  <c r="AU792" i="1"/>
  <c r="AU698" i="1"/>
  <c r="AU541" i="1"/>
  <c r="AU501" i="1"/>
  <c r="AU323" i="1"/>
  <c r="AU243" i="1"/>
  <c r="AU671" i="1"/>
  <c r="AU687" i="1"/>
  <c r="AU619" i="1"/>
  <c r="AU405" i="1"/>
  <c r="AU238" i="1"/>
  <c r="AU661" i="1"/>
  <c r="AU730" i="1"/>
  <c r="AU610" i="1"/>
  <c r="AU549" i="1"/>
  <c r="AU413" i="1"/>
  <c r="AU814" i="1"/>
  <c r="AU710" i="1"/>
  <c r="AU580" i="1"/>
  <c r="AU546" i="1"/>
  <c r="AU514" i="1"/>
  <c r="AU381" i="1"/>
  <c r="AU284" i="1"/>
  <c r="AU696" i="1"/>
  <c r="AU716" i="1"/>
  <c r="AU703" i="1"/>
  <c r="AU607" i="1"/>
  <c r="AU462" i="1"/>
  <c r="AU407" i="1"/>
  <c r="AU813" i="1"/>
  <c r="AU694" i="1"/>
  <c r="AU622" i="1"/>
  <c r="AU660" i="1"/>
  <c r="AU560" i="1"/>
  <c r="AU402" i="1"/>
  <c r="AU328" i="1"/>
  <c r="AU253" i="1"/>
  <c r="AU678" i="1"/>
  <c r="AU568" i="1"/>
  <c r="AU542" i="1"/>
  <c r="AU448" i="1"/>
  <c r="AU335" i="1"/>
  <c r="AU757" i="1"/>
  <c r="AU597" i="1"/>
  <c r="AU630" i="1"/>
  <c r="AU502" i="1"/>
  <c r="AU433" i="1"/>
  <c r="AU270" i="1"/>
  <c r="BL23" i="1"/>
  <c r="AU193" i="1"/>
  <c r="AU214" i="1"/>
  <c r="AU104" i="1"/>
  <c r="AU153" i="1"/>
  <c r="AU161" i="1"/>
  <c r="AU175" i="1"/>
  <c r="AU191" i="1"/>
  <c r="AU249" i="1"/>
  <c r="AU79" i="1"/>
  <c r="AU37" i="1"/>
  <c r="BL8" i="1"/>
  <c r="AU80" i="1"/>
  <c r="AU109" i="1"/>
  <c r="AU187" i="1"/>
  <c r="AU130" i="1"/>
  <c r="AU183" i="1"/>
  <c r="AU281" i="1"/>
  <c r="BL50" i="1"/>
  <c r="AU56" i="1"/>
  <c r="AU95" i="1"/>
  <c r="AU155" i="1"/>
  <c r="AU215" i="1"/>
  <c r="AU220" i="1"/>
  <c r="AU295" i="1"/>
  <c r="AU331" i="1"/>
  <c r="AU361" i="1"/>
  <c r="AU414" i="1"/>
  <c r="AU432" i="1"/>
  <c r="AU559" i="1"/>
  <c r="AU668" i="1"/>
  <c r="AU695" i="1"/>
  <c r="AU787" i="1"/>
  <c r="AU768" i="1"/>
  <c r="AU750" i="1"/>
  <c r="AU623" i="1"/>
  <c r="AU481" i="1"/>
  <c r="AU417" i="1"/>
  <c r="AU380" i="1"/>
  <c r="AU785" i="1"/>
  <c r="AU663" i="1"/>
  <c r="AU620" i="1"/>
  <c r="AU499" i="1"/>
  <c r="AU352" i="1"/>
  <c r="AU228" i="1"/>
  <c r="AU655" i="1"/>
  <c r="AU642" i="1"/>
  <c r="AU558" i="1"/>
  <c r="AU519" i="1"/>
  <c r="AU324" i="1"/>
  <c r="AU721" i="1"/>
  <c r="AU802" i="1"/>
  <c r="AU665" i="1"/>
  <c r="AU489" i="1"/>
  <c r="AU459" i="1"/>
  <c r="AU376" i="1"/>
  <c r="AU358" i="1"/>
  <c r="AU745" i="1"/>
  <c r="AU798" i="1"/>
  <c r="AU621" i="1"/>
  <c r="AU482" i="1"/>
  <c r="AU422" i="1"/>
  <c r="AU309" i="1"/>
  <c r="AU752" i="1"/>
  <c r="AU748" i="1"/>
  <c r="AU691" i="1"/>
  <c r="AU584" i="1"/>
  <c r="AU587" i="1"/>
  <c r="AU349" i="1"/>
  <c r="AU399" i="1"/>
  <c r="AU210" i="1"/>
  <c r="AU775" i="1"/>
  <c r="AU632" i="1"/>
  <c r="AU484" i="1"/>
  <c r="AU535" i="1"/>
  <c r="AU391" i="1"/>
  <c r="AU812" i="1"/>
  <c r="AU592" i="1"/>
  <c r="AU709" i="1"/>
  <c r="AU579" i="1"/>
  <c r="AU419" i="1"/>
  <c r="BL9" i="1"/>
  <c r="AU101" i="1"/>
  <c r="AU194" i="1"/>
  <c r="AU140" i="1"/>
  <c r="AU198" i="1"/>
  <c r="AU114" i="1"/>
  <c r="AU229" i="1"/>
  <c r="AU125" i="1"/>
  <c r="BL16" i="1"/>
  <c r="BL5" i="1"/>
  <c r="AU168" i="1"/>
  <c r="BL54" i="1"/>
  <c r="BL66" i="1"/>
  <c r="AU105" i="1"/>
  <c r="AU196" i="1"/>
  <c r="AU288" i="1"/>
  <c r="AU332" i="1"/>
  <c r="AU423" i="1"/>
  <c r="AU548" i="1"/>
  <c r="AU690" i="1"/>
  <c r="AU779" i="1"/>
  <c r="AU774" i="1"/>
  <c r="AU591" i="1"/>
  <c r="AU527" i="1"/>
  <c r="AU327" i="1"/>
  <c r="AU763" i="1"/>
  <c r="AU557" i="1"/>
  <c r="AU357" i="1"/>
  <c r="AU772" i="1"/>
  <c r="AU515" i="1"/>
  <c r="AU424" i="1"/>
  <c r="AU758" i="1"/>
  <c r="AU755" i="1"/>
  <c r="AU473" i="1"/>
  <c r="AU438" i="1"/>
  <c r="AU296" i="1"/>
  <c r="AU672" i="1"/>
  <c r="AU638" i="1"/>
  <c r="AU503" i="1"/>
  <c r="AU241" i="1"/>
  <c r="AU720" i="1"/>
  <c r="AU566" i="1"/>
  <c r="AU555" i="1"/>
  <c r="AU382" i="1"/>
  <c r="AU809" i="1"/>
  <c r="AU712" i="1"/>
  <c r="AU497" i="1"/>
  <c r="AU277" i="1"/>
  <c r="AU771" i="1"/>
  <c r="AU609" i="1"/>
  <c r="AU385" i="1"/>
  <c r="AU143" i="1"/>
  <c r="AU92" i="1"/>
  <c r="AU129" i="1"/>
  <c r="AU209" i="1"/>
  <c r="AU131" i="1"/>
  <c r="AU177" i="1"/>
  <c r="AU93" i="1"/>
  <c r="AU21" i="1"/>
  <c r="AU221" i="1"/>
  <c r="AU40" i="1"/>
  <c r="BL60" i="1"/>
  <c r="AU144" i="1"/>
  <c r="AU204" i="1"/>
  <c r="AU311" i="1"/>
  <c r="AU302" i="1"/>
  <c r="AU455" i="1"/>
  <c r="AU470" i="1"/>
  <c r="AU701" i="1"/>
  <c r="AU791" i="1"/>
  <c r="AU676" i="1"/>
  <c r="AU550" i="1"/>
  <c r="AU428" i="1"/>
  <c r="AU297" i="1"/>
  <c r="AU675" i="1"/>
  <c r="AU573" i="1"/>
  <c r="AU299" i="1"/>
  <c r="AU732" i="1"/>
  <c r="AU492" i="1"/>
  <c r="AU496" i="1"/>
  <c r="AU786" i="1"/>
  <c r="AU707" i="1"/>
  <c r="AU490" i="1"/>
  <c r="AU425" i="1"/>
  <c r="AU298" i="1"/>
  <c r="AU741" i="1"/>
  <c r="AU625" i="1"/>
  <c r="AU480" i="1"/>
  <c r="AU269" i="1"/>
  <c r="AU664" i="1"/>
  <c r="AU715" i="1"/>
  <c r="AU523" i="1"/>
  <c r="AU330" i="1"/>
  <c r="AU770" i="1"/>
  <c r="AU652" i="1"/>
  <c r="AU466" i="1"/>
  <c r="AU307" i="1"/>
  <c r="AU577" i="1"/>
  <c r="AU483" i="1"/>
  <c r="AU336" i="1"/>
  <c r="AU71" i="1"/>
  <c r="AU205" i="1"/>
  <c r="AU227" i="1"/>
  <c r="AU46" i="1"/>
  <c r="AU169" i="1"/>
  <c r="AU75" i="1"/>
  <c r="BL49" i="1"/>
  <c r="AU72" i="1"/>
  <c r="AU146" i="1"/>
  <c r="AU247" i="1"/>
  <c r="AU285" i="1"/>
  <c r="AU345" i="1"/>
  <c r="AU440" i="1"/>
  <c r="AU567" i="1"/>
  <c r="AU726" i="1"/>
  <c r="AU760" i="1"/>
  <c r="AU728" i="1"/>
  <c r="AU627" i="1"/>
  <c r="AU447" i="1"/>
  <c r="AU334" i="1"/>
  <c r="AU641" i="1"/>
  <c r="AU574" i="1"/>
  <c r="AU286" i="1"/>
  <c r="AU806" i="1"/>
  <c r="AU552" i="1"/>
  <c r="AU436" i="1"/>
  <c r="AU790" i="1"/>
  <c r="AU590" i="1"/>
  <c r="AU458" i="1"/>
  <c r="AU387" i="1"/>
  <c r="AU267" i="1"/>
  <c r="AU677" i="1"/>
  <c r="AU604" i="1"/>
  <c r="AU371" i="1"/>
  <c r="AU799" i="1"/>
  <c r="AU722" i="1"/>
  <c r="AU616" i="1"/>
  <c r="AU469" i="1"/>
  <c r="AU293" i="1"/>
  <c r="AU743" i="1"/>
  <c r="AU526" i="1"/>
  <c r="AU437" i="1"/>
  <c r="AU261" i="1"/>
  <c r="AU601" i="1"/>
  <c r="AU487" i="1"/>
  <c r="AU386" i="1"/>
  <c r="BL38" i="1"/>
  <c r="AU132" i="1"/>
  <c r="AU118" i="1"/>
  <c r="AU83" i="1"/>
  <c r="AU51" i="1"/>
  <c r="AU36" i="1"/>
  <c r="BL32" i="1"/>
  <c r="AU117" i="1"/>
  <c r="BL40" i="1"/>
  <c r="AU33" i="1"/>
  <c r="AU96" i="1"/>
  <c r="BL53" i="1"/>
  <c r="BL59" i="1"/>
  <c r="AU154" i="1"/>
  <c r="AU248" i="1"/>
  <c r="AU321" i="1"/>
  <c r="AU367" i="1"/>
  <c r="AU418" i="1"/>
  <c r="AU578" i="1"/>
  <c r="AU667" i="1"/>
  <c r="AU764" i="1"/>
  <c r="AU608" i="1"/>
  <c r="AU505" i="1"/>
  <c r="AU434" i="1"/>
  <c r="AU782" i="1"/>
  <c r="AU651" i="1"/>
  <c r="AU454" i="1"/>
  <c r="AU276" i="1"/>
  <c r="AU639" i="1"/>
  <c r="AU477" i="1"/>
  <c r="AU426" i="1"/>
  <c r="AU686" i="1"/>
  <c r="AU735" i="1"/>
  <c r="AU452" i="1"/>
  <c r="AU395" i="1"/>
  <c r="AU737" i="1"/>
  <c r="AU719" i="1"/>
  <c r="AU478" i="1"/>
  <c r="AU374" i="1"/>
  <c r="AU776" i="1"/>
  <c r="AU629" i="1"/>
  <c r="AU517" i="1"/>
  <c r="AU394" i="1"/>
  <c r="AU287" i="1"/>
  <c r="AU702" i="1"/>
  <c r="AU474" i="1"/>
  <c r="AU442" i="1"/>
  <c r="AU781" i="1"/>
  <c r="AU681" i="1"/>
  <c r="AU554" i="1"/>
  <c r="AU301" i="1"/>
  <c r="AU24" i="1"/>
  <c r="AU165" i="1"/>
  <c r="AU135" i="1"/>
  <c r="AU142" i="1"/>
  <c r="AU274" i="1"/>
  <c r="AU224" i="1"/>
  <c r="BL48" i="1"/>
  <c r="AU199" i="1"/>
  <c r="AU319" i="1"/>
  <c r="AU512" i="1"/>
  <c r="AU747" i="1"/>
  <c r="AU654" i="1"/>
  <c r="AU360" i="1"/>
  <c r="AU563" i="1"/>
  <c r="AU232" i="1"/>
  <c r="AU562" i="1"/>
  <c r="AU680" i="1"/>
  <c r="AU488" i="1"/>
  <c r="AU706" i="1"/>
  <c r="AU595" i="1"/>
  <c r="AU684" i="1"/>
  <c r="AU602" i="1"/>
  <c r="AU262" i="1"/>
  <c r="AU544" i="1"/>
  <c r="AU762" i="1"/>
  <c r="AU513" i="1"/>
  <c r="BL34" i="1"/>
  <c r="AU126" i="1"/>
  <c r="BL64" i="1"/>
  <c r="AU233" i="1"/>
  <c r="AU356" i="1"/>
  <c r="AU572" i="1"/>
  <c r="AU820" i="1"/>
  <c r="AU479" i="1"/>
  <c r="AU258" i="1"/>
  <c r="AU429" i="1"/>
  <c r="AU759" i="1"/>
  <c r="AU430" i="1"/>
  <c r="AU689" i="1"/>
  <c r="AU363" i="1"/>
  <c r="AU751" i="1"/>
  <c r="AU451" i="1"/>
  <c r="AU650" i="1"/>
  <c r="AU409" i="1"/>
  <c r="AU699" i="1"/>
  <c r="AU509" i="1"/>
  <c r="AU700" i="1"/>
  <c r="AU322" i="1"/>
  <c r="AU48" i="1"/>
  <c r="AU219" i="1"/>
  <c r="AU173" i="1"/>
  <c r="AU102" i="1"/>
  <c r="AU230" i="1"/>
  <c r="AU375" i="1"/>
  <c r="AU594" i="1"/>
  <c r="AU819" i="1"/>
  <c r="AU435" i="1"/>
  <c r="AU773" i="1"/>
  <c r="AU465" i="1"/>
  <c r="AU581" i="1"/>
  <c r="AU344" i="1"/>
  <c r="AU543" i="1"/>
  <c r="AU401" i="1"/>
  <c r="AU617" i="1"/>
  <c r="AU365" i="1"/>
  <c r="AU705" i="1"/>
  <c r="AU397" i="1"/>
  <c r="AU727" i="1"/>
  <c r="AU408" i="1"/>
  <c r="AU589" i="1"/>
  <c r="AU251" i="1"/>
  <c r="AU50" i="1"/>
  <c r="AU158" i="1"/>
  <c r="AU74" i="1"/>
  <c r="AU195" i="1"/>
  <c r="AU174" i="1"/>
  <c r="AU103" i="1"/>
  <c r="AU234" i="1"/>
  <c r="AU396" i="1"/>
  <c r="AU553" i="1"/>
  <c r="AU756" i="1"/>
  <c r="AU547" i="1"/>
  <c r="AU816" i="1"/>
  <c r="AU351" i="1"/>
  <c r="AU734" i="1"/>
  <c r="AU292" i="1"/>
  <c r="AU506" i="1"/>
  <c r="AU388" i="1"/>
  <c r="AU717" i="1"/>
  <c r="AU313" i="1"/>
  <c r="AU657" i="1"/>
  <c r="AU384" i="1"/>
  <c r="AU643" i="1"/>
  <c r="AU441" i="1"/>
  <c r="AU614" i="1"/>
  <c r="AU185" i="1"/>
  <c r="AU88" i="1"/>
  <c r="AU291" i="1"/>
  <c r="AU182" i="1"/>
  <c r="AU206" i="1"/>
  <c r="BL46" i="1"/>
  <c r="AU119" i="1"/>
  <c r="AU257" i="1"/>
  <c r="AU412" i="1"/>
  <c r="AU682" i="1"/>
  <c r="AU803" i="1"/>
  <c r="AU529" i="1"/>
  <c r="AU666" i="1"/>
  <c r="AU341" i="1"/>
  <c r="AU679" i="1"/>
  <c r="AU808" i="1"/>
  <c r="AU603" i="1"/>
  <c r="AU317" i="1"/>
  <c r="AU649" i="1"/>
  <c r="AU350" i="1"/>
  <c r="AU628" i="1"/>
  <c r="AU359" i="1"/>
  <c r="AU598" i="1"/>
  <c r="AU355" i="1"/>
  <c r="AU575" i="1"/>
  <c r="AU49" i="1"/>
  <c r="AU181" i="1"/>
  <c r="AU41" i="1"/>
  <c r="AU59" i="1"/>
  <c r="BL61" i="1"/>
  <c r="AU180" i="1"/>
  <c r="AU326" i="1"/>
  <c r="AU449" i="1"/>
  <c r="AU662" i="1"/>
  <c r="AU633" i="1"/>
  <c r="AU362" i="1"/>
  <c r="AU637" i="1"/>
  <c r="AU222" i="1"/>
  <c r="AU611" i="1"/>
  <c r="AU733" i="1"/>
  <c r="AU439" i="1"/>
  <c r="AU740" i="1"/>
  <c r="AU525" i="1"/>
  <c r="AU746" i="1"/>
  <c r="AU494" i="1"/>
  <c r="AU320" i="1"/>
  <c r="AU491" i="1"/>
  <c r="AU811" i="1"/>
  <c r="AU531" i="1"/>
  <c r="AU150" i="1"/>
  <c r="AU203" i="1"/>
  <c r="AU250" i="1"/>
  <c r="AU522" i="1"/>
  <c r="AU534" i="1"/>
  <c r="AU463" i="1"/>
  <c r="AU565" i="1"/>
  <c r="AU373" i="1"/>
  <c r="AU44" i="1"/>
  <c r="BL57" i="1"/>
  <c r="AU653" i="1"/>
  <c r="AU289" i="1"/>
  <c r="AU279" i="1"/>
  <c r="AU315" i="1"/>
  <c r="BL72" i="1"/>
  <c r="AU738" i="1"/>
  <c r="AU777" i="1"/>
  <c r="AU731" i="1"/>
  <c r="AU244" i="1"/>
  <c r="AU273" i="1"/>
  <c r="AU190" i="1"/>
  <c r="AU38" i="1"/>
  <c r="AU133" i="1"/>
  <c r="AU815" i="1"/>
  <c r="AU551" i="1"/>
  <c r="AU498" i="1"/>
  <c r="AU615" i="1"/>
  <c r="AU223" i="1"/>
  <c r="AU582" i="1"/>
  <c r="AU453" i="1"/>
  <c r="AU539" i="1"/>
  <c r="AU564" i="1"/>
  <c r="AU329" i="1"/>
  <c r="AU420" i="1"/>
  <c r="AU788" i="1"/>
  <c r="AU778" i="1"/>
  <c r="AU342" i="1"/>
  <c r="AU252" i="1"/>
  <c r="AU464" i="1"/>
  <c r="AU612" i="1"/>
  <c r="AU476" i="1"/>
  <c r="AU528" i="1"/>
  <c r="AU508" i="1"/>
  <c r="AU208" i="1"/>
  <c r="AU275" i="1"/>
  <c r="AU318" i="1"/>
  <c r="AU378" i="1"/>
  <c r="AU697" i="1"/>
  <c r="AU670" i="1"/>
  <c r="AU147" i="1"/>
  <c r="AU688" i="1"/>
  <c r="AC396" i="1"/>
  <c r="R396" i="1"/>
  <c r="AF396" i="1"/>
  <c r="I512" i="1"/>
  <c r="AC512" i="1"/>
  <c r="AF512" i="1"/>
  <c r="R512" i="1"/>
  <c r="AC275" i="1"/>
  <c r="R275" i="1"/>
  <c r="AF161" i="1"/>
  <c r="R161" i="1"/>
  <c r="AC329" i="1"/>
  <c r="AF329" i="1"/>
  <c r="AC127" i="1"/>
  <c r="AC414" i="1"/>
  <c r="AF414" i="1"/>
  <c r="I418" i="1"/>
  <c r="R425" i="1"/>
  <c r="AC425" i="1"/>
  <c r="AF425" i="1"/>
  <c r="AC634" i="1"/>
  <c r="AF634" i="1"/>
  <c r="R552" i="1"/>
  <c r="AF275" i="1"/>
  <c r="R449" i="1"/>
  <c r="AC449" i="1"/>
  <c r="I747" i="1"/>
  <c r="AC618" i="1"/>
  <c r="AC476" i="1"/>
  <c r="AC367" i="1"/>
  <c r="AF367" i="1"/>
  <c r="R367" i="1"/>
  <c r="I561" i="1"/>
  <c r="I464" i="1"/>
  <c r="I578" i="1"/>
  <c r="R578" i="1"/>
  <c r="AF578" i="1"/>
  <c r="AC578" i="1"/>
  <c r="I668" i="1"/>
  <c r="AC182" i="1"/>
  <c r="R529" i="1"/>
  <c r="AC81" i="1"/>
  <c r="AF81" i="1"/>
  <c r="AC69" i="1"/>
  <c r="R69" i="1"/>
  <c r="R77" i="1"/>
  <c r="AC77" i="1"/>
  <c r="AC313" i="1"/>
  <c r="AF313" i="1"/>
  <c r="AC262" i="1"/>
  <c r="AF262" i="1"/>
  <c r="R262" i="1"/>
  <c r="R255" i="1"/>
  <c r="AF143" i="1"/>
  <c r="AC390" i="1"/>
  <c r="AF390" i="1"/>
  <c r="I645" i="1"/>
  <c r="AC645" i="1"/>
  <c r="AF645" i="1"/>
  <c r="AF474" i="1"/>
  <c r="AC474" i="1"/>
  <c r="I474" i="1"/>
  <c r="I770" i="1"/>
  <c r="R127" i="1"/>
  <c r="AF69" i="1"/>
  <c r="AF661" i="1"/>
  <c r="R661" i="1"/>
  <c r="AC661" i="1"/>
  <c r="AF673" i="1"/>
  <c r="R673" i="1"/>
  <c r="AC673" i="1"/>
  <c r="R820" i="1"/>
  <c r="AC820" i="1"/>
  <c r="AF820" i="1"/>
  <c r="R819" i="1"/>
  <c r="AC819" i="1"/>
  <c r="AF819" i="1"/>
  <c r="AF283" i="1"/>
  <c r="AC283" i="1"/>
  <c r="R283" i="1"/>
  <c r="AF756" i="1"/>
  <c r="R756" i="1"/>
  <c r="AC756" i="1"/>
  <c r="AC73" i="1"/>
  <c r="R73" i="1"/>
  <c r="AF73" i="1"/>
  <c r="AC231" i="1"/>
  <c r="AF231" i="1"/>
  <c r="R231" i="1"/>
  <c r="R415" i="1"/>
  <c r="AC415" i="1"/>
  <c r="AF415" i="1"/>
  <c r="R132" i="1"/>
  <c r="AC132" i="1"/>
  <c r="AF132" i="1"/>
  <c r="AC281" i="1"/>
  <c r="AF281" i="1"/>
  <c r="R281" i="1"/>
  <c r="R370" i="1"/>
  <c r="AF370" i="1"/>
  <c r="AC370" i="1"/>
  <c r="R718" i="1"/>
  <c r="AF718" i="1"/>
  <c r="AC718" i="1"/>
  <c r="AF23" i="1"/>
  <c r="R23" i="1"/>
  <c r="AC23" i="1"/>
  <c r="R774" i="1"/>
  <c r="AC774" i="1"/>
  <c r="AF774" i="1"/>
  <c r="AF755" i="1"/>
  <c r="R755" i="1"/>
  <c r="AC755" i="1"/>
  <c r="R595" i="1"/>
  <c r="AF595" i="1"/>
  <c r="AC595" i="1"/>
  <c r="AF342" i="1"/>
  <c r="AC342" i="1"/>
  <c r="R342" i="1"/>
  <c r="AC59" i="1"/>
  <c r="AF59" i="1"/>
  <c r="R59" i="1"/>
  <c r="AC647" i="1"/>
  <c r="R647" i="1"/>
  <c r="AF647" i="1"/>
  <c r="AF804" i="1"/>
  <c r="R804" i="1"/>
  <c r="AC804" i="1"/>
  <c r="AF763" i="1"/>
  <c r="AC763" i="1"/>
  <c r="R763" i="1"/>
  <c r="AC207" i="1"/>
  <c r="R207" i="1"/>
  <c r="AF207" i="1"/>
  <c r="R714" i="1"/>
  <c r="AC714" i="1"/>
  <c r="AF714" i="1"/>
  <c r="AF728" i="1"/>
  <c r="R728" i="1"/>
  <c r="AC728" i="1"/>
  <c r="R812" i="1"/>
  <c r="AC812" i="1"/>
  <c r="AF812" i="1"/>
  <c r="AF652" i="1"/>
  <c r="R652" i="1"/>
  <c r="AC652" i="1"/>
  <c r="AF378" i="1"/>
  <c r="R378" i="1"/>
  <c r="AC378" i="1"/>
  <c r="AF212" i="1"/>
  <c r="R212" i="1"/>
  <c r="AC212" i="1"/>
  <c r="R94" i="1"/>
  <c r="AF94" i="1"/>
  <c r="AC94" i="1"/>
  <c r="R708" i="1"/>
  <c r="AC708" i="1"/>
  <c r="AF708" i="1"/>
  <c r="AF772" i="1"/>
  <c r="AC772" i="1"/>
  <c r="R772" i="1"/>
  <c r="AC356" i="1"/>
  <c r="R356" i="1"/>
  <c r="AF356" i="1"/>
  <c r="R103" i="1"/>
  <c r="AC103" i="1"/>
  <c r="AF103" i="1"/>
  <c r="AF736" i="1"/>
  <c r="R736" i="1"/>
  <c r="AC736" i="1"/>
  <c r="AC797" i="1"/>
  <c r="R797" i="1"/>
  <c r="AF797" i="1"/>
  <c r="R407" i="1"/>
  <c r="AF407" i="1"/>
  <c r="AC407" i="1"/>
  <c r="R271" i="1"/>
  <c r="AC271" i="1"/>
  <c r="AF271" i="1"/>
  <c r="AC32" i="1"/>
  <c r="R32" i="1"/>
  <c r="AF32" i="1"/>
  <c r="R688" i="1"/>
  <c r="AF688" i="1"/>
  <c r="AC688" i="1"/>
  <c r="AF806" i="1"/>
  <c r="R806" i="1"/>
  <c r="AC806" i="1"/>
  <c r="AF545" i="1"/>
  <c r="R545" i="1"/>
  <c r="AC545" i="1"/>
  <c r="R353" i="1"/>
  <c r="AC353" i="1"/>
  <c r="AF353" i="1"/>
  <c r="AF180" i="1"/>
  <c r="R180" i="1"/>
  <c r="AC180" i="1"/>
  <c r="R697" i="1"/>
  <c r="AC697" i="1"/>
  <c r="AF697" i="1"/>
  <c r="R807" i="1"/>
  <c r="AC807" i="1"/>
  <c r="AF807" i="1"/>
  <c r="AC712" i="1"/>
  <c r="AF712" i="1"/>
  <c r="R712" i="1"/>
  <c r="R470" i="1"/>
  <c r="AC470" i="1"/>
  <c r="AF470" i="1"/>
  <c r="AF289" i="1"/>
  <c r="AC289" i="1"/>
  <c r="R289" i="1"/>
  <c r="R113" i="1"/>
  <c r="AC113" i="1"/>
  <c r="AF113" i="1"/>
  <c r="R799" i="1"/>
  <c r="AF799" i="1"/>
  <c r="AC799" i="1"/>
  <c r="R572" i="1"/>
  <c r="AF572" i="1"/>
  <c r="AC572" i="1"/>
  <c r="AF457" i="1"/>
  <c r="R457" i="1"/>
  <c r="AC457" i="1"/>
  <c r="R606" i="1"/>
  <c r="AF606" i="1"/>
  <c r="AC606" i="1"/>
  <c r="AC383" i="1"/>
  <c r="AF383" i="1"/>
  <c r="R383" i="1"/>
  <c r="R316" i="1"/>
  <c r="AC316" i="1"/>
  <c r="AF316" i="1"/>
  <c r="R30" i="1"/>
  <c r="AF30" i="1"/>
  <c r="AC30" i="1"/>
  <c r="AC791" i="1"/>
  <c r="AF791" i="1"/>
  <c r="R791" i="1"/>
  <c r="AF771" i="1"/>
  <c r="AC771" i="1"/>
  <c r="R771" i="1"/>
  <c r="AC656" i="1"/>
  <c r="R656" i="1"/>
  <c r="AF656" i="1"/>
  <c r="R803" i="1"/>
  <c r="AF803" i="1"/>
  <c r="AC803" i="1"/>
  <c r="AC57" i="1"/>
  <c r="R57" i="1"/>
  <c r="AF57" i="1"/>
  <c r="R186" i="1"/>
  <c r="AF186" i="1"/>
  <c r="AC186" i="1"/>
  <c r="R300" i="1"/>
  <c r="AC300" i="1"/>
  <c r="AF300" i="1"/>
  <c r="R27" i="1"/>
  <c r="AF27" i="1"/>
  <c r="AC27" i="1"/>
  <c r="AC793" i="1"/>
  <c r="R793" i="1"/>
  <c r="AF793" i="1"/>
  <c r="R743" i="1"/>
  <c r="AC743" i="1"/>
  <c r="AF743" i="1"/>
  <c r="R522" i="1"/>
  <c r="AC522" i="1"/>
  <c r="AF522" i="1"/>
  <c r="AF334" i="1"/>
  <c r="R334" i="1"/>
  <c r="AC334" i="1"/>
  <c r="R642" i="1"/>
  <c r="AF642" i="1"/>
  <c r="AC642" i="1"/>
  <c r="R639" i="1"/>
  <c r="AF639" i="1"/>
  <c r="AC639" i="1"/>
  <c r="AF752" i="1"/>
  <c r="AC752" i="1"/>
  <c r="R752" i="1"/>
  <c r="AF739" i="1"/>
  <c r="AC739" i="1"/>
  <c r="R739" i="1"/>
  <c r="AC410" i="1"/>
  <c r="AF410" i="1"/>
  <c r="R410" i="1"/>
  <c r="AF188" i="1"/>
  <c r="R188" i="1"/>
  <c r="AC188" i="1"/>
  <c r="AC608" i="1"/>
  <c r="AF608" i="1"/>
  <c r="R608" i="1"/>
  <c r="AF711" i="1"/>
  <c r="R711" i="1"/>
  <c r="AC711" i="1"/>
  <c r="AC769" i="1"/>
  <c r="AF769" i="1"/>
  <c r="R769" i="1"/>
  <c r="AC579" i="1"/>
  <c r="AF579" i="1"/>
  <c r="R579" i="1"/>
  <c r="AF369" i="1"/>
  <c r="R369" i="1"/>
  <c r="AC369" i="1"/>
  <c r="AC196" i="1"/>
  <c r="R196" i="1"/>
  <c r="AF196" i="1"/>
  <c r="R25" i="1"/>
  <c r="AC25" i="1"/>
  <c r="AF25" i="1"/>
  <c r="R732" i="1"/>
  <c r="AC732" i="1"/>
  <c r="AF732" i="1"/>
  <c r="R764" i="1"/>
  <c r="AF764" i="1"/>
  <c r="AC764" i="1"/>
  <c r="R302" i="1"/>
  <c r="AF302" i="1"/>
  <c r="AC302" i="1"/>
  <c r="R89" i="1"/>
  <c r="AC89" i="1"/>
  <c r="AF89" i="1"/>
  <c r="R699" i="1"/>
  <c r="AC699" i="1"/>
  <c r="AF699" i="1"/>
  <c r="R815" i="1"/>
  <c r="AF815" i="1"/>
  <c r="AC815" i="1"/>
  <c r="R391" i="1"/>
  <c r="AC391" i="1"/>
  <c r="AF391" i="1"/>
  <c r="AC222" i="1"/>
  <c r="R222" i="1"/>
  <c r="AF222" i="1"/>
  <c r="AF637" i="1"/>
  <c r="AC637" i="1"/>
  <c r="R637" i="1"/>
  <c r="R686" i="1"/>
  <c r="AC686" i="1"/>
  <c r="AF686" i="1"/>
  <c r="AF795" i="1"/>
  <c r="R795" i="1"/>
  <c r="AC795" i="1"/>
  <c r="AC493" i="1"/>
  <c r="R493" i="1"/>
  <c r="AF493" i="1"/>
  <c r="R337" i="1"/>
  <c r="AC337" i="1"/>
  <c r="AF337" i="1"/>
  <c r="R141" i="1"/>
  <c r="AF141" i="1"/>
  <c r="AC141" i="1"/>
  <c r="R722" i="1"/>
  <c r="AC722" i="1"/>
  <c r="AF722" i="1"/>
  <c r="AF779" i="1"/>
  <c r="R779" i="1"/>
  <c r="AC779" i="1"/>
  <c r="R695" i="1"/>
  <c r="AF695" i="1"/>
  <c r="AC695" i="1"/>
  <c r="R422" i="1"/>
  <c r="AC422" i="1"/>
  <c r="AF422" i="1"/>
  <c r="R272" i="1"/>
  <c r="AF272" i="1"/>
  <c r="AC272" i="1"/>
  <c r="AC78" i="1"/>
  <c r="AF78" i="1"/>
  <c r="R78" i="1"/>
  <c r="AF675" i="1"/>
  <c r="AC675" i="1"/>
  <c r="R675" i="1"/>
  <c r="R663" i="1"/>
  <c r="AC663" i="1"/>
  <c r="AF663" i="1"/>
  <c r="R146" i="1"/>
  <c r="AF146" i="1"/>
  <c r="AC146" i="1"/>
  <c r="R762" i="1"/>
  <c r="AF762" i="1"/>
  <c r="AC762" i="1"/>
  <c r="AC665" i="1"/>
  <c r="R665" i="1"/>
  <c r="AF665" i="1"/>
  <c r="AC530" i="1"/>
  <c r="AF530" i="1"/>
  <c r="R530" i="1"/>
  <c r="AC785" i="1"/>
  <c r="R785" i="1"/>
  <c r="AF785" i="1"/>
  <c r="AF664" i="1"/>
  <c r="R664" i="1"/>
  <c r="AC664" i="1"/>
  <c r="AC553" i="1"/>
  <c r="AF553" i="1"/>
  <c r="R553" i="1"/>
  <c r="AF814" i="1"/>
  <c r="AC814" i="1"/>
  <c r="R814" i="1"/>
  <c r="AC685" i="1"/>
  <c r="AF685" i="1"/>
  <c r="R685" i="1"/>
  <c r="AF149" i="1"/>
  <c r="AC149" i="1"/>
  <c r="R149" i="1"/>
  <c r="AF789" i="1"/>
  <c r="AC789" i="1"/>
  <c r="R789" i="1"/>
  <c r="AF731" i="1"/>
  <c r="R731" i="1"/>
  <c r="AC731" i="1"/>
  <c r="AC519" i="1"/>
  <c r="AF519" i="1"/>
  <c r="R519" i="1"/>
  <c r="AC215" i="1"/>
  <c r="R215" i="1"/>
  <c r="AF215" i="1"/>
  <c r="AC576" i="1"/>
  <c r="AF576" i="1"/>
  <c r="R576" i="1"/>
  <c r="AF655" i="1"/>
  <c r="R655" i="1"/>
  <c r="AC655" i="1"/>
  <c r="AC813" i="1"/>
  <c r="AF813" i="1"/>
  <c r="R813" i="1"/>
  <c r="R738" i="1"/>
  <c r="AC738" i="1"/>
  <c r="AF738" i="1"/>
  <c r="AF399" i="1"/>
  <c r="R399" i="1"/>
  <c r="AC399" i="1"/>
  <c r="R162" i="1"/>
  <c r="AF162" i="1"/>
  <c r="AC162" i="1"/>
  <c r="AC719" i="1"/>
  <c r="R719" i="1"/>
  <c r="AF719" i="1"/>
  <c r="R788" i="1"/>
  <c r="AC788" i="1"/>
  <c r="AF788" i="1"/>
  <c r="AF811" i="1"/>
  <c r="R811" i="1"/>
  <c r="AC811" i="1"/>
  <c r="AF570" i="1"/>
  <c r="AC570" i="1"/>
  <c r="R570" i="1"/>
  <c r="R358" i="1"/>
  <c r="AF358" i="1"/>
  <c r="AC358" i="1"/>
  <c r="AF169" i="1"/>
  <c r="R169" i="1"/>
  <c r="AC169" i="1"/>
  <c r="R613" i="1"/>
  <c r="AF613" i="1"/>
  <c r="AC613" i="1"/>
  <c r="R744" i="1"/>
  <c r="AC744" i="1"/>
  <c r="AF744" i="1"/>
  <c r="AF741" i="1"/>
  <c r="R741" i="1"/>
  <c r="AC741" i="1"/>
  <c r="R247" i="1"/>
  <c r="AC247" i="1"/>
  <c r="AF247" i="1"/>
  <c r="AC45" i="1"/>
  <c r="AF45" i="1"/>
  <c r="R45" i="1"/>
  <c r="AF672" i="1"/>
  <c r="R672" i="1"/>
  <c r="AC672" i="1"/>
  <c r="AF794" i="1"/>
  <c r="R794" i="1"/>
  <c r="AC794" i="1"/>
  <c r="AF326" i="1"/>
  <c r="R326" i="1"/>
  <c r="AC326" i="1"/>
  <c r="R170" i="1"/>
  <c r="AF170" i="1"/>
  <c r="AC170" i="1"/>
  <c r="R662" i="1"/>
  <c r="AF662" i="1"/>
  <c r="AC662" i="1"/>
  <c r="R749" i="1"/>
  <c r="AF749" i="1"/>
  <c r="AC749" i="1"/>
  <c r="R775" i="1"/>
  <c r="AF775" i="1"/>
  <c r="AC775" i="1"/>
  <c r="R488" i="1"/>
  <c r="AC488" i="1"/>
  <c r="AF488" i="1"/>
  <c r="AC303" i="1"/>
  <c r="AF303" i="1"/>
  <c r="R303" i="1"/>
  <c r="AF95" i="1"/>
  <c r="AC95" i="1"/>
  <c r="R95" i="1"/>
  <c r="AF720" i="1"/>
  <c r="R720" i="1"/>
  <c r="AC720" i="1"/>
  <c r="AC776" i="1"/>
  <c r="AF776" i="1"/>
  <c r="AC667" i="1"/>
  <c r="AF667" i="1"/>
  <c r="R667" i="1"/>
  <c r="AF413" i="1"/>
  <c r="R413" i="1"/>
  <c r="AC413" i="1"/>
  <c r="AC263" i="1"/>
  <c r="R263" i="1"/>
  <c r="AF263" i="1"/>
  <c r="R810" i="1"/>
  <c r="AC810" i="1"/>
  <c r="AF810" i="1"/>
  <c r="R106" i="1"/>
  <c r="AC106" i="1"/>
  <c r="AF106" i="1"/>
  <c r="R691" i="1"/>
  <c r="AC691" i="1"/>
  <c r="AF691" i="1"/>
  <c r="AC350" i="1"/>
  <c r="AF350" i="1"/>
  <c r="R350" i="1"/>
  <c r="AC535" i="1"/>
  <c r="AF535" i="1"/>
  <c r="R535" i="1"/>
  <c r="AC715" i="1"/>
  <c r="R715" i="1"/>
  <c r="AF715" i="1"/>
  <c r="AF509" i="1"/>
  <c r="R509" i="1"/>
  <c r="AC509" i="1"/>
  <c r="R155" i="1"/>
  <c r="AC155" i="1"/>
  <c r="AF155" i="1"/>
  <c r="AC660" i="1"/>
  <c r="R660" i="1"/>
  <c r="AF660" i="1"/>
  <c r="R678" i="1"/>
  <c r="AC678" i="1"/>
  <c r="AF678" i="1"/>
  <c r="R777" i="1"/>
  <c r="AF777" i="1"/>
  <c r="AC777" i="1"/>
  <c r="AC679" i="1"/>
  <c r="AF679" i="1"/>
  <c r="R679" i="1"/>
  <c r="AF321" i="1"/>
  <c r="AC321" i="1"/>
  <c r="R321" i="1"/>
  <c r="AC114" i="1"/>
  <c r="AF114" i="1"/>
  <c r="R114" i="1"/>
  <c r="R581" i="1"/>
  <c r="AF581" i="1"/>
  <c r="AC581" i="1"/>
  <c r="AC740" i="1"/>
  <c r="AF740" i="1"/>
  <c r="R740" i="1"/>
  <c r="AF802" i="1"/>
  <c r="R802" i="1"/>
  <c r="AC802" i="1"/>
  <c r="R527" i="1"/>
  <c r="AC527" i="1"/>
  <c r="AF527" i="1"/>
  <c r="R348" i="1"/>
  <c r="AC348" i="1"/>
  <c r="AF348" i="1"/>
  <c r="AF134" i="1"/>
  <c r="R134" i="1"/>
  <c r="AC134" i="1"/>
  <c r="R650" i="1"/>
  <c r="AC650" i="1"/>
  <c r="AF650" i="1"/>
  <c r="R761" i="1"/>
  <c r="AC761" i="1"/>
  <c r="AF761" i="1"/>
  <c r="R709" i="1"/>
  <c r="AC709" i="1"/>
  <c r="AF709" i="1"/>
  <c r="R223" i="1"/>
  <c r="AF223" i="1"/>
  <c r="AC223" i="1"/>
  <c r="AC33" i="1"/>
  <c r="R33" i="1"/>
  <c r="AF33" i="1"/>
  <c r="R792" i="1"/>
  <c r="AF792" i="1"/>
  <c r="AC792" i="1"/>
  <c r="R783" i="1"/>
  <c r="AF783" i="1"/>
  <c r="AC783" i="1"/>
  <c r="AF308" i="1"/>
  <c r="AC308" i="1"/>
  <c r="R308" i="1"/>
  <c r="R153" i="1"/>
  <c r="AC153" i="1"/>
  <c r="AF153" i="1"/>
  <c r="R700" i="1"/>
  <c r="AC700" i="1"/>
  <c r="AF700" i="1"/>
  <c r="AF684" i="1"/>
  <c r="R684" i="1"/>
  <c r="AC684" i="1"/>
  <c r="AF767" i="1"/>
  <c r="AC767" i="1"/>
  <c r="R767" i="1"/>
  <c r="AF432" i="1"/>
  <c r="R432" i="1"/>
  <c r="AC432" i="1"/>
  <c r="AF295" i="1"/>
  <c r="AC295" i="1"/>
  <c r="R295" i="1"/>
  <c r="AF50" i="1"/>
  <c r="R50" i="1"/>
  <c r="AC50" i="1"/>
  <c r="R733" i="1"/>
  <c r="AF733" i="1"/>
  <c r="AC733" i="1"/>
  <c r="AF759" i="1"/>
  <c r="AC759" i="1"/>
  <c r="R759" i="1"/>
  <c r="AF611" i="1"/>
  <c r="R611" i="1"/>
  <c r="AC611" i="1"/>
  <c r="R404" i="1"/>
  <c r="AC404" i="1"/>
  <c r="AF404" i="1"/>
  <c r="R257" i="1"/>
  <c r="AC257" i="1"/>
  <c r="AF257" i="1"/>
  <c r="R682" i="1"/>
  <c r="AF682" i="1"/>
  <c r="AC682" i="1"/>
  <c r="AC269" i="1"/>
  <c r="AF269" i="1"/>
  <c r="R269" i="1"/>
  <c r="AC248" i="1"/>
  <c r="R248" i="1"/>
  <c r="AF248" i="1"/>
  <c r="AF786" i="1"/>
  <c r="R786" i="1"/>
  <c r="AC786" i="1"/>
  <c r="AF653" i="1"/>
  <c r="R653" i="1"/>
  <c r="AC653" i="1"/>
  <c r="AC501" i="1"/>
  <c r="AF501" i="1"/>
  <c r="R501" i="1"/>
  <c r="R590" i="1"/>
  <c r="AC590" i="1"/>
  <c r="AF590" i="1"/>
  <c r="R689" i="1"/>
  <c r="AC689" i="1"/>
  <c r="AF689" i="1"/>
  <c r="R97" i="1"/>
  <c r="AC97" i="1"/>
  <c r="AF97" i="1"/>
  <c r="R805" i="1"/>
  <c r="AC805" i="1"/>
  <c r="AF805" i="1"/>
  <c r="AF548" i="1"/>
  <c r="R548" i="1"/>
  <c r="AC548" i="1"/>
  <c r="R496" i="1"/>
  <c r="AF496" i="1"/>
  <c r="AC496" i="1"/>
  <c r="R770" i="1"/>
  <c r="AC770" i="1"/>
  <c r="AF770" i="1"/>
  <c r="R713" i="1"/>
  <c r="AF713" i="1"/>
  <c r="AC713" i="1"/>
  <c r="R758" i="1"/>
  <c r="AC758" i="1"/>
  <c r="AF758" i="1"/>
  <c r="R690" i="1"/>
  <c r="AF690" i="1"/>
  <c r="AC690" i="1"/>
  <c r="R464" i="1"/>
  <c r="AC464" i="1"/>
  <c r="AF464" i="1"/>
  <c r="AF142" i="1"/>
  <c r="R142" i="1"/>
  <c r="AC142" i="1"/>
  <c r="AF640" i="1"/>
  <c r="AC640" i="1"/>
  <c r="R640" i="1"/>
  <c r="AF694" i="1"/>
  <c r="R694" i="1"/>
  <c r="AC694" i="1"/>
  <c r="R809" i="1"/>
  <c r="AF809" i="1"/>
  <c r="AC809" i="1"/>
  <c r="AF674" i="1"/>
  <c r="AC674" i="1"/>
  <c r="R674" i="1"/>
  <c r="R310" i="1"/>
  <c r="AF310" i="1"/>
  <c r="AC310" i="1"/>
  <c r="AC111" i="1"/>
  <c r="AF111" i="1"/>
  <c r="R111" i="1"/>
  <c r="R577" i="1"/>
  <c r="AF577" i="1"/>
  <c r="AC577" i="1"/>
  <c r="AF696" i="1"/>
  <c r="AC696" i="1"/>
  <c r="R696" i="1"/>
  <c r="AC787" i="1"/>
  <c r="R787" i="1"/>
  <c r="AF787" i="1"/>
  <c r="R480" i="1"/>
  <c r="AC480" i="1"/>
  <c r="AF480" i="1"/>
  <c r="R340" i="1"/>
  <c r="AF340" i="1"/>
  <c r="AC340" i="1"/>
  <c r="AF124" i="1"/>
  <c r="AC124" i="1"/>
  <c r="R124" i="1"/>
  <c r="R724" i="1"/>
  <c r="AF724" i="1"/>
  <c r="AC724" i="1"/>
  <c r="R800" i="1"/>
  <c r="AC800" i="1"/>
  <c r="AF800" i="1"/>
  <c r="R704" i="1"/>
  <c r="AC704" i="1"/>
  <c r="AF704" i="1"/>
  <c r="AF204" i="1"/>
  <c r="AC204" i="1"/>
  <c r="R204" i="1"/>
  <c r="R657" i="1"/>
  <c r="AC657" i="1"/>
  <c r="AF657" i="1"/>
  <c r="AF676" i="1"/>
  <c r="R676" i="1"/>
  <c r="AC676" i="1"/>
  <c r="AC735" i="1"/>
  <c r="AF735" i="1"/>
  <c r="R735" i="1"/>
  <c r="R294" i="1"/>
  <c r="AC294" i="1"/>
  <c r="AF294" i="1"/>
  <c r="AC144" i="1"/>
  <c r="R144" i="1"/>
  <c r="AF144" i="1"/>
  <c r="R717" i="1"/>
  <c r="AC717" i="1"/>
  <c r="AF717" i="1"/>
  <c r="AF721" i="1"/>
  <c r="R721" i="1"/>
  <c r="AC721" i="1"/>
  <c r="AF751" i="1"/>
  <c r="AC751" i="1"/>
  <c r="R751" i="1"/>
  <c r="R418" i="1"/>
  <c r="AC418" i="1"/>
  <c r="AF418" i="1"/>
  <c r="AC282" i="1"/>
  <c r="R282" i="1"/>
  <c r="AF282" i="1"/>
  <c r="AC730" i="1"/>
  <c r="R730" i="1"/>
  <c r="AF730" i="1"/>
  <c r="R780" i="1"/>
  <c r="AF780" i="1"/>
  <c r="AC780" i="1"/>
  <c r="AC754" i="1"/>
  <c r="AF754" i="1"/>
  <c r="R754" i="1"/>
  <c r="R561" i="1"/>
  <c r="AC561" i="1"/>
  <c r="AF561" i="1"/>
  <c r="R345" i="1"/>
  <c r="AF345" i="1"/>
  <c r="AC345" i="1"/>
  <c r="R240" i="1"/>
  <c r="AC240" i="1"/>
  <c r="AF240" i="1"/>
  <c r="AC87" i="1"/>
  <c r="R87" i="1"/>
  <c r="AF87" i="1"/>
  <c r="R693" i="1"/>
  <c r="AF693" i="1"/>
  <c r="AC693" i="1"/>
  <c r="AC540" i="1"/>
  <c r="AF540" i="1"/>
  <c r="R540" i="1"/>
  <c r="AF70" i="1"/>
  <c r="AC70" i="1"/>
  <c r="R70" i="1"/>
  <c r="R707" i="1"/>
  <c r="AC707" i="1"/>
  <c r="AF707" i="1"/>
  <c r="AC154" i="1"/>
  <c r="AF154" i="1"/>
  <c r="R154" i="1"/>
  <c r="AF692" i="1"/>
  <c r="AC692" i="1"/>
  <c r="R692" i="1"/>
  <c r="AC737" i="1"/>
  <c r="AF737" i="1"/>
  <c r="R737" i="1"/>
  <c r="AF710" i="1"/>
  <c r="R710" i="1"/>
  <c r="AC710" i="1"/>
  <c r="R230" i="1"/>
  <c r="AC230" i="1"/>
  <c r="AF230" i="1"/>
  <c r="R702" i="1"/>
  <c r="AF702" i="1"/>
  <c r="AC702" i="1"/>
  <c r="R750" i="1"/>
  <c r="AF750" i="1"/>
  <c r="AC750" i="1"/>
  <c r="R778" i="1"/>
  <c r="AF778" i="1"/>
  <c r="AC778" i="1"/>
  <c r="AF748" i="1"/>
  <c r="AC748" i="1"/>
  <c r="R748" i="1"/>
  <c r="R29" i="1"/>
  <c r="AF29" i="1"/>
  <c r="AC29" i="1"/>
  <c r="R784" i="1"/>
  <c r="AF784" i="1"/>
  <c r="AC784" i="1"/>
  <c r="R757" i="1"/>
  <c r="AC757" i="1"/>
  <c r="AF757" i="1"/>
  <c r="AC687" i="1"/>
  <c r="AF687" i="1"/>
  <c r="R687" i="1"/>
  <c r="R416" i="1"/>
  <c r="AC416" i="1"/>
  <c r="AF416" i="1"/>
  <c r="AF105" i="1"/>
  <c r="R105" i="1"/>
  <c r="AC105" i="1"/>
  <c r="AC651" i="1"/>
  <c r="AF651" i="1"/>
  <c r="R651" i="1"/>
  <c r="AF670" i="1"/>
  <c r="AC670" i="1"/>
  <c r="R670" i="1"/>
  <c r="R766" i="1"/>
  <c r="AC766" i="1"/>
  <c r="AF766" i="1"/>
  <c r="R619" i="1"/>
  <c r="AC619" i="1"/>
  <c r="AF619" i="1"/>
  <c r="R285" i="1"/>
  <c r="AC285" i="1"/>
  <c r="AF285" i="1"/>
  <c r="AF43" i="1"/>
  <c r="R43" i="1"/>
  <c r="AC43" i="1"/>
  <c r="AF677" i="1"/>
  <c r="R677" i="1"/>
  <c r="AC677" i="1"/>
  <c r="AF765" i="1"/>
  <c r="R765" i="1"/>
  <c r="AC765" i="1"/>
  <c r="AF747" i="1"/>
  <c r="R747" i="1"/>
  <c r="AC747" i="1"/>
  <c r="AF472" i="1"/>
  <c r="R472" i="1"/>
  <c r="AC472" i="1"/>
  <c r="R311" i="1"/>
  <c r="AC311" i="1"/>
  <c r="AF311" i="1"/>
  <c r="AC121" i="1"/>
  <c r="R121" i="1"/>
  <c r="AF121" i="1"/>
  <c r="R746" i="1"/>
  <c r="AC746" i="1"/>
  <c r="AF746" i="1"/>
  <c r="R753" i="1"/>
  <c r="AC753" i="1"/>
  <c r="AF753" i="1"/>
  <c r="AC603" i="1"/>
  <c r="AF603" i="1"/>
  <c r="R603" i="1"/>
  <c r="AC163" i="1"/>
  <c r="R163" i="1"/>
  <c r="AF163" i="1"/>
  <c r="AC727" i="1"/>
  <c r="R727" i="1"/>
  <c r="AF727" i="1"/>
  <c r="AF790" i="1"/>
  <c r="R790" i="1"/>
  <c r="AC790" i="1"/>
  <c r="AC729" i="1"/>
  <c r="R729" i="1"/>
  <c r="AF729" i="1"/>
  <c r="R291" i="1"/>
  <c r="AF291" i="1"/>
  <c r="AC291" i="1"/>
  <c r="AC98" i="1"/>
  <c r="AF98" i="1"/>
  <c r="R98" i="1"/>
  <c r="AC643" i="1"/>
  <c r="R643" i="1"/>
  <c r="AF643" i="1"/>
  <c r="AC796" i="1"/>
  <c r="AF796" i="1"/>
  <c r="R796" i="1"/>
  <c r="AC742" i="1"/>
  <c r="AF742" i="1"/>
  <c r="R742" i="1"/>
  <c r="R412" i="1"/>
  <c r="AF412" i="1"/>
  <c r="AC412" i="1"/>
  <c r="R265" i="1"/>
  <c r="AF265" i="1"/>
  <c r="AC265" i="1"/>
  <c r="R629" i="1"/>
  <c r="AC629" i="1"/>
  <c r="AF629" i="1"/>
  <c r="R782" i="1"/>
  <c r="AF782" i="1"/>
  <c r="AC782" i="1"/>
  <c r="R726" i="1"/>
  <c r="AC726" i="1"/>
  <c r="AF726" i="1"/>
  <c r="AC504" i="1"/>
  <c r="AF504" i="1"/>
  <c r="R504" i="1"/>
  <c r="R319" i="1"/>
  <c r="AF319" i="1"/>
  <c r="AC319" i="1"/>
  <c r="R177" i="1"/>
  <c r="AF177" i="1"/>
  <c r="AC177" i="1"/>
  <c r="AC375" i="1"/>
  <c r="AF375" i="1"/>
  <c r="R375" i="1"/>
  <c r="R658" i="1"/>
  <c r="AC658" i="1"/>
  <c r="AF658" i="1"/>
  <c r="AC666" i="1"/>
  <c r="R666" i="1"/>
  <c r="AF666" i="1"/>
  <c r="AC627" i="1"/>
  <c r="AF627" i="1"/>
  <c r="R627" i="1"/>
  <c r="R234" i="1"/>
  <c r="AF234" i="1"/>
  <c r="AC234" i="1"/>
  <c r="AC723" i="1"/>
  <c r="AF723" i="1"/>
  <c r="R723" i="1"/>
  <c r="C12" i="1"/>
  <c r="C11" i="1"/>
  <c r="O759" i="1" l="1"/>
  <c r="O791" i="1"/>
  <c r="O749" i="1"/>
  <c r="O776" i="1"/>
  <c r="O777" i="1"/>
  <c r="O743" i="1"/>
  <c r="O761" i="1"/>
  <c r="O765" i="1"/>
  <c r="O803" i="1"/>
  <c r="O793" i="1"/>
  <c r="O745" i="1"/>
  <c r="O760" i="1"/>
  <c r="O822" i="1"/>
  <c r="O746" i="1"/>
  <c r="O773" i="1"/>
  <c r="O788" i="1"/>
  <c r="O818" i="1"/>
  <c r="O813" i="1"/>
  <c r="O810" i="1"/>
  <c r="O755" i="1"/>
  <c r="O814" i="1"/>
  <c r="O732" i="1"/>
  <c r="O784" i="1"/>
  <c r="O815" i="1"/>
  <c r="O795" i="1"/>
  <c r="O821" i="1"/>
  <c r="O775" i="1"/>
  <c r="O742" i="1"/>
  <c r="O762" i="1"/>
  <c r="O790" i="1"/>
  <c r="O673" i="1"/>
  <c r="O751" i="1"/>
  <c r="O747" i="1"/>
  <c r="O800" i="1"/>
  <c r="O767" i="1"/>
  <c r="O758" i="1"/>
  <c r="O780" i="1"/>
  <c r="O817" i="1"/>
  <c r="O823" i="1"/>
  <c r="O804" i="1"/>
  <c r="O771" i="1"/>
  <c r="O783" i="1"/>
  <c r="O820" i="1"/>
  <c r="O799" i="1"/>
  <c r="O672" i="1"/>
  <c r="O744" i="1"/>
  <c r="O750" i="1"/>
  <c r="O796" i="1"/>
  <c r="O787" i="1"/>
  <c r="O639" i="1"/>
  <c r="C15" i="1"/>
  <c r="O778" i="1"/>
  <c r="O807" i="1"/>
  <c r="O752" i="1"/>
  <c r="O728" i="1"/>
  <c r="O770" i="1"/>
  <c r="O789" i="1"/>
  <c r="O811" i="1"/>
  <c r="O794" i="1"/>
  <c r="O819" i="1"/>
  <c r="O792" i="1"/>
  <c r="O774" i="1"/>
  <c r="O756" i="1"/>
  <c r="O798" i="1"/>
  <c r="O739" i="1"/>
  <c r="O786" i="1"/>
  <c r="O740" i="1"/>
  <c r="O655" i="1"/>
  <c r="O733" i="1"/>
  <c r="O785" i="1"/>
  <c r="O808" i="1"/>
  <c r="O763" i="1"/>
  <c r="O766" i="1"/>
  <c r="O695" i="1"/>
  <c r="O797" i="1"/>
  <c r="O812" i="1"/>
  <c r="O781" i="1"/>
  <c r="O806" i="1"/>
  <c r="O805" i="1"/>
  <c r="O764" i="1"/>
  <c r="O735" i="1"/>
  <c r="O769" i="1"/>
  <c r="O782" i="1"/>
  <c r="O702" i="1"/>
  <c r="O779" i="1"/>
  <c r="O772" i="1"/>
  <c r="O715" i="1"/>
  <c r="O710" i="1"/>
  <c r="O754" i="1"/>
  <c r="O748" i="1"/>
  <c r="O741" i="1"/>
  <c r="O801" i="1"/>
  <c r="O757" i="1"/>
  <c r="O736" i="1"/>
  <c r="O802" i="1"/>
  <c r="O753" i="1"/>
  <c r="O816" i="1"/>
  <c r="O809" i="1"/>
  <c r="O768" i="1"/>
  <c r="C16" i="1"/>
  <c r="D18" i="1" s="1"/>
  <c r="R532" i="1"/>
  <c r="I597" i="1"/>
  <c r="AC597" i="1"/>
  <c r="AF597" i="1"/>
  <c r="R587" i="1"/>
  <c r="AF468" i="1"/>
  <c r="AC468" i="1"/>
  <c r="R68" i="1"/>
  <c r="AC587" i="1"/>
  <c r="AF587" i="1"/>
  <c r="I531" i="1"/>
  <c r="AF531" i="1"/>
  <c r="AC531" i="1"/>
  <c r="R531" i="1"/>
  <c r="I508" i="1"/>
  <c r="AC508" i="1"/>
  <c r="AF508" i="1"/>
  <c r="I644" i="1"/>
  <c r="AF644" i="1"/>
  <c r="AC644" i="1"/>
  <c r="R600" i="1"/>
  <c r="AC616" i="1"/>
  <c r="AF616" i="1"/>
  <c r="R428" i="1"/>
  <c r="R481" i="1"/>
  <c r="I632" i="1"/>
  <c r="AC632" i="1"/>
  <c r="AF632" i="1"/>
  <c r="AC609" i="1"/>
  <c r="AF609" i="1"/>
  <c r="I609" i="1"/>
  <c r="R503" i="1"/>
  <c r="R498" i="1"/>
  <c r="AF428" i="1"/>
  <c r="I428" i="1"/>
  <c r="AC428" i="1"/>
  <c r="AF481" i="1"/>
  <c r="I481" i="1"/>
  <c r="AC481" i="1"/>
  <c r="I503" i="1"/>
  <c r="AF503" i="1"/>
  <c r="AC503" i="1"/>
  <c r="I498" i="1"/>
  <c r="AC498" i="1"/>
  <c r="AF498" i="1"/>
  <c r="AF582" i="1"/>
  <c r="I582" i="1"/>
  <c r="AC582" i="1"/>
  <c r="R463" i="1"/>
  <c r="AF463" i="1"/>
  <c r="AC463" i="1"/>
  <c r="I463" i="1"/>
  <c r="R445" i="1"/>
  <c r="R582" i="1"/>
  <c r="G21" i="1"/>
  <c r="Z21" i="1"/>
  <c r="H21" i="1"/>
  <c r="P21" i="1"/>
  <c r="AF506" i="1"/>
  <c r="I506" i="1"/>
  <c r="AC506" i="1"/>
  <c r="R520" i="1"/>
  <c r="AC532" i="1"/>
  <c r="AF532" i="1"/>
  <c r="I532" i="1"/>
  <c r="AC445" i="1"/>
  <c r="AF445" i="1"/>
  <c r="I445" i="1"/>
  <c r="R486" i="1"/>
  <c r="I600" i="1"/>
  <c r="AC600" i="1"/>
  <c r="AF600" i="1"/>
  <c r="AC589" i="1"/>
  <c r="AF589" i="1"/>
  <c r="AF460" i="1"/>
  <c r="I460" i="1"/>
  <c r="AC460" i="1"/>
  <c r="AF37" i="1"/>
  <c r="R37" i="1"/>
  <c r="AF479" i="1"/>
  <c r="I479" i="1"/>
  <c r="AC479" i="1"/>
  <c r="I607" i="1"/>
  <c r="AC607" i="1"/>
  <c r="AF607" i="1"/>
  <c r="R460" i="1"/>
  <c r="R471" i="1"/>
  <c r="AC37" i="1"/>
  <c r="R607" i="1"/>
  <c r="R671" i="1"/>
  <c r="AC68" i="1"/>
  <c r="AF68" i="1"/>
  <c r="AF671" i="1"/>
  <c r="AC671" i="1"/>
  <c r="I671" i="1"/>
  <c r="R589" i="1"/>
  <c r="AF486" i="1"/>
  <c r="I486" i="1"/>
  <c r="AC486" i="1"/>
  <c r="AC520" i="1"/>
  <c r="AF520" i="1"/>
  <c r="I520" i="1"/>
  <c r="AI823" i="1"/>
  <c r="AJ823" i="1"/>
  <c r="AK823" i="1"/>
  <c r="AJ821" i="1"/>
  <c r="AK821" i="1"/>
  <c r="AI821" i="1"/>
  <c r="AJ822" i="1"/>
  <c r="AI822" i="1"/>
  <c r="AK822" i="1"/>
  <c r="AT208" i="1"/>
  <c r="AS208" i="1" s="1"/>
  <c r="AR208" i="1" s="1"/>
  <c r="AQ208" i="1" s="1"/>
  <c r="AP208" i="1" s="1"/>
  <c r="AO208" i="1" s="1"/>
  <c r="AN208" i="1" s="1"/>
  <c r="AM208" i="1" s="1"/>
  <c r="AL208" i="1" s="1"/>
  <c r="AT778" i="1"/>
  <c r="AS778" i="1" s="1"/>
  <c r="AR778" i="1" s="1"/>
  <c r="AQ778" i="1" s="1"/>
  <c r="AP778" i="1" s="1"/>
  <c r="AO778" i="1" s="1"/>
  <c r="AN778" i="1" s="1"/>
  <c r="AM778" i="1" s="1"/>
  <c r="AL778" i="1" s="1"/>
  <c r="AT223" i="1"/>
  <c r="AS223" i="1" s="1"/>
  <c r="AR223" i="1" s="1"/>
  <c r="AQ223" i="1" s="1"/>
  <c r="AP223" i="1" s="1"/>
  <c r="AO223" i="1" s="1"/>
  <c r="AN223" i="1" s="1"/>
  <c r="AM223" i="1" s="1"/>
  <c r="AL223" i="1" s="1"/>
  <c r="AS273" i="1"/>
  <c r="AR273" i="1" s="1"/>
  <c r="AQ273" i="1" s="1"/>
  <c r="AP273" i="1" s="1"/>
  <c r="AO273" i="1" s="1"/>
  <c r="AN273" i="1" s="1"/>
  <c r="AM273" i="1" s="1"/>
  <c r="AL273" i="1" s="1"/>
  <c r="AT273" i="1"/>
  <c r="AT289" i="1"/>
  <c r="AS289" i="1" s="1"/>
  <c r="AR289" i="1" s="1"/>
  <c r="AQ289" i="1" s="1"/>
  <c r="AP289" i="1" s="1"/>
  <c r="AO289" i="1" s="1"/>
  <c r="AN289" i="1" s="1"/>
  <c r="AM289" i="1" s="1"/>
  <c r="AL289" i="1" s="1"/>
  <c r="AT522" i="1"/>
  <c r="AS522" i="1" s="1"/>
  <c r="AR522" i="1" s="1"/>
  <c r="AQ522" i="1" s="1"/>
  <c r="AP522" i="1" s="1"/>
  <c r="AO522" i="1" s="1"/>
  <c r="AN522" i="1" s="1"/>
  <c r="AM522" i="1" s="1"/>
  <c r="AL522" i="1" s="1"/>
  <c r="AT494" i="1"/>
  <c r="AS494" i="1" s="1"/>
  <c r="AR494" i="1" s="1"/>
  <c r="AQ494" i="1" s="1"/>
  <c r="AP494" i="1" s="1"/>
  <c r="AO494" i="1" s="1"/>
  <c r="AN494" i="1" s="1"/>
  <c r="AM494" i="1" s="1"/>
  <c r="AL494" i="1" s="1"/>
  <c r="AT637" i="1"/>
  <c r="AS637" i="1" s="1"/>
  <c r="AR637" i="1" s="1"/>
  <c r="AQ637" i="1" s="1"/>
  <c r="AP637" i="1" s="1"/>
  <c r="AO637" i="1" s="1"/>
  <c r="AN637" i="1" s="1"/>
  <c r="AM637" i="1" s="1"/>
  <c r="AL637" i="1" s="1"/>
  <c r="AT59" i="1"/>
  <c r="AS59" i="1" s="1"/>
  <c r="AR59" i="1" s="1"/>
  <c r="AQ59" i="1" s="1"/>
  <c r="AP59" i="1" s="1"/>
  <c r="AO59" i="1" s="1"/>
  <c r="AN59" i="1" s="1"/>
  <c r="AM59" i="1" s="1"/>
  <c r="AL59" i="1" s="1"/>
  <c r="AT628" i="1"/>
  <c r="AS628" i="1" s="1"/>
  <c r="AR628" i="1" s="1"/>
  <c r="AQ628" i="1" s="1"/>
  <c r="AP628" i="1" s="1"/>
  <c r="AO628" i="1" s="1"/>
  <c r="AN628" i="1" s="1"/>
  <c r="AM628" i="1" s="1"/>
  <c r="AL628" i="1" s="1"/>
  <c r="AT666" i="1"/>
  <c r="AS666" i="1" s="1"/>
  <c r="AR666" i="1" s="1"/>
  <c r="AQ666" i="1" s="1"/>
  <c r="AP666" i="1" s="1"/>
  <c r="AO666" i="1" s="1"/>
  <c r="AN666" i="1" s="1"/>
  <c r="AM666" i="1" s="1"/>
  <c r="AL666" i="1" s="1"/>
  <c r="AT206" i="1"/>
  <c r="AS206" i="1" s="1"/>
  <c r="AR206" i="1" s="1"/>
  <c r="AQ206" i="1" s="1"/>
  <c r="AP206" i="1" s="1"/>
  <c r="AO206" i="1" s="1"/>
  <c r="AN206" i="1" s="1"/>
  <c r="AM206" i="1" s="1"/>
  <c r="AL206" i="1" s="1"/>
  <c r="AT384" i="1"/>
  <c r="AS384" i="1" s="1"/>
  <c r="AR384" i="1" s="1"/>
  <c r="AQ384" i="1" s="1"/>
  <c r="AP384" i="1" s="1"/>
  <c r="AO384" i="1" s="1"/>
  <c r="AN384" i="1" s="1"/>
  <c r="AM384" i="1" s="1"/>
  <c r="AL384" i="1" s="1"/>
  <c r="AT351" i="1"/>
  <c r="AS351" i="1" s="1"/>
  <c r="AR351" i="1" s="1"/>
  <c r="AQ351" i="1" s="1"/>
  <c r="AP351" i="1" s="1"/>
  <c r="AO351" i="1" s="1"/>
  <c r="AN351" i="1" s="1"/>
  <c r="AM351" i="1" s="1"/>
  <c r="AL351" i="1" s="1"/>
  <c r="AT174" i="1"/>
  <c r="AS174" i="1"/>
  <c r="AR174" i="1" s="1"/>
  <c r="AQ174" i="1" s="1"/>
  <c r="AP174" i="1" s="1"/>
  <c r="AO174" i="1" s="1"/>
  <c r="AN174" i="1" s="1"/>
  <c r="AM174" i="1" s="1"/>
  <c r="AL174" i="1" s="1"/>
  <c r="AT727" i="1"/>
  <c r="AS727" i="1" s="1"/>
  <c r="AR727" i="1" s="1"/>
  <c r="AQ727" i="1" s="1"/>
  <c r="AP727" i="1" s="1"/>
  <c r="AO727" i="1" s="1"/>
  <c r="AN727" i="1" s="1"/>
  <c r="AM727" i="1" s="1"/>
  <c r="AL727" i="1" s="1"/>
  <c r="AT581" i="1"/>
  <c r="AS581" i="1" s="1"/>
  <c r="AR581" i="1" s="1"/>
  <c r="AQ581" i="1" s="1"/>
  <c r="AP581" i="1" s="1"/>
  <c r="AO581" i="1" s="1"/>
  <c r="AN581" i="1" s="1"/>
  <c r="AM581" i="1" s="1"/>
  <c r="AL581" i="1" s="1"/>
  <c r="AT102" i="1"/>
  <c r="AS102" i="1" s="1"/>
  <c r="AR102" i="1" s="1"/>
  <c r="AQ102" i="1" s="1"/>
  <c r="AP102" i="1" s="1"/>
  <c r="AO102" i="1" s="1"/>
  <c r="AN102" i="1" s="1"/>
  <c r="AM102" i="1" s="1"/>
  <c r="AL102" i="1" s="1"/>
  <c r="AT409" i="1"/>
  <c r="AS409" i="1" s="1"/>
  <c r="AR409" i="1" s="1"/>
  <c r="AQ409" i="1" s="1"/>
  <c r="AP409" i="1" s="1"/>
  <c r="AO409" i="1" s="1"/>
  <c r="AN409" i="1" s="1"/>
  <c r="AM409" i="1" s="1"/>
  <c r="AL409" i="1" s="1"/>
  <c r="AT429" i="1"/>
  <c r="AS429" i="1" s="1"/>
  <c r="AR429" i="1" s="1"/>
  <c r="AQ429" i="1" s="1"/>
  <c r="AP429" i="1" s="1"/>
  <c r="AO429" i="1" s="1"/>
  <c r="AN429" i="1" s="1"/>
  <c r="AM429" i="1" s="1"/>
  <c r="AL429" i="1" s="1"/>
  <c r="AT126" i="1"/>
  <c r="AS126" i="1" s="1"/>
  <c r="AR126" i="1" s="1"/>
  <c r="AQ126" i="1" s="1"/>
  <c r="AP126" i="1" s="1"/>
  <c r="AO126" i="1" s="1"/>
  <c r="AN126" i="1" s="1"/>
  <c r="AM126" i="1" s="1"/>
  <c r="AL126" i="1" s="1"/>
  <c r="AT595" i="1"/>
  <c r="AS595" i="1" s="1"/>
  <c r="AR595" i="1" s="1"/>
  <c r="AQ595" i="1" s="1"/>
  <c r="AP595" i="1" s="1"/>
  <c r="AO595" i="1" s="1"/>
  <c r="AN595" i="1" s="1"/>
  <c r="AM595" i="1" s="1"/>
  <c r="AL595" i="1" s="1"/>
  <c r="AT654" i="1"/>
  <c r="AS654" i="1" s="1"/>
  <c r="AR654" i="1" s="1"/>
  <c r="AQ654" i="1" s="1"/>
  <c r="AP654" i="1" s="1"/>
  <c r="AO654" i="1" s="1"/>
  <c r="AN654" i="1" s="1"/>
  <c r="AM654" i="1" s="1"/>
  <c r="AL654" i="1" s="1"/>
  <c r="AT142" i="1"/>
  <c r="AS142" i="1" s="1"/>
  <c r="AR142" i="1" s="1"/>
  <c r="AQ142" i="1" s="1"/>
  <c r="AP142" i="1" s="1"/>
  <c r="AO142" i="1" s="1"/>
  <c r="AN142" i="1" s="1"/>
  <c r="AM142" i="1" s="1"/>
  <c r="AL142" i="1" s="1"/>
  <c r="AT442" i="1"/>
  <c r="AS442" i="1" s="1"/>
  <c r="AR442" i="1" s="1"/>
  <c r="AQ442" i="1" s="1"/>
  <c r="AP442" i="1" s="1"/>
  <c r="AO442" i="1" s="1"/>
  <c r="AN442" i="1" s="1"/>
  <c r="AM442" i="1" s="1"/>
  <c r="AL442" i="1" s="1"/>
  <c r="AT374" i="1"/>
  <c r="AS374" i="1" s="1"/>
  <c r="AR374" i="1" s="1"/>
  <c r="AQ374" i="1" s="1"/>
  <c r="AP374" i="1" s="1"/>
  <c r="AO374" i="1" s="1"/>
  <c r="AN374" i="1" s="1"/>
  <c r="AM374" i="1" s="1"/>
  <c r="AL374" i="1" s="1"/>
  <c r="AT426" i="1"/>
  <c r="AS426" i="1" s="1"/>
  <c r="AR426" i="1" s="1"/>
  <c r="AQ426" i="1" s="1"/>
  <c r="AP426" i="1" s="1"/>
  <c r="AO426" i="1" s="1"/>
  <c r="AN426" i="1" s="1"/>
  <c r="AM426" i="1" s="1"/>
  <c r="AL426" i="1" s="1"/>
  <c r="AT505" i="1"/>
  <c r="AS505" i="1" s="1"/>
  <c r="AR505" i="1" s="1"/>
  <c r="AQ505" i="1" s="1"/>
  <c r="AP505" i="1" s="1"/>
  <c r="AO505" i="1" s="1"/>
  <c r="AN505" i="1" s="1"/>
  <c r="AM505" i="1" s="1"/>
  <c r="AL505" i="1" s="1"/>
  <c r="AT248" i="1"/>
  <c r="AS248" i="1" s="1"/>
  <c r="AR248" i="1" s="1"/>
  <c r="AQ248" i="1" s="1"/>
  <c r="AP248" i="1" s="1"/>
  <c r="AO248" i="1" s="1"/>
  <c r="AN248" i="1" s="1"/>
  <c r="AM248" i="1" s="1"/>
  <c r="AL248" i="1" s="1"/>
  <c r="BK32" i="1"/>
  <c r="BJ32" i="1" s="1"/>
  <c r="BI32" i="1" s="1"/>
  <c r="BH32" i="1" s="1"/>
  <c r="BG32" i="1" s="1"/>
  <c r="BF32" i="1" s="1"/>
  <c r="BE32" i="1" s="1"/>
  <c r="BD32" i="1" s="1"/>
  <c r="BC32" i="1" s="1"/>
  <c r="AT487" i="1"/>
  <c r="AS487" i="1" s="1"/>
  <c r="AR487" i="1" s="1"/>
  <c r="AQ487" i="1" s="1"/>
  <c r="AP487" i="1" s="1"/>
  <c r="AO487" i="1" s="1"/>
  <c r="AN487" i="1" s="1"/>
  <c r="AM487" i="1" s="1"/>
  <c r="AL487" i="1" s="1"/>
  <c r="AT616" i="1"/>
  <c r="AS616" i="1" s="1"/>
  <c r="AR616" i="1" s="1"/>
  <c r="AQ616" i="1" s="1"/>
  <c r="AP616" i="1" s="1"/>
  <c r="AO616" i="1" s="1"/>
  <c r="AN616" i="1" s="1"/>
  <c r="AM616" i="1" s="1"/>
  <c r="AL616" i="1" s="1"/>
  <c r="AT458" i="1"/>
  <c r="AS458" i="1" s="1"/>
  <c r="AR458" i="1" s="1"/>
  <c r="AQ458" i="1" s="1"/>
  <c r="AP458" i="1" s="1"/>
  <c r="AO458" i="1" s="1"/>
  <c r="AN458" i="1" s="1"/>
  <c r="AM458" i="1" s="1"/>
  <c r="AL458" i="1" s="1"/>
  <c r="AT641" i="1"/>
  <c r="AS641" i="1"/>
  <c r="AR641" i="1" s="1"/>
  <c r="AQ641" i="1" s="1"/>
  <c r="AP641" i="1" s="1"/>
  <c r="AO641" i="1" s="1"/>
  <c r="AN641" i="1" s="1"/>
  <c r="AM641" i="1" s="1"/>
  <c r="AL641" i="1" s="1"/>
  <c r="AT440" i="1"/>
  <c r="AS440" i="1" s="1"/>
  <c r="AR440" i="1" s="1"/>
  <c r="AQ440" i="1" s="1"/>
  <c r="AP440" i="1" s="1"/>
  <c r="AO440" i="1" s="1"/>
  <c r="AN440" i="1" s="1"/>
  <c r="AM440" i="1" s="1"/>
  <c r="AL440" i="1" s="1"/>
  <c r="AT169" i="1"/>
  <c r="AS169" i="1" s="1"/>
  <c r="AR169" i="1" s="1"/>
  <c r="AQ169" i="1" s="1"/>
  <c r="AP169" i="1" s="1"/>
  <c r="AO169" i="1" s="1"/>
  <c r="AN169" i="1" s="1"/>
  <c r="AM169" i="1" s="1"/>
  <c r="AL169" i="1" s="1"/>
  <c r="AT307" i="1"/>
  <c r="AS307" i="1" s="1"/>
  <c r="AR307" i="1" s="1"/>
  <c r="AQ307" i="1" s="1"/>
  <c r="AP307" i="1" s="1"/>
  <c r="AO307" i="1" s="1"/>
  <c r="AN307" i="1" s="1"/>
  <c r="AM307" i="1" s="1"/>
  <c r="AL307" i="1" s="1"/>
  <c r="AT269" i="1"/>
  <c r="AS269" i="1" s="1"/>
  <c r="AR269" i="1" s="1"/>
  <c r="AQ269" i="1" s="1"/>
  <c r="AP269" i="1" s="1"/>
  <c r="AO269" i="1" s="1"/>
  <c r="AN269" i="1" s="1"/>
  <c r="AM269" i="1" s="1"/>
  <c r="AL269" i="1" s="1"/>
  <c r="AT786" i="1"/>
  <c r="AS786" i="1" s="1"/>
  <c r="AR786" i="1" s="1"/>
  <c r="AQ786" i="1" s="1"/>
  <c r="AP786" i="1" s="1"/>
  <c r="AO786" i="1" s="1"/>
  <c r="AN786" i="1" s="1"/>
  <c r="AM786" i="1" s="1"/>
  <c r="AL786" i="1" s="1"/>
  <c r="AT428" i="1"/>
  <c r="AS428" i="1" s="1"/>
  <c r="AR428" i="1" s="1"/>
  <c r="AQ428" i="1" s="1"/>
  <c r="AP428" i="1" s="1"/>
  <c r="AO428" i="1" s="1"/>
  <c r="AN428" i="1" s="1"/>
  <c r="AM428" i="1" s="1"/>
  <c r="AL428" i="1" s="1"/>
  <c r="AT311" i="1"/>
  <c r="AS311" i="1" s="1"/>
  <c r="AR311" i="1" s="1"/>
  <c r="AQ311" i="1" s="1"/>
  <c r="AP311" i="1" s="1"/>
  <c r="AO311" i="1" s="1"/>
  <c r="AN311" i="1" s="1"/>
  <c r="AM311" i="1" s="1"/>
  <c r="AL311" i="1" s="1"/>
  <c r="AT177" i="1"/>
  <c r="AS177" i="1" s="1"/>
  <c r="AR177" i="1" s="1"/>
  <c r="AQ177" i="1" s="1"/>
  <c r="AP177" i="1" s="1"/>
  <c r="AO177" i="1" s="1"/>
  <c r="AN177" i="1" s="1"/>
  <c r="AM177" i="1" s="1"/>
  <c r="AL177" i="1" s="1"/>
  <c r="AT771" i="1"/>
  <c r="AS771" i="1" s="1"/>
  <c r="AR771" i="1" s="1"/>
  <c r="AQ771" i="1" s="1"/>
  <c r="AP771" i="1" s="1"/>
  <c r="AO771" i="1" s="1"/>
  <c r="AN771" i="1" s="1"/>
  <c r="AM771" i="1" s="1"/>
  <c r="AL771" i="1" s="1"/>
  <c r="AT720" i="1"/>
  <c r="AS720" i="1" s="1"/>
  <c r="AR720" i="1" s="1"/>
  <c r="AQ720" i="1" s="1"/>
  <c r="AP720" i="1" s="1"/>
  <c r="AO720" i="1" s="1"/>
  <c r="AN720" i="1" s="1"/>
  <c r="AM720" i="1" s="1"/>
  <c r="AL720" i="1" s="1"/>
  <c r="AT755" i="1"/>
  <c r="AS755" i="1" s="1"/>
  <c r="AR755" i="1" s="1"/>
  <c r="AQ755" i="1" s="1"/>
  <c r="AP755" i="1" s="1"/>
  <c r="AO755" i="1" s="1"/>
  <c r="AN755" i="1" s="1"/>
  <c r="AM755" i="1" s="1"/>
  <c r="AL755" i="1" s="1"/>
  <c r="AT327" i="1"/>
  <c r="AS327" i="1" s="1"/>
  <c r="AR327" i="1" s="1"/>
  <c r="AQ327" i="1" s="1"/>
  <c r="AP327" i="1" s="1"/>
  <c r="AO327" i="1" s="1"/>
  <c r="AN327" i="1" s="1"/>
  <c r="AM327" i="1" s="1"/>
  <c r="AL327" i="1" s="1"/>
  <c r="AT332" i="1"/>
  <c r="AS332" i="1"/>
  <c r="AR332" i="1" s="1"/>
  <c r="AQ332" i="1" s="1"/>
  <c r="AP332" i="1" s="1"/>
  <c r="AO332" i="1" s="1"/>
  <c r="AN332" i="1" s="1"/>
  <c r="AM332" i="1" s="1"/>
  <c r="AL332" i="1" s="1"/>
  <c r="BK16" i="1"/>
  <c r="BJ16" i="1" s="1"/>
  <c r="BI16" i="1" s="1"/>
  <c r="BH16" i="1" s="1"/>
  <c r="BG16" i="1" s="1"/>
  <c r="BF16" i="1" s="1"/>
  <c r="BE16" i="1" s="1"/>
  <c r="BD16" i="1" s="1"/>
  <c r="BC16" i="1" s="1"/>
  <c r="BK9" i="1"/>
  <c r="BJ9" i="1" s="1"/>
  <c r="BI9" i="1" s="1"/>
  <c r="BH9" i="1" s="1"/>
  <c r="BG9" i="1" s="1"/>
  <c r="BF9" i="1"/>
  <c r="BE9" i="1" s="1"/>
  <c r="BD9" i="1" s="1"/>
  <c r="BC9" i="1" s="1"/>
  <c r="AT484" i="1"/>
  <c r="AS484" i="1" s="1"/>
  <c r="AR484" i="1" s="1"/>
  <c r="AQ484" i="1" s="1"/>
  <c r="AP484" i="1" s="1"/>
  <c r="AO484" i="1" s="1"/>
  <c r="AN484" i="1" s="1"/>
  <c r="AM484" i="1" s="1"/>
  <c r="AL484" i="1" s="1"/>
  <c r="AT691" i="1"/>
  <c r="AS691" i="1" s="1"/>
  <c r="AR691" i="1" s="1"/>
  <c r="AQ691" i="1" s="1"/>
  <c r="AP691" i="1" s="1"/>
  <c r="AO691" i="1" s="1"/>
  <c r="AN691" i="1" s="1"/>
  <c r="AM691" i="1" s="1"/>
  <c r="AL691" i="1" s="1"/>
  <c r="AT745" i="1"/>
  <c r="AS745" i="1" s="1"/>
  <c r="AR745" i="1" s="1"/>
  <c r="AQ745" i="1" s="1"/>
  <c r="AP745" i="1" s="1"/>
  <c r="AO745" i="1" s="1"/>
  <c r="AN745" i="1" s="1"/>
  <c r="AM745" i="1" s="1"/>
  <c r="AL745" i="1" s="1"/>
  <c r="AT324" i="1"/>
  <c r="AS324" i="1" s="1"/>
  <c r="AR324" i="1" s="1"/>
  <c r="AQ324" i="1" s="1"/>
  <c r="AP324" i="1" s="1"/>
  <c r="AO324" i="1" s="1"/>
  <c r="AN324" i="1" s="1"/>
  <c r="AM324" i="1" s="1"/>
  <c r="AL324" i="1" s="1"/>
  <c r="AT620" i="1"/>
  <c r="AS620" i="1" s="1"/>
  <c r="AR620" i="1" s="1"/>
  <c r="AQ620" i="1" s="1"/>
  <c r="AP620" i="1" s="1"/>
  <c r="AO620" i="1" s="1"/>
  <c r="AN620" i="1" s="1"/>
  <c r="AM620" i="1" s="1"/>
  <c r="AL620" i="1" s="1"/>
  <c r="AT768" i="1"/>
  <c r="AS768" i="1" s="1"/>
  <c r="AR768" i="1" s="1"/>
  <c r="AQ768" i="1"/>
  <c r="AP768" i="1" s="1"/>
  <c r="AO768" i="1" s="1"/>
  <c r="AN768" i="1" s="1"/>
  <c r="AM768" i="1" s="1"/>
  <c r="AL768" i="1" s="1"/>
  <c r="AT331" i="1"/>
  <c r="AS331" i="1" s="1"/>
  <c r="AR331" i="1" s="1"/>
  <c r="AQ331" i="1" s="1"/>
  <c r="AP331" i="1" s="1"/>
  <c r="AO331" i="1" s="1"/>
  <c r="AN331" i="1" s="1"/>
  <c r="AM331" i="1" s="1"/>
  <c r="AL331" i="1" s="1"/>
  <c r="AT281" i="1"/>
  <c r="AS281" i="1"/>
  <c r="AR281" i="1" s="1"/>
  <c r="AQ281" i="1" s="1"/>
  <c r="AP281" i="1" s="1"/>
  <c r="AO281" i="1" s="1"/>
  <c r="AN281" i="1" s="1"/>
  <c r="AM281" i="1" s="1"/>
  <c r="AL281" i="1" s="1"/>
  <c r="AT79" i="1"/>
  <c r="AS79" i="1"/>
  <c r="AR79" i="1" s="1"/>
  <c r="AQ79" i="1" s="1"/>
  <c r="AP79" i="1" s="1"/>
  <c r="AO79" i="1" s="1"/>
  <c r="AN79" i="1" s="1"/>
  <c r="AM79" i="1" s="1"/>
  <c r="AL79" i="1" s="1"/>
  <c r="AT193" i="1"/>
  <c r="AS193" i="1" s="1"/>
  <c r="AR193" i="1" s="1"/>
  <c r="AQ193" i="1" s="1"/>
  <c r="AP193" i="1" s="1"/>
  <c r="AO193" i="1" s="1"/>
  <c r="AN193" i="1" s="1"/>
  <c r="AM193" i="1" s="1"/>
  <c r="AL193" i="1" s="1"/>
  <c r="AT335" i="1"/>
  <c r="AS335" i="1" s="1"/>
  <c r="AR335" i="1" s="1"/>
  <c r="AQ335" i="1" s="1"/>
  <c r="AP335" i="1" s="1"/>
  <c r="AO335" i="1" s="1"/>
  <c r="AN335" i="1" s="1"/>
  <c r="AM335" i="1" s="1"/>
  <c r="AL335" i="1" s="1"/>
  <c r="AT560" i="1"/>
  <c r="AS560" i="1" s="1"/>
  <c r="AR560" i="1" s="1"/>
  <c r="AQ560" i="1" s="1"/>
  <c r="AP560" i="1" s="1"/>
  <c r="AO560" i="1" s="1"/>
  <c r="AN560" i="1" s="1"/>
  <c r="AM560" i="1" s="1"/>
  <c r="AL560" i="1" s="1"/>
  <c r="AS703" i="1"/>
  <c r="AR703" i="1" s="1"/>
  <c r="AQ703" i="1" s="1"/>
  <c r="AP703" i="1" s="1"/>
  <c r="AO703" i="1" s="1"/>
  <c r="AN703" i="1" s="1"/>
  <c r="AM703" i="1" s="1"/>
  <c r="AL703" i="1" s="1"/>
  <c r="AT703" i="1"/>
  <c r="AT710" i="1"/>
  <c r="AS710" i="1"/>
  <c r="AR710" i="1" s="1"/>
  <c r="AQ710" i="1" s="1"/>
  <c r="AP710" i="1" s="1"/>
  <c r="AO710" i="1" s="1"/>
  <c r="AN710" i="1" s="1"/>
  <c r="AM710" i="1" s="1"/>
  <c r="AL710" i="1" s="1"/>
  <c r="AT405" i="1"/>
  <c r="AS405" i="1" s="1"/>
  <c r="AR405" i="1" s="1"/>
  <c r="AQ405" i="1" s="1"/>
  <c r="AP405" i="1" s="1"/>
  <c r="AO405" i="1" s="1"/>
  <c r="AN405" i="1" s="1"/>
  <c r="AM405" i="1" s="1"/>
  <c r="AL405" i="1" s="1"/>
  <c r="AT698" i="1"/>
  <c r="AS698" i="1" s="1"/>
  <c r="AR698" i="1" s="1"/>
  <c r="AQ698" i="1" s="1"/>
  <c r="AP698" i="1" s="1"/>
  <c r="AO698" i="1" s="1"/>
  <c r="AN698" i="1" s="1"/>
  <c r="AM698" i="1" s="1"/>
  <c r="AL698" i="1" s="1"/>
  <c r="AT390" i="1"/>
  <c r="AS390" i="1" s="1"/>
  <c r="AR390" i="1" s="1"/>
  <c r="AQ390" i="1" s="1"/>
  <c r="AP390" i="1" s="1"/>
  <c r="AO390" i="1" s="1"/>
  <c r="AN390" i="1" s="1"/>
  <c r="AM390" i="1" s="1"/>
  <c r="AL390" i="1" s="1"/>
  <c r="BK55" i="1"/>
  <c r="BJ55" i="1" s="1"/>
  <c r="BI55" i="1" s="1"/>
  <c r="BH55" i="1" s="1"/>
  <c r="BG55" i="1" s="1"/>
  <c r="BF55" i="1" s="1"/>
  <c r="BE55" i="1" s="1"/>
  <c r="BD55" i="1" s="1"/>
  <c r="BC55" i="1" s="1"/>
  <c r="AT218" i="1"/>
  <c r="AS218" i="1" s="1"/>
  <c r="AR218" i="1" s="1"/>
  <c r="AQ218" i="1" s="1"/>
  <c r="AP218" i="1" s="1"/>
  <c r="AO218" i="1" s="1"/>
  <c r="AN218" i="1" s="1"/>
  <c r="AM218" i="1" s="1"/>
  <c r="AL218" i="1" s="1"/>
  <c r="BK37" i="1"/>
  <c r="BJ37" i="1" s="1"/>
  <c r="BI37" i="1" s="1"/>
  <c r="BH37" i="1" s="1"/>
  <c r="BG37" i="1" s="1"/>
  <c r="BF37" i="1" s="1"/>
  <c r="BE37" i="1" s="1"/>
  <c r="BD37" i="1" s="1"/>
  <c r="BC37" i="1" s="1"/>
  <c r="AT475" i="1"/>
  <c r="AS475" i="1" s="1"/>
  <c r="AR475" i="1" s="1"/>
  <c r="AQ475" i="1" s="1"/>
  <c r="AP475" i="1" s="1"/>
  <c r="AO475" i="1" s="1"/>
  <c r="AN475" i="1" s="1"/>
  <c r="AM475" i="1" s="1"/>
  <c r="AL475" i="1" s="1"/>
  <c r="AT658" i="1"/>
  <c r="AS658" i="1" s="1"/>
  <c r="AR658" i="1" s="1"/>
  <c r="AQ658" i="1" s="1"/>
  <c r="AP658" i="1" s="1"/>
  <c r="AO658" i="1" s="1"/>
  <c r="AN658" i="1" s="1"/>
  <c r="AM658" i="1" s="1"/>
  <c r="AL658" i="1" s="1"/>
  <c r="AT685" i="1"/>
  <c r="AS685" i="1" s="1"/>
  <c r="AR685" i="1" s="1"/>
  <c r="AQ685" i="1" s="1"/>
  <c r="AP685" i="1" s="1"/>
  <c r="AO685" i="1" s="1"/>
  <c r="AN685" i="1" s="1"/>
  <c r="AM685" i="1" s="1"/>
  <c r="AL685" i="1" s="1"/>
  <c r="AT801" i="1"/>
  <c r="AS801" i="1" s="1"/>
  <c r="AR801" i="1" s="1"/>
  <c r="AQ801" i="1" s="1"/>
  <c r="AP801" i="1" s="1"/>
  <c r="AO801" i="1" s="1"/>
  <c r="AN801" i="1" s="1"/>
  <c r="AM801" i="1" s="1"/>
  <c r="AL801" i="1" s="1"/>
  <c r="AT500" i="1"/>
  <c r="AS500" i="1" s="1"/>
  <c r="AR500" i="1" s="1"/>
  <c r="AQ500" i="1" s="1"/>
  <c r="AP500" i="1" s="1"/>
  <c r="AO500" i="1" s="1"/>
  <c r="AN500" i="1" s="1"/>
  <c r="AM500" i="1" s="1"/>
  <c r="AL500" i="1" s="1"/>
  <c r="AT692" i="1"/>
  <c r="AS692" i="1" s="1"/>
  <c r="AR692" i="1" s="1"/>
  <c r="AQ692" i="1" s="1"/>
  <c r="AP692" i="1" s="1"/>
  <c r="AO692" i="1" s="1"/>
  <c r="AN692" i="1" s="1"/>
  <c r="AM692" i="1" s="1"/>
  <c r="AL692" i="1" s="1"/>
  <c r="AT340" i="1"/>
  <c r="AS340" i="1" s="1"/>
  <c r="AR340" i="1" s="1"/>
  <c r="AQ340" i="1" s="1"/>
  <c r="AP340" i="1" s="1"/>
  <c r="AO340" i="1" s="1"/>
  <c r="AN340" i="1" s="1"/>
  <c r="AM340" i="1" s="1"/>
  <c r="AL340" i="1" s="1"/>
  <c r="BK47" i="1"/>
  <c r="BJ47" i="1"/>
  <c r="BI47" i="1" s="1"/>
  <c r="BH47" i="1" s="1"/>
  <c r="BG47" i="1" s="1"/>
  <c r="BF47" i="1" s="1"/>
  <c r="BE47" i="1" s="1"/>
  <c r="BD47" i="1" s="1"/>
  <c r="BC47" i="1" s="1"/>
  <c r="AT347" i="1"/>
  <c r="AS347" i="1" s="1"/>
  <c r="AR347" i="1" s="1"/>
  <c r="AQ347" i="1" s="1"/>
  <c r="AP347" i="1" s="1"/>
  <c r="AO347" i="1" s="1"/>
  <c r="AN347" i="1" s="1"/>
  <c r="AM347" i="1" s="1"/>
  <c r="AL347" i="1" s="1"/>
  <c r="AT346" i="1"/>
  <c r="AS346" i="1" s="1"/>
  <c r="AR346" i="1" s="1"/>
  <c r="AQ346" i="1" s="1"/>
  <c r="AP346" i="1" s="1"/>
  <c r="AO346" i="1" s="1"/>
  <c r="AN346" i="1" s="1"/>
  <c r="AM346" i="1" s="1"/>
  <c r="AL346" i="1" s="1"/>
  <c r="AT461" i="1"/>
  <c r="AS461" i="1" s="1"/>
  <c r="AR461" i="1" s="1"/>
  <c r="AQ461" i="1" s="1"/>
  <c r="AP461" i="1" s="1"/>
  <c r="AO461" i="1" s="1"/>
  <c r="AN461" i="1" s="1"/>
  <c r="AM461" i="1" s="1"/>
  <c r="AL461" i="1" s="1"/>
  <c r="AT656" i="1"/>
  <c r="AS656" i="1" s="1"/>
  <c r="AR656" i="1" s="1"/>
  <c r="AQ656" i="1" s="1"/>
  <c r="AP656" i="1" s="1"/>
  <c r="AO656" i="1" s="1"/>
  <c r="AN656" i="1" s="1"/>
  <c r="AM656" i="1" s="1"/>
  <c r="AL656" i="1" s="1"/>
  <c r="AT310" i="1"/>
  <c r="AS310" i="1" s="1"/>
  <c r="AR310" i="1" s="1"/>
  <c r="AQ310" i="1" s="1"/>
  <c r="AP310" i="1" s="1"/>
  <c r="AO310" i="1" s="1"/>
  <c r="AN310" i="1" s="1"/>
  <c r="AM310" i="1" s="1"/>
  <c r="AL310" i="1" s="1"/>
  <c r="AT57" i="1"/>
  <c r="AS57" i="1" s="1"/>
  <c r="AR57" i="1" s="1"/>
  <c r="AQ57" i="1" s="1"/>
  <c r="AP57" i="1" s="1"/>
  <c r="AO57" i="1" s="1"/>
  <c r="AN57" i="1" s="1"/>
  <c r="AM57" i="1" s="1"/>
  <c r="AL57" i="1" s="1"/>
  <c r="AT43" i="1"/>
  <c r="AS43" i="1" s="1"/>
  <c r="AR43" i="1" s="1"/>
  <c r="AQ43" i="1" s="1"/>
  <c r="AP43" i="1" s="1"/>
  <c r="AO43" i="1" s="1"/>
  <c r="AN43" i="1" s="1"/>
  <c r="AM43" i="1" s="1"/>
  <c r="AL43" i="1" s="1"/>
  <c r="BI26" i="1"/>
  <c r="BH26" i="1" s="1"/>
  <c r="BG26" i="1" s="1"/>
  <c r="BF26" i="1" s="1"/>
  <c r="BE26" i="1" s="1"/>
  <c r="BD26" i="1" s="1"/>
  <c r="BC26" i="1" s="1"/>
  <c r="BK26" i="1"/>
  <c r="BJ26" i="1" s="1"/>
  <c r="AT325" i="1"/>
  <c r="AS325" i="1" s="1"/>
  <c r="AR325" i="1" s="1"/>
  <c r="AQ325" i="1" s="1"/>
  <c r="AP325" i="1" s="1"/>
  <c r="AO325" i="1" s="1"/>
  <c r="AN325" i="1" s="1"/>
  <c r="AM325" i="1" s="1"/>
  <c r="AL325" i="1" s="1"/>
  <c r="AT416" i="1"/>
  <c r="AS416" i="1" s="1"/>
  <c r="AR416" i="1" s="1"/>
  <c r="AQ416" i="1" s="1"/>
  <c r="AP416" i="1" s="1"/>
  <c r="AO416" i="1" s="1"/>
  <c r="AN416" i="1" s="1"/>
  <c r="AM416" i="1" s="1"/>
  <c r="AL416" i="1" s="1"/>
  <c r="AT545" i="1"/>
  <c r="AS545" i="1" s="1"/>
  <c r="AR545" i="1" s="1"/>
  <c r="AQ545" i="1" s="1"/>
  <c r="AP545" i="1" s="1"/>
  <c r="AO545" i="1" s="1"/>
  <c r="AN545" i="1" s="1"/>
  <c r="AM545" i="1" s="1"/>
  <c r="AL545" i="1" s="1"/>
  <c r="AT485" i="1"/>
  <c r="AS485" i="1" s="1"/>
  <c r="AR485" i="1" s="1"/>
  <c r="AQ485" i="1" s="1"/>
  <c r="AP485" i="1" s="1"/>
  <c r="AO485" i="1" s="1"/>
  <c r="AN485" i="1" s="1"/>
  <c r="AM485" i="1" s="1"/>
  <c r="AL485" i="1" s="1"/>
  <c r="AT510" i="1"/>
  <c r="AS510" i="1" s="1"/>
  <c r="AR510" i="1" s="1"/>
  <c r="AQ510" i="1" s="1"/>
  <c r="AP510" i="1" s="1"/>
  <c r="AO510" i="1" s="1"/>
  <c r="AN510" i="1" s="1"/>
  <c r="AM510" i="1" s="1"/>
  <c r="AL510" i="1" s="1"/>
  <c r="AT634" i="1"/>
  <c r="AS634" i="1" s="1"/>
  <c r="AR634" i="1" s="1"/>
  <c r="AQ634" i="1" s="1"/>
  <c r="AP634" i="1" s="1"/>
  <c r="AO634" i="1" s="1"/>
  <c r="AN634" i="1" s="1"/>
  <c r="AM634" i="1" s="1"/>
  <c r="AL634" i="1" s="1"/>
  <c r="AT516" i="1"/>
  <c r="AS516" i="1" s="1"/>
  <c r="AR516" i="1" s="1"/>
  <c r="AQ516" i="1" s="1"/>
  <c r="AP516" i="1" s="1"/>
  <c r="AO516" i="1" s="1"/>
  <c r="AN516" i="1" s="1"/>
  <c r="AM516" i="1" s="1"/>
  <c r="AL516" i="1" s="1"/>
  <c r="AT569" i="1"/>
  <c r="AS569" i="1" s="1"/>
  <c r="AR569" i="1" s="1"/>
  <c r="AQ569" i="1" s="1"/>
  <c r="AP569" i="1" s="1"/>
  <c r="AO569" i="1" s="1"/>
  <c r="AN569" i="1" s="1"/>
  <c r="AM569" i="1" s="1"/>
  <c r="AL569" i="1" s="1"/>
  <c r="AT237" i="1"/>
  <c r="AS237" i="1" s="1"/>
  <c r="AR237" i="1" s="1"/>
  <c r="AQ237" i="1" s="1"/>
  <c r="AP237" i="1" s="1"/>
  <c r="AO237" i="1" s="1"/>
  <c r="AN237" i="1" s="1"/>
  <c r="AM237" i="1" s="1"/>
  <c r="AL237" i="1" s="1"/>
  <c r="BK52" i="1"/>
  <c r="BJ52" i="1" s="1"/>
  <c r="BI52" i="1" s="1"/>
  <c r="BH52" i="1" s="1"/>
  <c r="BG52" i="1" s="1"/>
  <c r="BF52" i="1" s="1"/>
  <c r="BE52" i="1" s="1"/>
  <c r="BD52" i="1" s="1"/>
  <c r="BC52" i="1" s="1"/>
  <c r="AT231" i="1"/>
  <c r="AS231" i="1" s="1"/>
  <c r="AR231" i="1" s="1"/>
  <c r="AQ231" i="1" s="1"/>
  <c r="AP231" i="1" s="1"/>
  <c r="AO231" i="1" s="1"/>
  <c r="AN231" i="1" s="1"/>
  <c r="AM231" i="1" s="1"/>
  <c r="AL231" i="1" s="1"/>
  <c r="BK45" i="1"/>
  <c r="BJ45" i="1" s="1"/>
  <c r="BI45" i="1" s="1"/>
  <c r="BH45" i="1" s="1"/>
  <c r="BG45" i="1" s="1"/>
  <c r="BF45" i="1" s="1"/>
  <c r="BE45" i="1" s="1"/>
  <c r="BD45" i="1" s="1"/>
  <c r="BC45" i="1" s="1"/>
  <c r="BK15" i="1"/>
  <c r="BJ15" i="1"/>
  <c r="BI15" i="1" s="1"/>
  <c r="BH15" i="1" s="1"/>
  <c r="BG15" i="1" s="1"/>
  <c r="BF15" i="1" s="1"/>
  <c r="BE15" i="1" s="1"/>
  <c r="BD15" i="1" s="1"/>
  <c r="BC15" i="1" s="1"/>
  <c r="AT245" i="1"/>
  <c r="AS245" i="1" s="1"/>
  <c r="AR245" i="1" s="1"/>
  <c r="AQ245" i="1" s="1"/>
  <c r="AP245" i="1" s="1"/>
  <c r="AO245" i="1" s="1"/>
  <c r="AN245" i="1" s="1"/>
  <c r="AM245" i="1" s="1"/>
  <c r="AL245" i="1" s="1"/>
  <c r="BF63" i="1"/>
  <c r="BE63" i="1" s="1"/>
  <c r="BD63" i="1" s="1"/>
  <c r="BC63" i="1" s="1"/>
  <c r="BK63" i="1"/>
  <c r="BJ63" i="1" s="1"/>
  <c r="BI63" i="1" s="1"/>
  <c r="BH63" i="1" s="1"/>
  <c r="BG63" i="1" s="1"/>
  <c r="AT201" i="1"/>
  <c r="AS201" i="1" s="1"/>
  <c r="AR201" i="1" s="1"/>
  <c r="AQ201" i="1" s="1"/>
  <c r="AP201" i="1" s="1"/>
  <c r="AO201" i="1" s="1"/>
  <c r="AN201" i="1" s="1"/>
  <c r="AM201" i="1" s="1"/>
  <c r="AL201" i="1" s="1"/>
  <c r="BG10" i="1"/>
  <c r="BF10" i="1" s="1"/>
  <c r="BE10" i="1" s="1"/>
  <c r="BD10" i="1" s="1"/>
  <c r="BC10" i="1" s="1"/>
  <c r="BK10" i="1"/>
  <c r="BJ10" i="1" s="1"/>
  <c r="BI10" i="1" s="1"/>
  <c r="BH10" i="1" s="1"/>
  <c r="AT68" i="1"/>
  <c r="AS68" i="1" s="1"/>
  <c r="AR68" i="1" s="1"/>
  <c r="AQ68" i="1" s="1"/>
  <c r="AP68" i="1" s="1"/>
  <c r="AO68" i="1" s="1"/>
  <c r="AN68" i="1" s="1"/>
  <c r="AM68" i="1" s="1"/>
  <c r="AL68" i="1" s="1"/>
  <c r="AT58" i="1"/>
  <c r="AS58" i="1" s="1"/>
  <c r="AR58" i="1" s="1"/>
  <c r="AQ58" i="1" s="1"/>
  <c r="AP58" i="1" s="1"/>
  <c r="AO58" i="1" s="1"/>
  <c r="AN58" i="1" s="1"/>
  <c r="AM58" i="1" s="1"/>
  <c r="AL58" i="1" s="1"/>
  <c r="BK25" i="1"/>
  <c r="BJ25" i="1" s="1"/>
  <c r="BI25" i="1" s="1"/>
  <c r="BH25" i="1" s="1"/>
  <c r="BG25" i="1"/>
  <c r="BF25" i="1" s="1"/>
  <c r="BE25" i="1" s="1"/>
  <c r="BD25" i="1" s="1"/>
  <c r="BC25" i="1" s="1"/>
  <c r="AT128" i="1"/>
  <c r="AS128" i="1" s="1"/>
  <c r="AR128" i="1" s="1"/>
  <c r="AQ128" i="1" s="1"/>
  <c r="AP128" i="1" s="1"/>
  <c r="AO128" i="1" s="1"/>
  <c r="AN128" i="1" s="1"/>
  <c r="AM128" i="1" s="1"/>
  <c r="AL128" i="1" s="1"/>
  <c r="AT28" i="1"/>
  <c r="AS28" i="1" s="1"/>
  <c r="AR28" i="1" s="1"/>
  <c r="AQ28" i="1" s="1"/>
  <c r="AP28" i="1" s="1"/>
  <c r="AO28" i="1" s="1"/>
  <c r="AN28" i="1" s="1"/>
  <c r="AM28" i="1" s="1"/>
  <c r="AL28" i="1" s="1"/>
  <c r="AT84" i="1"/>
  <c r="AS84" i="1" s="1"/>
  <c r="AR84" i="1" s="1"/>
  <c r="AQ84" i="1" s="1"/>
  <c r="AP84" i="1" s="1"/>
  <c r="AO84" i="1" s="1"/>
  <c r="AN84" i="1" s="1"/>
  <c r="AM84" i="1" s="1"/>
  <c r="AL84" i="1" s="1"/>
  <c r="AT121" i="1"/>
  <c r="AS121" i="1" s="1"/>
  <c r="AR121" i="1" s="1"/>
  <c r="AQ121" i="1" s="1"/>
  <c r="AP121" i="1" s="1"/>
  <c r="AO121" i="1" s="1"/>
  <c r="AN121" i="1" s="1"/>
  <c r="AM121" i="1" s="1"/>
  <c r="AL121" i="1" s="1"/>
  <c r="AT688" i="1"/>
  <c r="AS688" i="1" s="1"/>
  <c r="AR688" i="1" s="1"/>
  <c r="AQ688" i="1" s="1"/>
  <c r="AP688" i="1" s="1"/>
  <c r="AO688" i="1" s="1"/>
  <c r="AN688" i="1" s="1"/>
  <c r="AM688" i="1" s="1"/>
  <c r="AL688" i="1" s="1"/>
  <c r="AT508" i="1"/>
  <c r="AS508" i="1" s="1"/>
  <c r="AR508" i="1" s="1"/>
  <c r="AQ508" i="1" s="1"/>
  <c r="AP508" i="1" s="1"/>
  <c r="AO508" i="1" s="1"/>
  <c r="AN508" i="1" s="1"/>
  <c r="AM508" i="1" s="1"/>
  <c r="AL508" i="1" s="1"/>
  <c r="AT788" i="1"/>
  <c r="AS788" i="1" s="1"/>
  <c r="AR788" i="1" s="1"/>
  <c r="AQ788" i="1" s="1"/>
  <c r="AP788" i="1" s="1"/>
  <c r="AO788" i="1" s="1"/>
  <c r="AN788" i="1" s="1"/>
  <c r="AM788" i="1" s="1"/>
  <c r="AL788" i="1" s="1"/>
  <c r="AT615" i="1"/>
  <c r="AS615" i="1" s="1"/>
  <c r="AR615" i="1" s="1"/>
  <c r="AQ615" i="1" s="1"/>
  <c r="AP615" i="1" s="1"/>
  <c r="AO615" i="1" s="1"/>
  <c r="AN615" i="1" s="1"/>
  <c r="AM615" i="1" s="1"/>
  <c r="AL615" i="1" s="1"/>
  <c r="AT244" i="1"/>
  <c r="AS244" i="1" s="1"/>
  <c r="AR244" i="1" s="1"/>
  <c r="AQ244" i="1" s="1"/>
  <c r="AP244" i="1" s="1"/>
  <c r="AO244" i="1" s="1"/>
  <c r="AN244" i="1" s="1"/>
  <c r="AM244" i="1" s="1"/>
  <c r="AL244" i="1" s="1"/>
  <c r="AT653" i="1"/>
  <c r="AS653" i="1" s="1"/>
  <c r="AR653" i="1" s="1"/>
  <c r="AQ653" i="1" s="1"/>
  <c r="AP653" i="1" s="1"/>
  <c r="AO653" i="1" s="1"/>
  <c r="AN653" i="1" s="1"/>
  <c r="AM653" i="1" s="1"/>
  <c r="AL653" i="1" s="1"/>
  <c r="AT250" i="1"/>
  <c r="AS250" i="1" s="1"/>
  <c r="AR250" i="1" s="1"/>
  <c r="AQ250" i="1" s="1"/>
  <c r="AP250" i="1" s="1"/>
  <c r="AO250" i="1" s="1"/>
  <c r="AN250" i="1" s="1"/>
  <c r="AM250" i="1" s="1"/>
  <c r="AL250" i="1" s="1"/>
  <c r="AT746" i="1"/>
  <c r="AS746" i="1" s="1"/>
  <c r="AR746" i="1" s="1"/>
  <c r="AQ746" i="1" s="1"/>
  <c r="AP746" i="1" s="1"/>
  <c r="AO746" i="1" s="1"/>
  <c r="AN746" i="1" s="1"/>
  <c r="AM746" i="1" s="1"/>
  <c r="AL746" i="1" s="1"/>
  <c r="AT362" i="1"/>
  <c r="AS362" i="1" s="1"/>
  <c r="AR362" i="1" s="1"/>
  <c r="AQ362" i="1" s="1"/>
  <c r="AP362" i="1" s="1"/>
  <c r="AO362" i="1" s="1"/>
  <c r="AN362" i="1" s="1"/>
  <c r="AM362" i="1" s="1"/>
  <c r="AL362" i="1" s="1"/>
  <c r="AT41" i="1"/>
  <c r="AS41" i="1" s="1"/>
  <c r="AR41" i="1" s="1"/>
  <c r="AQ41" i="1" s="1"/>
  <c r="AP41" i="1" s="1"/>
  <c r="AO41" i="1" s="1"/>
  <c r="AN41" i="1" s="1"/>
  <c r="AM41" i="1" s="1"/>
  <c r="AL41" i="1" s="1"/>
  <c r="AS350" i="1"/>
  <c r="AR350" i="1" s="1"/>
  <c r="AQ350" i="1" s="1"/>
  <c r="AP350" i="1" s="1"/>
  <c r="AO350" i="1" s="1"/>
  <c r="AN350" i="1" s="1"/>
  <c r="AM350" i="1" s="1"/>
  <c r="AL350" i="1" s="1"/>
  <c r="AT350" i="1"/>
  <c r="AT529" i="1"/>
  <c r="AS529" i="1" s="1"/>
  <c r="AR529" i="1" s="1"/>
  <c r="AQ529" i="1" s="1"/>
  <c r="AP529" i="1" s="1"/>
  <c r="AO529" i="1" s="1"/>
  <c r="AN529" i="1" s="1"/>
  <c r="AM529" i="1" s="1"/>
  <c r="AL529" i="1" s="1"/>
  <c r="AT182" i="1"/>
  <c r="AS182" i="1" s="1"/>
  <c r="AR182" i="1" s="1"/>
  <c r="AQ182" i="1" s="1"/>
  <c r="AP182" i="1" s="1"/>
  <c r="AO182" i="1" s="1"/>
  <c r="AN182" i="1" s="1"/>
  <c r="AM182" i="1" s="1"/>
  <c r="AL182" i="1" s="1"/>
  <c r="AT657" i="1"/>
  <c r="AS657" i="1" s="1"/>
  <c r="AR657" i="1" s="1"/>
  <c r="AQ657" i="1" s="1"/>
  <c r="AP657" i="1" s="1"/>
  <c r="AO657" i="1" s="1"/>
  <c r="AN657" i="1" s="1"/>
  <c r="AM657" i="1" s="1"/>
  <c r="AL657" i="1" s="1"/>
  <c r="AT816" i="1"/>
  <c r="AS816" i="1" s="1"/>
  <c r="AR816" i="1" s="1"/>
  <c r="AQ816" i="1" s="1"/>
  <c r="AP816" i="1" s="1"/>
  <c r="AO816" i="1" s="1"/>
  <c r="AN816" i="1" s="1"/>
  <c r="AM816" i="1" s="1"/>
  <c r="AL816" i="1" s="1"/>
  <c r="AT195" i="1"/>
  <c r="AS195" i="1" s="1"/>
  <c r="AR195" i="1" s="1"/>
  <c r="AQ195" i="1" s="1"/>
  <c r="AP195" i="1" s="1"/>
  <c r="AO195" i="1" s="1"/>
  <c r="AN195" i="1" s="1"/>
  <c r="AM195" i="1" s="1"/>
  <c r="AL195" i="1" s="1"/>
  <c r="AT397" i="1"/>
  <c r="AS397" i="1" s="1"/>
  <c r="AR397" i="1" s="1"/>
  <c r="AQ397" i="1" s="1"/>
  <c r="AP397" i="1" s="1"/>
  <c r="AO397" i="1" s="1"/>
  <c r="AN397" i="1" s="1"/>
  <c r="AM397" i="1" s="1"/>
  <c r="AL397" i="1" s="1"/>
  <c r="AO465" i="1"/>
  <c r="AN465" i="1" s="1"/>
  <c r="AM465" i="1" s="1"/>
  <c r="AL465" i="1" s="1"/>
  <c r="AT465" i="1"/>
  <c r="AS465" i="1" s="1"/>
  <c r="AR465" i="1" s="1"/>
  <c r="AQ465" i="1" s="1"/>
  <c r="AP465" i="1" s="1"/>
  <c r="AT173" i="1"/>
  <c r="AS173" i="1"/>
  <c r="AR173" i="1" s="1"/>
  <c r="AQ173" i="1" s="1"/>
  <c r="AP173" i="1" s="1"/>
  <c r="AO173" i="1" s="1"/>
  <c r="AN173" i="1" s="1"/>
  <c r="AM173" i="1" s="1"/>
  <c r="AL173" i="1" s="1"/>
  <c r="AT650" i="1"/>
  <c r="AS650" i="1" s="1"/>
  <c r="AR650" i="1" s="1"/>
  <c r="AQ650" i="1" s="1"/>
  <c r="AP650" i="1" s="1"/>
  <c r="AO650" i="1" s="1"/>
  <c r="AN650" i="1" s="1"/>
  <c r="AM650" i="1" s="1"/>
  <c r="AL650" i="1" s="1"/>
  <c r="AT258" i="1"/>
  <c r="AS258" i="1" s="1"/>
  <c r="AR258" i="1" s="1"/>
  <c r="AQ258" i="1" s="1"/>
  <c r="AP258" i="1" s="1"/>
  <c r="AO258" i="1" s="1"/>
  <c r="AN258" i="1" s="1"/>
  <c r="AM258" i="1" s="1"/>
  <c r="AL258" i="1" s="1"/>
  <c r="BK34" i="1"/>
  <c r="BJ34" i="1" s="1"/>
  <c r="BI34" i="1" s="1"/>
  <c r="BH34" i="1" s="1"/>
  <c r="BG34" i="1" s="1"/>
  <c r="BF34" i="1" s="1"/>
  <c r="BE34" i="1" s="1"/>
  <c r="BD34" i="1" s="1"/>
  <c r="BC34" i="1" s="1"/>
  <c r="AT706" i="1"/>
  <c r="AS706" i="1" s="1"/>
  <c r="AR706" i="1" s="1"/>
  <c r="AQ706" i="1" s="1"/>
  <c r="AP706" i="1" s="1"/>
  <c r="AO706" i="1" s="1"/>
  <c r="AN706" i="1" s="1"/>
  <c r="AM706" i="1" s="1"/>
  <c r="AL706" i="1" s="1"/>
  <c r="AT747" i="1"/>
  <c r="AS747" i="1" s="1"/>
  <c r="AR747" i="1" s="1"/>
  <c r="AQ747" i="1" s="1"/>
  <c r="AP747" i="1" s="1"/>
  <c r="AO747" i="1" s="1"/>
  <c r="AN747" i="1" s="1"/>
  <c r="AM747" i="1" s="1"/>
  <c r="AL747" i="1" s="1"/>
  <c r="AT135" i="1"/>
  <c r="AS135" i="1" s="1"/>
  <c r="AR135" i="1" s="1"/>
  <c r="AQ135" i="1" s="1"/>
  <c r="AP135" i="1" s="1"/>
  <c r="AO135" i="1" s="1"/>
  <c r="AN135" i="1" s="1"/>
  <c r="AM135" i="1" s="1"/>
  <c r="AL135" i="1" s="1"/>
  <c r="AT474" i="1"/>
  <c r="AS474" i="1" s="1"/>
  <c r="AR474" i="1" s="1"/>
  <c r="AQ474" i="1" s="1"/>
  <c r="AP474" i="1" s="1"/>
  <c r="AO474" i="1" s="1"/>
  <c r="AN474" i="1" s="1"/>
  <c r="AM474" i="1" s="1"/>
  <c r="AL474" i="1" s="1"/>
  <c r="AT478" i="1"/>
  <c r="AS478" i="1" s="1"/>
  <c r="AR478" i="1" s="1"/>
  <c r="AQ478" i="1" s="1"/>
  <c r="AP478" i="1" s="1"/>
  <c r="AO478" i="1" s="1"/>
  <c r="AN478" i="1" s="1"/>
  <c r="AM478" i="1" s="1"/>
  <c r="AL478" i="1" s="1"/>
  <c r="AT477" i="1"/>
  <c r="AS477" i="1" s="1"/>
  <c r="AR477" i="1" s="1"/>
  <c r="AQ477" i="1" s="1"/>
  <c r="AP477" i="1" s="1"/>
  <c r="AO477" i="1" s="1"/>
  <c r="AN477" i="1" s="1"/>
  <c r="AM477" i="1" s="1"/>
  <c r="AL477" i="1" s="1"/>
  <c r="AT608" i="1"/>
  <c r="AS608" i="1" s="1"/>
  <c r="AR608" i="1" s="1"/>
  <c r="AQ608" i="1" s="1"/>
  <c r="AP608" i="1" s="1"/>
  <c r="AO608" i="1" s="1"/>
  <c r="AN608" i="1" s="1"/>
  <c r="AM608" i="1" s="1"/>
  <c r="AL608" i="1" s="1"/>
  <c r="AT154" i="1"/>
  <c r="AS154" i="1" s="1"/>
  <c r="AR154" i="1" s="1"/>
  <c r="AQ154" i="1" s="1"/>
  <c r="AP154" i="1" s="1"/>
  <c r="AO154" i="1" s="1"/>
  <c r="AN154" i="1" s="1"/>
  <c r="AM154" i="1" s="1"/>
  <c r="AL154" i="1" s="1"/>
  <c r="AT36" i="1"/>
  <c r="AS36" i="1" s="1"/>
  <c r="AR36" i="1" s="1"/>
  <c r="AQ36" i="1" s="1"/>
  <c r="AP36" i="1" s="1"/>
  <c r="AO36" i="1" s="1"/>
  <c r="AN36" i="1" s="1"/>
  <c r="AM36" i="1" s="1"/>
  <c r="AL36" i="1" s="1"/>
  <c r="AQ601" i="1"/>
  <c r="AP601" i="1" s="1"/>
  <c r="AO601" i="1" s="1"/>
  <c r="AN601" i="1" s="1"/>
  <c r="AM601" i="1" s="1"/>
  <c r="AL601" i="1" s="1"/>
  <c r="AT601" i="1"/>
  <c r="AS601" i="1" s="1"/>
  <c r="AR601" i="1" s="1"/>
  <c r="AT722" i="1"/>
  <c r="AS722" i="1" s="1"/>
  <c r="AR722" i="1" s="1"/>
  <c r="AQ722" i="1" s="1"/>
  <c r="AP722" i="1" s="1"/>
  <c r="AO722" i="1" s="1"/>
  <c r="AN722" i="1" s="1"/>
  <c r="AM722" i="1" s="1"/>
  <c r="AL722" i="1" s="1"/>
  <c r="AT590" i="1"/>
  <c r="AS590" i="1" s="1"/>
  <c r="AR590" i="1" s="1"/>
  <c r="AQ590" i="1" s="1"/>
  <c r="AP590" i="1" s="1"/>
  <c r="AO590" i="1" s="1"/>
  <c r="AN590" i="1" s="1"/>
  <c r="AM590" i="1" s="1"/>
  <c r="AL590" i="1" s="1"/>
  <c r="AS334" i="1"/>
  <c r="AR334" i="1" s="1"/>
  <c r="AQ334" i="1" s="1"/>
  <c r="AP334" i="1" s="1"/>
  <c r="AO334" i="1" s="1"/>
  <c r="AN334" i="1" s="1"/>
  <c r="AM334" i="1" s="1"/>
  <c r="AL334" i="1" s="1"/>
  <c r="AT334" i="1"/>
  <c r="AT345" i="1"/>
  <c r="AS345" i="1" s="1"/>
  <c r="AR345" i="1" s="1"/>
  <c r="AQ345" i="1" s="1"/>
  <c r="AP345" i="1" s="1"/>
  <c r="AO345" i="1" s="1"/>
  <c r="AN345" i="1" s="1"/>
  <c r="AM345" i="1" s="1"/>
  <c r="AL345" i="1" s="1"/>
  <c r="AT46" i="1"/>
  <c r="AS46" i="1" s="1"/>
  <c r="AR46" i="1" s="1"/>
  <c r="AQ46" i="1" s="1"/>
  <c r="AP46" i="1" s="1"/>
  <c r="AO46" i="1" s="1"/>
  <c r="AN46" i="1" s="1"/>
  <c r="AM46" i="1" s="1"/>
  <c r="AL46" i="1" s="1"/>
  <c r="AT466" i="1"/>
  <c r="AS466" i="1" s="1"/>
  <c r="AR466" i="1" s="1"/>
  <c r="AQ466" i="1" s="1"/>
  <c r="AP466" i="1" s="1"/>
  <c r="AO466" i="1" s="1"/>
  <c r="AN466" i="1" s="1"/>
  <c r="AM466" i="1" s="1"/>
  <c r="AL466" i="1" s="1"/>
  <c r="AT480" i="1"/>
  <c r="AS480" i="1" s="1"/>
  <c r="AR480" i="1" s="1"/>
  <c r="AQ480" i="1" s="1"/>
  <c r="AP480" i="1" s="1"/>
  <c r="AO480" i="1" s="1"/>
  <c r="AN480" i="1" s="1"/>
  <c r="AM480" i="1" s="1"/>
  <c r="AL480" i="1" s="1"/>
  <c r="AT496" i="1"/>
  <c r="AS496" i="1" s="1"/>
  <c r="AR496" i="1" s="1"/>
  <c r="AQ496" i="1" s="1"/>
  <c r="AP496" i="1" s="1"/>
  <c r="AO496" i="1" s="1"/>
  <c r="AN496" i="1" s="1"/>
  <c r="AM496" i="1" s="1"/>
  <c r="AL496" i="1" s="1"/>
  <c r="AT550" i="1"/>
  <c r="AS550" i="1" s="1"/>
  <c r="AR550" i="1" s="1"/>
  <c r="AQ550" i="1" s="1"/>
  <c r="AP550" i="1" s="1"/>
  <c r="AO550" i="1" s="1"/>
  <c r="AN550" i="1" s="1"/>
  <c r="AM550" i="1" s="1"/>
  <c r="AL550" i="1" s="1"/>
  <c r="AT204" i="1"/>
  <c r="AS204" i="1" s="1"/>
  <c r="AR204" i="1" s="1"/>
  <c r="AQ204" i="1" s="1"/>
  <c r="AP204" i="1" s="1"/>
  <c r="AO204" i="1" s="1"/>
  <c r="AN204" i="1" s="1"/>
  <c r="AM204" i="1" s="1"/>
  <c r="AL204" i="1" s="1"/>
  <c r="AT131" i="1"/>
  <c r="AS131" i="1" s="1"/>
  <c r="AR131" i="1" s="1"/>
  <c r="AQ131" i="1" s="1"/>
  <c r="AP131" i="1" s="1"/>
  <c r="AO131" i="1" s="1"/>
  <c r="AN131" i="1" s="1"/>
  <c r="AM131" i="1" s="1"/>
  <c r="AL131" i="1" s="1"/>
  <c r="AT277" i="1"/>
  <c r="AS277" i="1" s="1"/>
  <c r="AR277" i="1" s="1"/>
  <c r="AQ277" i="1" s="1"/>
  <c r="AP277" i="1" s="1"/>
  <c r="AO277" i="1" s="1"/>
  <c r="AN277" i="1" s="1"/>
  <c r="AM277" i="1" s="1"/>
  <c r="AL277" i="1" s="1"/>
  <c r="AT241" i="1"/>
  <c r="AS241" i="1" s="1"/>
  <c r="AR241" i="1" s="1"/>
  <c r="AQ241" i="1" s="1"/>
  <c r="AP241" i="1" s="1"/>
  <c r="AO241" i="1" s="1"/>
  <c r="AN241" i="1" s="1"/>
  <c r="AM241" i="1" s="1"/>
  <c r="AL241" i="1" s="1"/>
  <c r="AT758" i="1"/>
  <c r="AS758" i="1" s="1"/>
  <c r="AR758" i="1" s="1"/>
  <c r="AQ758" i="1" s="1"/>
  <c r="AP758" i="1" s="1"/>
  <c r="AO758" i="1" s="1"/>
  <c r="AN758" i="1" s="1"/>
  <c r="AM758" i="1" s="1"/>
  <c r="AL758" i="1" s="1"/>
  <c r="AT527" i="1"/>
  <c r="AS527" i="1" s="1"/>
  <c r="AR527" i="1" s="1"/>
  <c r="AQ527" i="1" s="1"/>
  <c r="AP527" i="1" s="1"/>
  <c r="AO527" i="1" s="1"/>
  <c r="AN527" i="1" s="1"/>
  <c r="AM527" i="1" s="1"/>
  <c r="AL527" i="1" s="1"/>
  <c r="AP288" i="1"/>
  <c r="AO288" i="1" s="1"/>
  <c r="AN288" i="1" s="1"/>
  <c r="AM288" i="1" s="1"/>
  <c r="AL288" i="1" s="1"/>
  <c r="AT288" i="1"/>
  <c r="AS288" i="1" s="1"/>
  <c r="AR288" i="1" s="1"/>
  <c r="AQ288" i="1" s="1"/>
  <c r="AT125" i="1"/>
  <c r="AS125" i="1" s="1"/>
  <c r="AR125" i="1" s="1"/>
  <c r="AQ125" i="1" s="1"/>
  <c r="AP125" i="1" s="1"/>
  <c r="AO125" i="1" s="1"/>
  <c r="AN125" i="1" s="1"/>
  <c r="AM125" i="1" s="1"/>
  <c r="AL125" i="1" s="1"/>
  <c r="AN419" i="1"/>
  <c r="AM419" i="1" s="1"/>
  <c r="AL419" i="1" s="1"/>
  <c r="AT419" i="1"/>
  <c r="AS419" i="1" s="1"/>
  <c r="AR419" i="1" s="1"/>
  <c r="AQ419" i="1" s="1"/>
  <c r="AP419" i="1" s="1"/>
  <c r="AO419" i="1" s="1"/>
  <c r="AT632" i="1"/>
  <c r="AS632" i="1" s="1"/>
  <c r="AR632" i="1" s="1"/>
  <c r="AQ632" i="1" s="1"/>
  <c r="AP632" i="1" s="1"/>
  <c r="AO632" i="1" s="1"/>
  <c r="AN632" i="1" s="1"/>
  <c r="AM632" i="1" s="1"/>
  <c r="AL632" i="1" s="1"/>
  <c r="AT748" i="1"/>
  <c r="AS748" i="1" s="1"/>
  <c r="AR748" i="1" s="1"/>
  <c r="AQ748" i="1" s="1"/>
  <c r="AP748" i="1" s="1"/>
  <c r="AO748" i="1" s="1"/>
  <c r="AN748" i="1" s="1"/>
  <c r="AM748" i="1" s="1"/>
  <c r="AL748" i="1" s="1"/>
  <c r="AT358" i="1"/>
  <c r="AS358" i="1" s="1"/>
  <c r="AR358" i="1" s="1"/>
  <c r="AQ358" i="1" s="1"/>
  <c r="AP358" i="1" s="1"/>
  <c r="AO358" i="1" s="1"/>
  <c r="AN358" i="1" s="1"/>
  <c r="AM358" i="1" s="1"/>
  <c r="AL358" i="1" s="1"/>
  <c r="AT519" i="1"/>
  <c r="AS519" i="1" s="1"/>
  <c r="AR519" i="1" s="1"/>
  <c r="AQ519" i="1" s="1"/>
  <c r="AP519" i="1" s="1"/>
  <c r="AO519" i="1" s="1"/>
  <c r="AN519" i="1" s="1"/>
  <c r="AM519" i="1" s="1"/>
  <c r="AL519" i="1" s="1"/>
  <c r="AT663" i="1"/>
  <c r="AS663" i="1" s="1"/>
  <c r="AR663" i="1" s="1"/>
  <c r="AQ663" i="1" s="1"/>
  <c r="AP663" i="1" s="1"/>
  <c r="AO663" i="1" s="1"/>
  <c r="AN663" i="1" s="1"/>
  <c r="AM663" i="1" s="1"/>
  <c r="AL663" i="1" s="1"/>
  <c r="AT787" i="1"/>
  <c r="AS787" i="1" s="1"/>
  <c r="AR787" i="1" s="1"/>
  <c r="AQ787" i="1" s="1"/>
  <c r="AP787" i="1" s="1"/>
  <c r="AO787" i="1" s="1"/>
  <c r="AN787" i="1" s="1"/>
  <c r="AM787" i="1" s="1"/>
  <c r="AL787" i="1" s="1"/>
  <c r="AS295" i="1"/>
  <c r="AR295" i="1" s="1"/>
  <c r="AQ295" i="1" s="1"/>
  <c r="AP295" i="1" s="1"/>
  <c r="AO295" i="1" s="1"/>
  <c r="AN295" i="1" s="1"/>
  <c r="AM295" i="1" s="1"/>
  <c r="AL295" i="1" s="1"/>
  <c r="AT295" i="1"/>
  <c r="AT183" i="1"/>
  <c r="AS183" i="1" s="1"/>
  <c r="AR183" i="1" s="1"/>
  <c r="AQ183" i="1" s="1"/>
  <c r="AP183" i="1" s="1"/>
  <c r="AO183" i="1" s="1"/>
  <c r="AN183" i="1" s="1"/>
  <c r="AM183" i="1" s="1"/>
  <c r="AL183" i="1" s="1"/>
  <c r="AT249" i="1"/>
  <c r="AS249" i="1" s="1"/>
  <c r="AR249" i="1" s="1"/>
  <c r="AQ249" i="1" s="1"/>
  <c r="AP249" i="1" s="1"/>
  <c r="AO249" i="1" s="1"/>
  <c r="AN249" i="1" s="1"/>
  <c r="AM249" i="1" s="1"/>
  <c r="AL249" i="1" s="1"/>
  <c r="BK23" i="1"/>
  <c r="BJ23" i="1" s="1"/>
  <c r="BI23" i="1" s="1"/>
  <c r="BH23" i="1" s="1"/>
  <c r="BG23" i="1" s="1"/>
  <c r="BF23" i="1" s="1"/>
  <c r="BE23" i="1" s="1"/>
  <c r="BD23" i="1" s="1"/>
  <c r="BC23" i="1" s="1"/>
  <c r="AT448" i="1"/>
  <c r="AS448" i="1" s="1"/>
  <c r="AR448" i="1" s="1"/>
  <c r="AQ448" i="1" s="1"/>
  <c r="AP448" i="1" s="1"/>
  <c r="AO448" i="1" s="1"/>
  <c r="AN448" i="1" s="1"/>
  <c r="AM448" i="1" s="1"/>
  <c r="AL448" i="1" s="1"/>
  <c r="AT660" i="1"/>
  <c r="AS660" i="1" s="1"/>
  <c r="AR660" i="1" s="1"/>
  <c r="AQ660" i="1" s="1"/>
  <c r="AP660" i="1" s="1"/>
  <c r="AO660" i="1" s="1"/>
  <c r="AN660" i="1" s="1"/>
  <c r="AM660" i="1" s="1"/>
  <c r="AL660" i="1" s="1"/>
  <c r="AT716" i="1"/>
  <c r="AS716" i="1" s="1"/>
  <c r="AR716" i="1" s="1"/>
  <c r="AQ716" i="1" s="1"/>
  <c r="AP716" i="1" s="1"/>
  <c r="AO716" i="1" s="1"/>
  <c r="AN716" i="1" s="1"/>
  <c r="AM716" i="1" s="1"/>
  <c r="AL716" i="1" s="1"/>
  <c r="AT814" i="1"/>
  <c r="AS814" i="1" s="1"/>
  <c r="AR814" i="1" s="1"/>
  <c r="AQ814" i="1" s="1"/>
  <c r="AP814" i="1" s="1"/>
  <c r="AO814" i="1" s="1"/>
  <c r="AN814" i="1" s="1"/>
  <c r="AM814" i="1" s="1"/>
  <c r="AL814" i="1" s="1"/>
  <c r="AT619" i="1"/>
  <c r="AS619" i="1" s="1"/>
  <c r="AR619" i="1" s="1"/>
  <c r="AQ619" i="1" s="1"/>
  <c r="AP619" i="1" s="1"/>
  <c r="AO619" i="1" s="1"/>
  <c r="AN619" i="1" s="1"/>
  <c r="AM619" i="1" s="1"/>
  <c r="AL619" i="1" s="1"/>
  <c r="AT792" i="1"/>
  <c r="AS792" i="1" s="1"/>
  <c r="AR792" i="1" s="1"/>
  <c r="AQ792" i="1"/>
  <c r="AP792" i="1" s="1"/>
  <c r="AO792" i="1" s="1"/>
  <c r="AN792" i="1" s="1"/>
  <c r="AM792" i="1" s="1"/>
  <c r="AL792" i="1" s="1"/>
  <c r="AT337" i="1"/>
  <c r="AS337" i="1" s="1"/>
  <c r="AR337" i="1" s="1"/>
  <c r="AQ337" i="1" s="1"/>
  <c r="AP337" i="1" s="1"/>
  <c r="AO337" i="1" s="1"/>
  <c r="AN337" i="1" s="1"/>
  <c r="AM337" i="1" s="1"/>
  <c r="AL337" i="1" s="1"/>
  <c r="AT45" i="1"/>
  <c r="AS45" i="1" s="1"/>
  <c r="AR45" i="1" s="1"/>
  <c r="AQ45" i="1" s="1"/>
  <c r="AP45" i="1" s="1"/>
  <c r="AO45" i="1" s="1"/>
  <c r="AN45" i="1" s="1"/>
  <c r="AM45" i="1" s="1"/>
  <c r="AL45" i="1" s="1"/>
  <c r="AT156" i="1"/>
  <c r="AS156" i="1" s="1"/>
  <c r="AR156" i="1" s="1"/>
  <c r="AQ156" i="1" s="1"/>
  <c r="AP156" i="1" s="1"/>
  <c r="AO156" i="1" s="1"/>
  <c r="AN156" i="1" s="1"/>
  <c r="AM156" i="1" s="1"/>
  <c r="AL156" i="1" s="1"/>
  <c r="AT306" i="1"/>
  <c r="AS306" i="1" s="1"/>
  <c r="AR306" i="1" s="1"/>
  <c r="AQ306" i="1" s="1"/>
  <c r="AP306" i="1" s="1"/>
  <c r="AO306" i="1" s="1"/>
  <c r="AN306" i="1" s="1"/>
  <c r="AM306" i="1" s="1"/>
  <c r="AL306" i="1" s="1"/>
  <c r="AT583" i="1"/>
  <c r="AS583" i="1" s="1"/>
  <c r="AR583" i="1" s="1"/>
  <c r="AQ583" i="1" s="1"/>
  <c r="AP583" i="1" s="1"/>
  <c r="AO583" i="1" s="1"/>
  <c r="AN583" i="1" s="1"/>
  <c r="AM583" i="1" s="1"/>
  <c r="AL583" i="1" s="1"/>
  <c r="AT794" i="1"/>
  <c r="AS794" i="1" s="1"/>
  <c r="AR794" i="1" s="1"/>
  <c r="AQ794" i="1" s="1"/>
  <c r="AP794" i="1" s="1"/>
  <c r="AO794" i="1" s="1"/>
  <c r="AN794" i="1" s="1"/>
  <c r="AM794" i="1" s="1"/>
  <c r="AL794" i="1" s="1"/>
  <c r="AT804" i="1"/>
  <c r="AS804" i="1" s="1"/>
  <c r="AR804" i="1" s="1"/>
  <c r="AQ804" i="1" s="1"/>
  <c r="AP804" i="1" s="1"/>
  <c r="AO804" i="1" s="1"/>
  <c r="AN804" i="1" s="1"/>
  <c r="AM804" i="1" s="1"/>
  <c r="AL804" i="1" s="1"/>
  <c r="AT389" i="1"/>
  <c r="AS389" i="1" s="1"/>
  <c r="AR389" i="1" s="1"/>
  <c r="AQ389" i="1" s="1"/>
  <c r="AP389" i="1" s="1"/>
  <c r="AO389" i="1" s="1"/>
  <c r="AN389" i="1" s="1"/>
  <c r="AM389" i="1" s="1"/>
  <c r="AL389" i="1" s="1"/>
  <c r="AT576" i="1"/>
  <c r="AS576" i="1" s="1"/>
  <c r="AR576" i="1" s="1"/>
  <c r="AQ576" i="1" s="1"/>
  <c r="AP576" i="1" s="1"/>
  <c r="AO576" i="1" s="1"/>
  <c r="AN576" i="1" s="1"/>
  <c r="AM576" i="1" s="1"/>
  <c r="AL576" i="1" s="1"/>
  <c r="AT807" i="1"/>
  <c r="AS807" i="1" s="1"/>
  <c r="AR807" i="1" s="1"/>
  <c r="AQ807" i="1" s="1"/>
  <c r="AP807" i="1" s="1"/>
  <c r="AO807" i="1" s="1"/>
  <c r="AN807" i="1" s="1"/>
  <c r="AM807" i="1" s="1"/>
  <c r="AL807" i="1" s="1"/>
  <c r="AT300" i="1"/>
  <c r="AS300" i="1" s="1"/>
  <c r="AR300" i="1" s="1"/>
  <c r="AQ300" i="1" s="1"/>
  <c r="AP300" i="1" s="1"/>
  <c r="AO300" i="1" s="1"/>
  <c r="AN300" i="1" s="1"/>
  <c r="AM300" i="1" s="1"/>
  <c r="AL300" i="1" s="1"/>
  <c r="AT236" i="1"/>
  <c r="AS236" i="1" s="1"/>
  <c r="AR236" i="1" s="1"/>
  <c r="AQ236" i="1" s="1"/>
  <c r="AP236" i="1" s="1"/>
  <c r="AO236" i="1" s="1"/>
  <c r="AN236" i="1" s="1"/>
  <c r="AM236" i="1" s="1"/>
  <c r="AL236" i="1" s="1"/>
  <c r="AT398" i="1"/>
  <c r="AS398" i="1" s="1"/>
  <c r="AR398" i="1" s="1"/>
  <c r="AQ398" i="1" s="1"/>
  <c r="AP398" i="1" s="1"/>
  <c r="AO398" i="1" s="1"/>
  <c r="AN398" i="1" s="1"/>
  <c r="AM398" i="1" s="1"/>
  <c r="AL398" i="1" s="1"/>
  <c r="AT392" i="1"/>
  <c r="AS392" i="1" s="1"/>
  <c r="AR392" i="1" s="1"/>
  <c r="AQ392" i="1" s="1"/>
  <c r="AP392" i="1" s="1"/>
  <c r="AO392" i="1" s="1"/>
  <c r="AN392" i="1" s="1"/>
  <c r="AM392" i="1" s="1"/>
  <c r="AL392" i="1" s="1"/>
  <c r="AT511" i="1"/>
  <c r="AS511" i="1" s="1"/>
  <c r="AR511" i="1" s="1"/>
  <c r="AQ511" i="1" s="1"/>
  <c r="AP511" i="1" s="1"/>
  <c r="AO511" i="1" s="1"/>
  <c r="AN511" i="1" s="1"/>
  <c r="AM511" i="1" s="1"/>
  <c r="AL511" i="1" s="1"/>
  <c r="AT704" i="1"/>
  <c r="AS704" i="1" s="1"/>
  <c r="AR704" i="1" s="1"/>
  <c r="AQ704" i="1" s="1"/>
  <c r="AP704" i="1" s="1"/>
  <c r="AO704" i="1" s="1"/>
  <c r="AN704" i="1" s="1"/>
  <c r="AM704" i="1" s="1"/>
  <c r="AL704" i="1" s="1"/>
  <c r="AT308" i="1"/>
  <c r="AS308" i="1" s="1"/>
  <c r="AR308" i="1" s="1"/>
  <c r="AQ308" i="1" s="1"/>
  <c r="AP308" i="1" s="1"/>
  <c r="AO308" i="1" s="1"/>
  <c r="AN308" i="1" s="1"/>
  <c r="AM308" i="1" s="1"/>
  <c r="AL308" i="1" s="1"/>
  <c r="BK69" i="1"/>
  <c r="BJ69" i="1" s="1"/>
  <c r="BI69" i="1" s="1"/>
  <c r="BH69" i="1" s="1"/>
  <c r="BG69" i="1" s="1"/>
  <c r="BF69" i="1" s="1"/>
  <c r="BE69" i="1"/>
  <c r="BD69" i="1" s="1"/>
  <c r="BC69" i="1" s="1"/>
  <c r="BK35" i="1"/>
  <c r="BJ35" i="1" s="1"/>
  <c r="BI35" i="1" s="1"/>
  <c r="BH35" i="1" s="1"/>
  <c r="BG35" i="1" s="1"/>
  <c r="BF35" i="1" s="1"/>
  <c r="BE35" i="1" s="1"/>
  <c r="BD35" i="1" s="1"/>
  <c r="BC35" i="1" s="1"/>
  <c r="AT235" i="1"/>
  <c r="AS235" i="1" s="1"/>
  <c r="AR235" i="1" s="1"/>
  <c r="AQ235" i="1" s="1"/>
  <c r="AP235" i="1" s="1"/>
  <c r="AO235" i="1" s="1"/>
  <c r="AN235" i="1" s="1"/>
  <c r="AM235" i="1" s="1"/>
  <c r="AL235" i="1" s="1"/>
  <c r="AT431" i="1"/>
  <c r="AS431" i="1" s="1"/>
  <c r="AR431" i="1" s="1"/>
  <c r="AQ431" i="1" s="1"/>
  <c r="AP431" i="1" s="1"/>
  <c r="AO431" i="1" s="1"/>
  <c r="AN431" i="1" s="1"/>
  <c r="AM431" i="1" s="1"/>
  <c r="AL431" i="1" s="1"/>
  <c r="AS538" i="1"/>
  <c r="AR538" i="1" s="1"/>
  <c r="AQ538" i="1" s="1"/>
  <c r="AP538" i="1" s="1"/>
  <c r="AO538" i="1" s="1"/>
  <c r="AN538" i="1" s="1"/>
  <c r="AM538" i="1" s="1"/>
  <c r="AL538" i="1" s="1"/>
  <c r="AT538" i="1"/>
  <c r="AT626" i="1"/>
  <c r="AS626" i="1" s="1"/>
  <c r="AR626" i="1" s="1"/>
  <c r="AQ626" i="1" s="1"/>
  <c r="AP626" i="1" s="1"/>
  <c r="AO626" i="1" s="1"/>
  <c r="AN626" i="1" s="1"/>
  <c r="AM626" i="1" s="1"/>
  <c r="AL626" i="1" s="1"/>
  <c r="AT467" i="1"/>
  <c r="AS467" i="1" s="1"/>
  <c r="AR467" i="1" s="1"/>
  <c r="AQ467" i="1" s="1"/>
  <c r="AP467" i="1" s="1"/>
  <c r="AO467" i="1" s="1"/>
  <c r="AN467" i="1" s="1"/>
  <c r="AM467" i="1" s="1"/>
  <c r="AL467" i="1" s="1"/>
  <c r="AT599" i="1"/>
  <c r="AS599" i="1"/>
  <c r="AR599" i="1" s="1"/>
  <c r="AQ599" i="1" s="1"/>
  <c r="AP599" i="1" s="1"/>
  <c r="AO599" i="1" s="1"/>
  <c r="AN599" i="1" s="1"/>
  <c r="AM599" i="1" s="1"/>
  <c r="AL599" i="1" s="1"/>
  <c r="AT605" i="1"/>
  <c r="AS605" i="1" s="1"/>
  <c r="AR605" i="1" s="1"/>
  <c r="AQ605" i="1" s="1"/>
  <c r="AP605" i="1" s="1"/>
  <c r="AO605" i="1" s="1"/>
  <c r="AN605" i="1" s="1"/>
  <c r="AM605" i="1" s="1"/>
  <c r="AL605" i="1" s="1"/>
  <c r="AT714" i="1"/>
  <c r="AS714" i="1" s="1"/>
  <c r="AR714" i="1" s="1"/>
  <c r="AQ714" i="1" s="1"/>
  <c r="AP714" i="1" s="1"/>
  <c r="AO714" i="1" s="1"/>
  <c r="AN714" i="1" s="1"/>
  <c r="AM714" i="1" s="1"/>
  <c r="AL714" i="1" s="1"/>
  <c r="AT540" i="1"/>
  <c r="AS540" i="1" s="1"/>
  <c r="AR540" i="1" s="1"/>
  <c r="AQ540" i="1" s="1"/>
  <c r="AP540" i="1" s="1"/>
  <c r="AO540" i="1" s="1"/>
  <c r="AN540" i="1" s="1"/>
  <c r="AM540" i="1" s="1"/>
  <c r="AL540" i="1" s="1"/>
  <c r="AT239" i="1"/>
  <c r="AS239" i="1"/>
  <c r="AR239" i="1" s="1"/>
  <c r="AQ239" i="1" s="1"/>
  <c r="AP239" i="1" s="1"/>
  <c r="AO239" i="1" s="1"/>
  <c r="AN239" i="1" s="1"/>
  <c r="AM239" i="1" s="1"/>
  <c r="AL239" i="1" s="1"/>
  <c r="AT216" i="1"/>
  <c r="AS216" i="1" s="1"/>
  <c r="AR216" i="1" s="1"/>
  <c r="AQ216" i="1" s="1"/>
  <c r="AP216" i="1" s="1"/>
  <c r="AO216" i="1" s="1"/>
  <c r="AN216" i="1" s="1"/>
  <c r="AM216" i="1" s="1"/>
  <c r="AL216" i="1" s="1"/>
  <c r="AT207" i="1"/>
  <c r="AS207" i="1" s="1"/>
  <c r="AR207" i="1" s="1"/>
  <c r="AQ207" i="1" s="1"/>
  <c r="AP207" i="1" s="1"/>
  <c r="AO207" i="1" s="1"/>
  <c r="AN207" i="1" s="1"/>
  <c r="AM207" i="1" s="1"/>
  <c r="AL207" i="1" s="1"/>
  <c r="BK56" i="1"/>
  <c r="BJ56" i="1" s="1"/>
  <c r="BI56" i="1" s="1"/>
  <c r="BH56" i="1" s="1"/>
  <c r="BG56" i="1" s="1"/>
  <c r="BF56" i="1"/>
  <c r="BE56" i="1" s="1"/>
  <c r="BD56" i="1" s="1"/>
  <c r="BC56" i="1" s="1"/>
  <c r="BK4" i="1"/>
  <c r="BJ4" i="1" s="1"/>
  <c r="BI4" i="1" s="1"/>
  <c r="BH4" i="1" s="1"/>
  <c r="BG4" i="1" s="1"/>
  <c r="BF4" i="1" s="1"/>
  <c r="BE4" i="1" s="1"/>
  <c r="BD4" i="1" s="1"/>
  <c r="BC4" i="1" s="1"/>
  <c r="AT263" i="1"/>
  <c r="AS263" i="1"/>
  <c r="AR263" i="1" s="1"/>
  <c r="AQ263" i="1" s="1"/>
  <c r="AP263" i="1" s="1"/>
  <c r="AO263" i="1" s="1"/>
  <c r="AN263" i="1" s="1"/>
  <c r="AM263" i="1" s="1"/>
  <c r="AL263" i="1" s="1"/>
  <c r="AT47" i="1"/>
  <c r="AS47" i="1" s="1"/>
  <c r="AR47" i="1" s="1"/>
  <c r="AQ47" i="1" s="1"/>
  <c r="AP47" i="1" s="1"/>
  <c r="AO47" i="1" s="1"/>
  <c r="AN47" i="1" s="1"/>
  <c r="AM47" i="1" s="1"/>
  <c r="AL47" i="1" s="1"/>
  <c r="BI21" i="1"/>
  <c r="BH21" i="1" s="1"/>
  <c r="BG21" i="1" s="1"/>
  <c r="BF21" i="1" s="1"/>
  <c r="BE21" i="1" s="1"/>
  <c r="BD21" i="1" s="1"/>
  <c r="BC21" i="1" s="1"/>
  <c r="BK21" i="1"/>
  <c r="BJ21" i="1" s="1"/>
  <c r="BJ20" i="1"/>
  <c r="BI20" i="1" s="1"/>
  <c r="BH20" i="1" s="1"/>
  <c r="BG20" i="1" s="1"/>
  <c r="BF20" i="1" s="1"/>
  <c r="BE20" i="1" s="1"/>
  <c r="BD20" i="1" s="1"/>
  <c r="BC20" i="1" s="1"/>
  <c r="BK20" i="1"/>
  <c r="AT256" i="1"/>
  <c r="AS256" i="1" s="1"/>
  <c r="AR256" i="1" s="1"/>
  <c r="AQ256" i="1" s="1"/>
  <c r="AP256" i="1" s="1"/>
  <c r="AO256" i="1" s="1"/>
  <c r="AN256" i="1" s="1"/>
  <c r="AM256" i="1" s="1"/>
  <c r="AL256" i="1" s="1"/>
  <c r="AT60" i="1"/>
  <c r="AS60" i="1" s="1"/>
  <c r="AR60" i="1" s="1"/>
  <c r="AQ60" i="1" s="1"/>
  <c r="AP60" i="1" s="1"/>
  <c r="AO60" i="1" s="1"/>
  <c r="AN60" i="1" s="1"/>
  <c r="AM60" i="1" s="1"/>
  <c r="AL60" i="1" s="1"/>
  <c r="AT39" i="1"/>
  <c r="AS39" i="1" s="1"/>
  <c r="AR39" i="1" s="1"/>
  <c r="AQ39" i="1" s="1"/>
  <c r="AP39" i="1" s="1"/>
  <c r="AO39" i="1" s="1"/>
  <c r="AN39" i="1" s="1"/>
  <c r="AM39" i="1" s="1"/>
  <c r="AL39" i="1" s="1"/>
  <c r="AT115" i="1"/>
  <c r="AS115" i="1" s="1"/>
  <c r="AR115" i="1" s="1"/>
  <c r="AQ115" i="1" s="1"/>
  <c r="AP115" i="1" s="1"/>
  <c r="AO115" i="1" s="1"/>
  <c r="AN115" i="1" s="1"/>
  <c r="AM115" i="1" s="1"/>
  <c r="AL115" i="1" s="1"/>
  <c r="AT78" i="1"/>
  <c r="AS78" i="1" s="1"/>
  <c r="AR78" i="1" s="1"/>
  <c r="AQ78" i="1" s="1"/>
  <c r="AP78" i="1" s="1"/>
  <c r="AO78" i="1" s="1"/>
  <c r="AN78" i="1" s="1"/>
  <c r="AM78" i="1" s="1"/>
  <c r="AL78" i="1" s="1"/>
  <c r="AT160" i="1"/>
  <c r="AS160" i="1"/>
  <c r="AR160" i="1" s="1"/>
  <c r="AQ160" i="1" s="1"/>
  <c r="AP160" i="1" s="1"/>
  <c r="AO160" i="1" s="1"/>
  <c r="AN160" i="1" s="1"/>
  <c r="AM160" i="1" s="1"/>
  <c r="AL160" i="1" s="1"/>
  <c r="AR266" i="1"/>
  <c r="AQ266" i="1" s="1"/>
  <c r="AP266" i="1" s="1"/>
  <c r="AO266" i="1" s="1"/>
  <c r="AN266" i="1" s="1"/>
  <c r="AM266" i="1" s="1"/>
  <c r="AL266" i="1" s="1"/>
  <c r="AT266" i="1"/>
  <c r="AS266" i="1" s="1"/>
  <c r="I471" i="1"/>
  <c r="AC471" i="1"/>
  <c r="AF471" i="1"/>
  <c r="AT147" i="1"/>
  <c r="AS147" i="1" s="1"/>
  <c r="AR147" i="1" s="1"/>
  <c r="AQ147" i="1" s="1"/>
  <c r="AP147" i="1" s="1"/>
  <c r="AO147" i="1" s="1"/>
  <c r="AN147" i="1" s="1"/>
  <c r="AM147" i="1" s="1"/>
  <c r="AL147" i="1" s="1"/>
  <c r="AT528" i="1"/>
  <c r="AS528" i="1" s="1"/>
  <c r="AR528" i="1" s="1"/>
  <c r="AQ528" i="1" s="1"/>
  <c r="AP528" i="1" s="1"/>
  <c r="AO528" i="1" s="1"/>
  <c r="AN528" i="1" s="1"/>
  <c r="AM528" i="1" s="1"/>
  <c r="AL528" i="1" s="1"/>
  <c r="AT420" i="1"/>
  <c r="AS420" i="1" s="1"/>
  <c r="AR420" i="1" s="1"/>
  <c r="AQ420" i="1" s="1"/>
  <c r="AP420" i="1" s="1"/>
  <c r="AO420" i="1" s="1"/>
  <c r="AN420" i="1" s="1"/>
  <c r="AM420" i="1" s="1"/>
  <c r="AL420" i="1" s="1"/>
  <c r="AT498" i="1"/>
  <c r="AS498" i="1" s="1"/>
  <c r="AR498" i="1" s="1"/>
  <c r="AQ498" i="1" s="1"/>
  <c r="AP498" i="1" s="1"/>
  <c r="AO498" i="1" s="1"/>
  <c r="AN498" i="1" s="1"/>
  <c r="AM498" i="1" s="1"/>
  <c r="AL498" i="1" s="1"/>
  <c r="AT731" i="1"/>
  <c r="AS731" i="1" s="1"/>
  <c r="AR731" i="1" s="1"/>
  <c r="AQ731" i="1" s="1"/>
  <c r="AP731" i="1" s="1"/>
  <c r="AO731" i="1" s="1"/>
  <c r="AN731" i="1" s="1"/>
  <c r="AM731" i="1" s="1"/>
  <c r="AL731" i="1" s="1"/>
  <c r="BK57" i="1"/>
  <c r="BJ57" i="1" s="1"/>
  <c r="BI57" i="1" s="1"/>
  <c r="BH57" i="1" s="1"/>
  <c r="BG57" i="1" s="1"/>
  <c r="BF57" i="1" s="1"/>
  <c r="BE57" i="1" s="1"/>
  <c r="BD57" i="1" s="1"/>
  <c r="BC57" i="1" s="1"/>
  <c r="AT203" i="1"/>
  <c r="AS203" i="1" s="1"/>
  <c r="AR203" i="1" s="1"/>
  <c r="AQ203" i="1" s="1"/>
  <c r="AP203" i="1" s="1"/>
  <c r="AO203" i="1" s="1"/>
  <c r="AN203" i="1" s="1"/>
  <c r="AM203" i="1" s="1"/>
  <c r="AL203" i="1" s="1"/>
  <c r="AT525" i="1"/>
  <c r="AS525" i="1" s="1"/>
  <c r="AR525" i="1" s="1"/>
  <c r="AQ525" i="1" s="1"/>
  <c r="AP525" i="1" s="1"/>
  <c r="AO525" i="1" s="1"/>
  <c r="AN525" i="1" s="1"/>
  <c r="AM525" i="1" s="1"/>
  <c r="AL525" i="1" s="1"/>
  <c r="AS633" i="1"/>
  <c r="AR633" i="1" s="1"/>
  <c r="AQ633" i="1" s="1"/>
  <c r="AP633" i="1" s="1"/>
  <c r="AO633" i="1" s="1"/>
  <c r="AN633" i="1" s="1"/>
  <c r="AM633" i="1" s="1"/>
  <c r="AL633" i="1" s="1"/>
  <c r="AT633" i="1"/>
  <c r="AT181" i="1"/>
  <c r="AS181" i="1" s="1"/>
  <c r="AR181" i="1" s="1"/>
  <c r="AQ181" i="1" s="1"/>
  <c r="AP181" i="1" s="1"/>
  <c r="AO181" i="1" s="1"/>
  <c r="AN181" i="1" s="1"/>
  <c r="AM181" i="1" s="1"/>
  <c r="AL181" i="1" s="1"/>
  <c r="AT649" i="1"/>
  <c r="AS649" i="1" s="1"/>
  <c r="AR649" i="1" s="1"/>
  <c r="AQ649" i="1" s="1"/>
  <c r="AP649" i="1" s="1"/>
  <c r="AO649" i="1" s="1"/>
  <c r="AN649" i="1" s="1"/>
  <c r="AM649" i="1" s="1"/>
  <c r="AL649" i="1" s="1"/>
  <c r="AT803" i="1"/>
  <c r="AS803" i="1" s="1"/>
  <c r="AR803" i="1" s="1"/>
  <c r="AQ803" i="1" s="1"/>
  <c r="AP803" i="1" s="1"/>
  <c r="AO803" i="1" s="1"/>
  <c r="AN803" i="1"/>
  <c r="AM803" i="1" s="1"/>
  <c r="AL803" i="1" s="1"/>
  <c r="AT291" i="1"/>
  <c r="AS291" i="1" s="1"/>
  <c r="AR291" i="1" s="1"/>
  <c r="AQ291" i="1" s="1"/>
  <c r="AP291" i="1" s="1"/>
  <c r="AO291" i="1" s="1"/>
  <c r="AN291" i="1" s="1"/>
  <c r="AM291" i="1" s="1"/>
  <c r="AL291" i="1" s="1"/>
  <c r="AP313" i="1"/>
  <c r="AO313" i="1" s="1"/>
  <c r="AN313" i="1" s="1"/>
  <c r="AM313" i="1" s="1"/>
  <c r="AL313" i="1" s="1"/>
  <c r="AT313" i="1"/>
  <c r="AS313" i="1" s="1"/>
  <c r="AR313" i="1" s="1"/>
  <c r="AQ313" i="1" s="1"/>
  <c r="AT547" i="1"/>
  <c r="AS547" i="1" s="1"/>
  <c r="AR547" i="1" s="1"/>
  <c r="AQ547" i="1" s="1"/>
  <c r="AP547" i="1" s="1"/>
  <c r="AO547" i="1" s="1"/>
  <c r="AN547" i="1" s="1"/>
  <c r="AM547" i="1" s="1"/>
  <c r="AL547" i="1" s="1"/>
  <c r="AT74" i="1"/>
  <c r="AS74" i="1" s="1"/>
  <c r="AR74" i="1" s="1"/>
  <c r="AQ74" i="1" s="1"/>
  <c r="AP74" i="1" s="1"/>
  <c r="AO74" i="1" s="1"/>
  <c r="AN74" i="1" s="1"/>
  <c r="AM74" i="1" s="1"/>
  <c r="AL74" i="1" s="1"/>
  <c r="AT705" i="1"/>
  <c r="AS705" i="1" s="1"/>
  <c r="AR705" i="1" s="1"/>
  <c r="AQ705" i="1" s="1"/>
  <c r="AP705" i="1" s="1"/>
  <c r="AO705" i="1" s="1"/>
  <c r="AN705" i="1" s="1"/>
  <c r="AM705" i="1" s="1"/>
  <c r="AL705" i="1" s="1"/>
  <c r="AT773" i="1"/>
  <c r="AS773" i="1" s="1"/>
  <c r="AR773" i="1" s="1"/>
  <c r="AQ773" i="1" s="1"/>
  <c r="AP773" i="1" s="1"/>
  <c r="AO773" i="1" s="1"/>
  <c r="AN773" i="1" s="1"/>
  <c r="AM773" i="1" s="1"/>
  <c r="AL773" i="1" s="1"/>
  <c r="AT219" i="1"/>
  <c r="AS219" i="1" s="1"/>
  <c r="AR219" i="1" s="1"/>
  <c r="AQ219" i="1" s="1"/>
  <c r="AP219" i="1" s="1"/>
  <c r="AO219" i="1" s="1"/>
  <c r="AN219" i="1" s="1"/>
  <c r="AM219" i="1" s="1"/>
  <c r="AL219" i="1" s="1"/>
  <c r="AT451" i="1"/>
  <c r="AS451" i="1" s="1"/>
  <c r="AR451" i="1" s="1"/>
  <c r="AQ451" i="1" s="1"/>
  <c r="AP451" i="1" s="1"/>
  <c r="AO451" i="1" s="1"/>
  <c r="AN451" i="1" s="1"/>
  <c r="AM451" i="1" s="1"/>
  <c r="AL451" i="1" s="1"/>
  <c r="AT479" i="1"/>
  <c r="AS479" i="1" s="1"/>
  <c r="AR479" i="1" s="1"/>
  <c r="AQ479" i="1" s="1"/>
  <c r="AP479" i="1" s="1"/>
  <c r="AO479" i="1" s="1"/>
  <c r="AN479" i="1" s="1"/>
  <c r="AM479" i="1" s="1"/>
  <c r="AL479" i="1" s="1"/>
  <c r="AT513" i="1"/>
  <c r="AS513" i="1" s="1"/>
  <c r="AR513" i="1" s="1"/>
  <c r="AQ513" i="1" s="1"/>
  <c r="AP513" i="1" s="1"/>
  <c r="AO513" i="1" s="1"/>
  <c r="AN513" i="1" s="1"/>
  <c r="AM513" i="1" s="1"/>
  <c r="AL513" i="1" s="1"/>
  <c r="AT488" i="1"/>
  <c r="AS488" i="1"/>
  <c r="AR488" i="1" s="1"/>
  <c r="AQ488" i="1" s="1"/>
  <c r="AP488" i="1" s="1"/>
  <c r="AO488" i="1" s="1"/>
  <c r="AN488" i="1" s="1"/>
  <c r="AM488" i="1" s="1"/>
  <c r="AL488" i="1" s="1"/>
  <c r="AT512" i="1"/>
  <c r="AS512" i="1" s="1"/>
  <c r="AR512" i="1" s="1"/>
  <c r="AQ512" i="1" s="1"/>
  <c r="AP512" i="1" s="1"/>
  <c r="AO512" i="1" s="1"/>
  <c r="AN512" i="1" s="1"/>
  <c r="AM512" i="1" s="1"/>
  <c r="AL512" i="1" s="1"/>
  <c r="AT165" i="1"/>
  <c r="AS165" i="1" s="1"/>
  <c r="AR165" i="1" s="1"/>
  <c r="AQ165" i="1" s="1"/>
  <c r="AP165" i="1" s="1"/>
  <c r="AO165" i="1" s="1"/>
  <c r="AN165" i="1" s="1"/>
  <c r="AM165" i="1" s="1"/>
  <c r="AL165" i="1" s="1"/>
  <c r="AT702" i="1"/>
  <c r="AS702" i="1" s="1"/>
  <c r="AR702" i="1" s="1"/>
  <c r="AQ702" i="1" s="1"/>
  <c r="AP702" i="1" s="1"/>
  <c r="AO702" i="1" s="1"/>
  <c r="AN702" i="1" s="1"/>
  <c r="AM702" i="1" s="1"/>
  <c r="AL702" i="1" s="1"/>
  <c r="AT719" i="1"/>
  <c r="AS719" i="1" s="1"/>
  <c r="AR719" i="1" s="1"/>
  <c r="AQ719" i="1" s="1"/>
  <c r="AP719" i="1" s="1"/>
  <c r="AO719" i="1" s="1"/>
  <c r="AN719" i="1" s="1"/>
  <c r="AM719" i="1" s="1"/>
  <c r="AL719" i="1" s="1"/>
  <c r="AT639" i="1"/>
  <c r="AS639" i="1" s="1"/>
  <c r="AR639" i="1" s="1"/>
  <c r="AQ639" i="1" s="1"/>
  <c r="AP639" i="1" s="1"/>
  <c r="AO639" i="1" s="1"/>
  <c r="AN639" i="1" s="1"/>
  <c r="AM639" i="1" s="1"/>
  <c r="AL639" i="1" s="1"/>
  <c r="AT764" i="1"/>
  <c r="AS764" i="1" s="1"/>
  <c r="AR764" i="1" s="1"/>
  <c r="AQ764" i="1" s="1"/>
  <c r="AP764" i="1" s="1"/>
  <c r="AO764" i="1" s="1"/>
  <c r="AN764" i="1" s="1"/>
  <c r="AM764" i="1" s="1"/>
  <c r="AL764" i="1" s="1"/>
  <c r="BK59" i="1"/>
  <c r="BJ59" i="1" s="1"/>
  <c r="BI59" i="1" s="1"/>
  <c r="BH59" i="1" s="1"/>
  <c r="BG59" i="1" s="1"/>
  <c r="BF59" i="1" s="1"/>
  <c r="BE59" i="1" s="1"/>
  <c r="BD59" i="1" s="1"/>
  <c r="BC59" i="1" s="1"/>
  <c r="AT51" i="1"/>
  <c r="AS51" i="1" s="1"/>
  <c r="AR51" i="1" s="1"/>
  <c r="AQ51" i="1" s="1"/>
  <c r="AP51" i="1" s="1"/>
  <c r="AO51" i="1" s="1"/>
  <c r="AN51" i="1" s="1"/>
  <c r="AM51" i="1" s="1"/>
  <c r="AL51" i="1" s="1"/>
  <c r="AT261" i="1"/>
  <c r="AS261" i="1" s="1"/>
  <c r="AR261" i="1" s="1"/>
  <c r="AQ261" i="1" s="1"/>
  <c r="AP261" i="1" s="1"/>
  <c r="AO261" i="1" s="1"/>
  <c r="AN261" i="1" s="1"/>
  <c r="AM261" i="1" s="1"/>
  <c r="AL261" i="1" s="1"/>
  <c r="AT799" i="1"/>
  <c r="AS799" i="1" s="1"/>
  <c r="AR799" i="1" s="1"/>
  <c r="AQ799" i="1" s="1"/>
  <c r="AP799" i="1" s="1"/>
  <c r="AO799" i="1" s="1"/>
  <c r="AN799" i="1" s="1"/>
  <c r="AM799" i="1" s="1"/>
  <c r="AL799" i="1" s="1"/>
  <c r="AT790" i="1"/>
  <c r="AS790" i="1" s="1"/>
  <c r="AR790" i="1" s="1"/>
  <c r="AQ790" i="1" s="1"/>
  <c r="AP790" i="1" s="1"/>
  <c r="AO790" i="1" s="1"/>
  <c r="AN790" i="1" s="1"/>
  <c r="AM790" i="1" s="1"/>
  <c r="AL790" i="1" s="1"/>
  <c r="AT447" i="1"/>
  <c r="AS447" i="1" s="1"/>
  <c r="AR447" i="1" s="1"/>
  <c r="AQ447" i="1" s="1"/>
  <c r="AP447" i="1" s="1"/>
  <c r="AO447" i="1" s="1"/>
  <c r="AN447" i="1" s="1"/>
  <c r="AM447" i="1" s="1"/>
  <c r="AL447" i="1" s="1"/>
  <c r="AT285" i="1"/>
  <c r="AS285" i="1" s="1"/>
  <c r="AR285" i="1" s="1"/>
  <c r="AQ285" i="1" s="1"/>
  <c r="AP285" i="1" s="1"/>
  <c r="AO285" i="1" s="1"/>
  <c r="AN285" i="1" s="1"/>
  <c r="AM285" i="1" s="1"/>
  <c r="AL285" i="1" s="1"/>
  <c r="AT227" i="1"/>
  <c r="AS227" i="1" s="1"/>
  <c r="AR227" i="1" s="1"/>
  <c r="AQ227" i="1" s="1"/>
  <c r="AP227" i="1" s="1"/>
  <c r="AO227" i="1" s="1"/>
  <c r="AN227" i="1" s="1"/>
  <c r="AM227" i="1" s="1"/>
  <c r="AL227" i="1" s="1"/>
  <c r="AT652" i="1"/>
  <c r="AS652" i="1" s="1"/>
  <c r="AR652" i="1" s="1"/>
  <c r="AQ652" i="1" s="1"/>
  <c r="AP652" i="1" s="1"/>
  <c r="AO652" i="1" s="1"/>
  <c r="AN652" i="1" s="1"/>
  <c r="AM652" i="1" s="1"/>
  <c r="AL652" i="1" s="1"/>
  <c r="AT625" i="1"/>
  <c r="AS625" i="1" s="1"/>
  <c r="AR625" i="1" s="1"/>
  <c r="AQ625" i="1" s="1"/>
  <c r="AP625" i="1" s="1"/>
  <c r="AO625" i="1" s="1"/>
  <c r="AN625" i="1" s="1"/>
  <c r="AM625" i="1" s="1"/>
  <c r="AL625" i="1" s="1"/>
  <c r="AT492" i="1"/>
  <c r="AS492" i="1" s="1"/>
  <c r="AR492" i="1" s="1"/>
  <c r="AQ492" i="1" s="1"/>
  <c r="AP492" i="1" s="1"/>
  <c r="AO492" i="1" s="1"/>
  <c r="AN492" i="1" s="1"/>
  <c r="AM492" i="1" s="1"/>
  <c r="AL492" i="1" s="1"/>
  <c r="AS676" i="1"/>
  <c r="AR676" i="1" s="1"/>
  <c r="AQ676" i="1" s="1"/>
  <c r="AP676" i="1" s="1"/>
  <c r="AO676" i="1" s="1"/>
  <c r="AN676" i="1" s="1"/>
  <c r="AM676" i="1" s="1"/>
  <c r="AL676" i="1" s="1"/>
  <c r="AT676" i="1"/>
  <c r="AT144" i="1"/>
  <c r="AS144" i="1" s="1"/>
  <c r="AR144" i="1" s="1"/>
  <c r="AQ144" i="1" s="1"/>
  <c r="AP144" i="1" s="1"/>
  <c r="AO144" i="1" s="1"/>
  <c r="AN144" i="1" s="1"/>
  <c r="AM144" i="1" s="1"/>
  <c r="AL144" i="1" s="1"/>
  <c r="AT209" i="1"/>
  <c r="AS209" i="1" s="1"/>
  <c r="AR209" i="1" s="1"/>
  <c r="AQ209" i="1" s="1"/>
  <c r="AP209" i="1" s="1"/>
  <c r="AO209" i="1" s="1"/>
  <c r="AN209" i="1" s="1"/>
  <c r="AM209" i="1" s="1"/>
  <c r="AL209" i="1" s="1"/>
  <c r="AT497" i="1"/>
  <c r="AS497" i="1" s="1"/>
  <c r="AR497" i="1" s="1"/>
  <c r="AQ497" i="1" s="1"/>
  <c r="AP497" i="1" s="1"/>
  <c r="AO497" i="1" s="1"/>
  <c r="AN497" i="1" s="1"/>
  <c r="AM497" i="1" s="1"/>
  <c r="AL497" i="1" s="1"/>
  <c r="AT503" i="1"/>
  <c r="AS503" i="1" s="1"/>
  <c r="AR503" i="1" s="1"/>
  <c r="AQ503" i="1" s="1"/>
  <c r="AP503" i="1" s="1"/>
  <c r="AO503" i="1" s="1"/>
  <c r="AN503" i="1" s="1"/>
  <c r="AM503" i="1" s="1"/>
  <c r="AL503" i="1" s="1"/>
  <c r="AT424" i="1"/>
  <c r="AS424" i="1" s="1"/>
  <c r="AR424" i="1" s="1"/>
  <c r="AQ424" i="1" s="1"/>
  <c r="AP424" i="1" s="1"/>
  <c r="AO424" i="1" s="1"/>
  <c r="AN424" i="1" s="1"/>
  <c r="AM424" i="1" s="1"/>
  <c r="AL424" i="1" s="1"/>
  <c r="AT591" i="1"/>
  <c r="AS591" i="1" s="1"/>
  <c r="AR591" i="1" s="1"/>
  <c r="AQ591" i="1" s="1"/>
  <c r="AP591" i="1" s="1"/>
  <c r="AO591" i="1" s="1"/>
  <c r="AN591" i="1" s="1"/>
  <c r="AM591" i="1" s="1"/>
  <c r="AL591" i="1" s="1"/>
  <c r="AT196" i="1"/>
  <c r="AS196" i="1" s="1"/>
  <c r="AR196" i="1" s="1"/>
  <c r="AQ196" i="1" s="1"/>
  <c r="AP196" i="1" s="1"/>
  <c r="AO196" i="1" s="1"/>
  <c r="AN196" i="1" s="1"/>
  <c r="AM196" i="1" s="1"/>
  <c r="AL196" i="1" s="1"/>
  <c r="AT229" i="1"/>
  <c r="AS229" i="1" s="1"/>
  <c r="AR229" i="1" s="1"/>
  <c r="AQ229" i="1" s="1"/>
  <c r="AP229" i="1" s="1"/>
  <c r="AO229" i="1" s="1"/>
  <c r="AN229" i="1" s="1"/>
  <c r="AM229" i="1" s="1"/>
  <c r="AL229" i="1" s="1"/>
  <c r="AT579" i="1"/>
  <c r="AS579" i="1" s="1"/>
  <c r="AR579" i="1" s="1"/>
  <c r="AQ579" i="1" s="1"/>
  <c r="AP579" i="1" s="1"/>
  <c r="AO579" i="1" s="1"/>
  <c r="AN579" i="1" s="1"/>
  <c r="AM579" i="1" s="1"/>
  <c r="AL579" i="1" s="1"/>
  <c r="AT775" i="1"/>
  <c r="AS775" i="1" s="1"/>
  <c r="AR775" i="1" s="1"/>
  <c r="AQ775" i="1" s="1"/>
  <c r="AP775" i="1" s="1"/>
  <c r="AO775" i="1" s="1"/>
  <c r="AN775" i="1" s="1"/>
  <c r="AM775" i="1" s="1"/>
  <c r="AL775" i="1" s="1"/>
  <c r="AT752" i="1"/>
  <c r="AS752" i="1" s="1"/>
  <c r="AR752" i="1" s="1"/>
  <c r="AQ752" i="1" s="1"/>
  <c r="AP752" i="1" s="1"/>
  <c r="AO752" i="1" s="1"/>
  <c r="AN752" i="1" s="1"/>
  <c r="AM752" i="1" s="1"/>
  <c r="AL752" i="1" s="1"/>
  <c r="AT376" i="1"/>
  <c r="AS376" i="1" s="1"/>
  <c r="AR376" i="1" s="1"/>
  <c r="AQ376" i="1" s="1"/>
  <c r="AP376" i="1" s="1"/>
  <c r="AO376" i="1" s="1"/>
  <c r="AN376" i="1" s="1"/>
  <c r="AM376" i="1" s="1"/>
  <c r="AL376" i="1" s="1"/>
  <c r="AT558" i="1"/>
  <c r="AS558" i="1" s="1"/>
  <c r="AR558" i="1" s="1"/>
  <c r="AQ558" i="1" s="1"/>
  <c r="AP558" i="1" s="1"/>
  <c r="AO558" i="1" s="1"/>
  <c r="AN558" i="1" s="1"/>
  <c r="AM558" i="1" s="1"/>
  <c r="AL558" i="1" s="1"/>
  <c r="AT785" i="1"/>
  <c r="AS785" i="1" s="1"/>
  <c r="AR785" i="1" s="1"/>
  <c r="AQ785" i="1" s="1"/>
  <c r="AP785" i="1" s="1"/>
  <c r="AO785" i="1" s="1"/>
  <c r="AN785" i="1" s="1"/>
  <c r="AM785" i="1" s="1"/>
  <c r="AL785" i="1" s="1"/>
  <c r="AT695" i="1"/>
  <c r="AS695" i="1" s="1"/>
  <c r="AR695" i="1" s="1"/>
  <c r="AQ695" i="1" s="1"/>
  <c r="AP695" i="1" s="1"/>
  <c r="AO695" i="1" s="1"/>
  <c r="AN695" i="1" s="1"/>
  <c r="AM695" i="1" s="1"/>
  <c r="AL695" i="1" s="1"/>
  <c r="AT220" i="1"/>
  <c r="AS220" i="1" s="1"/>
  <c r="AR220" i="1" s="1"/>
  <c r="AQ220" i="1" s="1"/>
  <c r="AP220" i="1" s="1"/>
  <c r="AO220" i="1" s="1"/>
  <c r="AN220" i="1" s="1"/>
  <c r="AM220" i="1" s="1"/>
  <c r="AL220" i="1" s="1"/>
  <c r="AT130" i="1"/>
  <c r="AS130" i="1" s="1"/>
  <c r="AR130" i="1" s="1"/>
  <c r="AQ130" i="1" s="1"/>
  <c r="AP130" i="1" s="1"/>
  <c r="AO130" i="1" s="1"/>
  <c r="AN130" i="1" s="1"/>
  <c r="AM130" i="1" s="1"/>
  <c r="AL130" i="1" s="1"/>
  <c r="AT191" i="1"/>
  <c r="AS191" i="1" s="1"/>
  <c r="AR191" i="1" s="1"/>
  <c r="AQ191" i="1" s="1"/>
  <c r="AP191" i="1" s="1"/>
  <c r="AO191" i="1" s="1"/>
  <c r="AN191" i="1" s="1"/>
  <c r="AM191" i="1" s="1"/>
  <c r="AL191" i="1" s="1"/>
  <c r="AT270" i="1"/>
  <c r="AS270" i="1" s="1"/>
  <c r="AR270" i="1" s="1"/>
  <c r="AQ270" i="1" s="1"/>
  <c r="AP270" i="1" s="1"/>
  <c r="AO270" i="1" s="1"/>
  <c r="AN270" i="1" s="1"/>
  <c r="AM270" i="1" s="1"/>
  <c r="AL270" i="1" s="1"/>
  <c r="AT542" i="1"/>
  <c r="AS542" i="1" s="1"/>
  <c r="AR542" i="1" s="1"/>
  <c r="AQ542" i="1" s="1"/>
  <c r="AP542" i="1" s="1"/>
  <c r="AO542" i="1" s="1"/>
  <c r="AN542" i="1" s="1"/>
  <c r="AM542" i="1" s="1"/>
  <c r="AL542" i="1" s="1"/>
  <c r="AT622" i="1"/>
  <c r="AS622" i="1" s="1"/>
  <c r="AR622" i="1" s="1"/>
  <c r="AQ622" i="1" s="1"/>
  <c r="AP622" i="1" s="1"/>
  <c r="AO622" i="1" s="1"/>
  <c r="AN622" i="1" s="1"/>
  <c r="AM622" i="1" s="1"/>
  <c r="AL622" i="1" s="1"/>
  <c r="AT696" i="1"/>
  <c r="AS696" i="1" s="1"/>
  <c r="AR696" i="1" s="1"/>
  <c r="AQ696" i="1" s="1"/>
  <c r="AP696" i="1" s="1"/>
  <c r="AO696" i="1" s="1"/>
  <c r="AN696" i="1" s="1"/>
  <c r="AM696" i="1" s="1"/>
  <c r="AL696" i="1" s="1"/>
  <c r="AT413" i="1"/>
  <c r="AS413" i="1" s="1"/>
  <c r="AR413" i="1" s="1"/>
  <c r="AQ413" i="1" s="1"/>
  <c r="AP413" i="1" s="1"/>
  <c r="AO413" i="1" s="1"/>
  <c r="AN413" i="1" s="1"/>
  <c r="AM413" i="1" s="1"/>
  <c r="AL413" i="1" s="1"/>
  <c r="AT687" i="1"/>
  <c r="AS687" i="1" s="1"/>
  <c r="AR687" i="1" s="1"/>
  <c r="AQ687" i="1" s="1"/>
  <c r="AP687" i="1" s="1"/>
  <c r="AO687" i="1" s="1"/>
  <c r="AN687" i="1" s="1"/>
  <c r="AM687" i="1" s="1"/>
  <c r="AL687" i="1" s="1"/>
  <c r="AT797" i="1"/>
  <c r="AS797" i="1" s="1"/>
  <c r="AR797" i="1" s="1"/>
  <c r="AQ797" i="1" s="1"/>
  <c r="AP797" i="1" s="1"/>
  <c r="AO797" i="1" s="1"/>
  <c r="AN797" i="1" s="1"/>
  <c r="AM797" i="1" s="1"/>
  <c r="AL797" i="1" s="1"/>
  <c r="AT294" i="1"/>
  <c r="AS294" i="1" s="1"/>
  <c r="AR294" i="1" s="1"/>
  <c r="AQ294" i="1" s="1"/>
  <c r="AP294" i="1" s="1"/>
  <c r="AO294" i="1" s="1"/>
  <c r="AN294" i="1" s="1"/>
  <c r="AM294" i="1" s="1"/>
  <c r="AL294" i="1" s="1"/>
  <c r="AT268" i="1"/>
  <c r="AS268" i="1" s="1"/>
  <c r="AR268" i="1" s="1"/>
  <c r="AQ268" i="1" s="1"/>
  <c r="AP268" i="1" s="1"/>
  <c r="AO268" i="1" s="1"/>
  <c r="AN268" i="1" s="1"/>
  <c r="AM268" i="1" s="1"/>
  <c r="AL268" i="1" s="1"/>
  <c r="AT176" i="1"/>
  <c r="AS176" i="1" s="1"/>
  <c r="AR176" i="1" s="1"/>
  <c r="AQ176" i="1" s="1"/>
  <c r="AP176" i="1" s="1"/>
  <c r="AO176" i="1" s="1"/>
  <c r="AN176" i="1" s="1"/>
  <c r="AM176" i="1" s="1"/>
  <c r="AL176" i="1" s="1"/>
  <c r="AT471" i="1"/>
  <c r="AS471" i="1" s="1"/>
  <c r="AR471" i="1" s="1"/>
  <c r="AQ471" i="1" s="1"/>
  <c r="AP471" i="1" s="1"/>
  <c r="AO471" i="1" s="1"/>
  <c r="AN471" i="1" s="1"/>
  <c r="AM471" i="1" s="1"/>
  <c r="AL471" i="1" s="1"/>
  <c r="AT585" i="1"/>
  <c r="AS585" i="1" s="1"/>
  <c r="AR585" i="1" s="1"/>
  <c r="AQ585" i="1" s="1"/>
  <c r="AP585" i="1" s="1"/>
  <c r="AO585" i="1" s="1"/>
  <c r="AN585" i="1" s="1"/>
  <c r="AM585" i="1" s="1"/>
  <c r="AL585" i="1" s="1"/>
  <c r="AT749" i="1"/>
  <c r="AS749" i="1" s="1"/>
  <c r="AR749" i="1" s="1"/>
  <c r="AQ749" i="1" s="1"/>
  <c r="AP749" i="1" s="1"/>
  <c r="AO749" i="1" s="1"/>
  <c r="AN749" i="1" s="1"/>
  <c r="AM749" i="1" s="1"/>
  <c r="AL749" i="1" s="1"/>
  <c r="AT364" i="1"/>
  <c r="AS364" i="1" s="1"/>
  <c r="AR364" i="1" s="1"/>
  <c r="AQ364" i="1" s="1"/>
  <c r="AP364" i="1" s="1"/>
  <c r="AO364" i="1" s="1"/>
  <c r="AN364" i="1" s="1"/>
  <c r="AM364" i="1" s="1"/>
  <c r="AL364" i="1" s="1"/>
  <c r="AT524" i="1"/>
  <c r="AS524" i="1" s="1"/>
  <c r="AR524" i="1" s="1"/>
  <c r="AQ524" i="1" s="1"/>
  <c r="AP524" i="1" s="1"/>
  <c r="AO524" i="1" s="1"/>
  <c r="AN524" i="1" s="1"/>
  <c r="AM524" i="1" s="1"/>
  <c r="AL524" i="1" s="1"/>
  <c r="AT780" i="1"/>
  <c r="AS780" i="1" s="1"/>
  <c r="AR780" i="1" s="1"/>
  <c r="AQ780" i="1" s="1"/>
  <c r="AP780" i="1" s="1"/>
  <c r="AO780" i="1" s="1"/>
  <c r="AN780" i="1" s="1"/>
  <c r="AM780" i="1" s="1"/>
  <c r="AL780" i="1" s="1"/>
  <c r="AT1953" i="1"/>
  <c r="AS1953" i="1" s="1"/>
  <c r="AR1953" i="1" s="1"/>
  <c r="AQ1953" i="1" s="1"/>
  <c r="AP1953" i="1"/>
  <c r="AO1953" i="1" s="1"/>
  <c r="AN1953" i="1" s="1"/>
  <c r="AM1953" i="1" s="1"/>
  <c r="AL1953" i="1" s="1"/>
  <c r="AT283" i="1"/>
  <c r="AS283" i="1" s="1"/>
  <c r="AR283" i="1" s="1"/>
  <c r="AQ283" i="1" s="1"/>
  <c r="AP283" i="1" s="1"/>
  <c r="AO283" i="1" s="1"/>
  <c r="AN283" i="1" s="1"/>
  <c r="AM283" i="1" s="1"/>
  <c r="AL283" i="1" s="1"/>
  <c r="AT91" i="1"/>
  <c r="AS91" i="1" s="1"/>
  <c r="AR91" i="1" s="1"/>
  <c r="AQ91" i="1" s="1"/>
  <c r="AP91" i="1" s="1"/>
  <c r="AO91" i="1" s="1"/>
  <c r="AN91" i="1" s="1"/>
  <c r="AM91" i="1" s="1"/>
  <c r="AL91" i="1" s="1"/>
  <c r="AT427" i="1"/>
  <c r="AS427" i="1" s="1"/>
  <c r="AR427" i="1" s="1"/>
  <c r="AQ427" i="1" s="1"/>
  <c r="AP427" i="1" s="1"/>
  <c r="AO427" i="1" s="1"/>
  <c r="AN427" i="1" s="1"/>
  <c r="AM427" i="1" s="1"/>
  <c r="AL427" i="1" s="1"/>
  <c r="AT533" i="1"/>
  <c r="AS533" i="1" s="1"/>
  <c r="AR533" i="1" s="1"/>
  <c r="AQ533" i="1" s="1"/>
  <c r="AP533" i="1" s="1"/>
  <c r="AO533" i="1" s="1"/>
  <c r="AN533" i="1" s="1"/>
  <c r="AM533" i="1" s="1"/>
  <c r="AL533" i="1" s="1"/>
  <c r="AT444" i="1"/>
  <c r="AS444" i="1" s="1"/>
  <c r="AR444" i="1" s="1"/>
  <c r="AQ444" i="1" s="1"/>
  <c r="AP444" i="1" s="1"/>
  <c r="AO444" i="1" s="1"/>
  <c r="AN444" i="1" s="1"/>
  <c r="AM444" i="1" s="1"/>
  <c r="AL444" i="1" s="1"/>
  <c r="AT561" i="1"/>
  <c r="AS561" i="1" s="1"/>
  <c r="AR561" i="1" s="1"/>
  <c r="AQ561" i="1" s="1"/>
  <c r="AP561" i="1" s="1"/>
  <c r="AO561" i="1" s="1"/>
  <c r="AN561" i="1" s="1"/>
  <c r="AM561" i="1" s="1"/>
  <c r="AL561" i="1" s="1"/>
  <c r="AT271" i="1"/>
  <c r="AS271" i="1" s="1"/>
  <c r="AR271" i="1" s="1"/>
  <c r="AQ271" i="1" s="1"/>
  <c r="AP271" i="1" s="1"/>
  <c r="AO271" i="1" s="1"/>
  <c r="AN271" i="1" s="1"/>
  <c r="AM271" i="1" s="1"/>
  <c r="AL271" i="1" s="1"/>
  <c r="BK30" i="1"/>
  <c r="BJ30" i="1" s="1"/>
  <c r="BI30" i="1" s="1"/>
  <c r="BH30" i="1" s="1"/>
  <c r="BG30" i="1" s="1"/>
  <c r="BF30" i="1" s="1"/>
  <c r="BE30" i="1" s="1"/>
  <c r="BD30" i="1" s="1"/>
  <c r="BC30" i="1" s="1"/>
  <c r="AT66" i="1"/>
  <c r="AS66" i="1" s="1"/>
  <c r="AR66" i="1" s="1"/>
  <c r="AQ66" i="1" s="1"/>
  <c r="AP66" i="1" s="1"/>
  <c r="AO66" i="1" s="1"/>
  <c r="AN66" i="1" s="1"/>
  <c r="AM66" i="1" s="1"/>
  <c r="AL66" i="1" s="1"/>
  <c r="AT338" i="1"/>
  <c r="AS338" i="1" s="1"/>
  <c r="AR338" i="1" s="1"/>
  <c r="AQ338" i="1" s="1"/>
  <c r="AP338" i="1" s="1"/>
  <c r="AO338" i="1" s="1"/>
  <c r="AN338" i="1" s="1"/>
  <c r="AM338" i="1" s="1"/>
  <c r="AL338" i="1" s="1"/>
  <c r="AT635" i="1"/>
  <c r="AS635" i="1" s="1"/>
  <c r="AR635" i="1" s="1"/>
  <c r="AQ635" i="1" s="1"/>
  <c r="AP635" i="1" s="1"/>
  <c r="AO635" i="1" s="1"/>
  <c r="AN635" i="1" s="1"/>
  <c r="AM635" i="1" s="1"/>
  <c r="AL635" i="1" s="1"/>
  <c r="AT520" i="1"/>
  <c r="AS520" i="1" s="1"/>
  <c r="AR520" i="1" s="1"/>
  <c r="AQ520" i="1" s="1"/>
  <c r="AP520" i="1" s="1"/>
  <c r="AO520" i="1" s="1"/>
  <c r="AN520" i="1" s="1"/>
  <c r="AM520" i="1" s="1"/>
  <c r="AL520" i="1" s="1"/>
  <c r="AT723" i="1"/>
  <c r="AS723" i="1" s="1"/>
  <c r="AR723" i="1" s="1"/>
  <c r="AQ723" i="1" s="1"/>
  <c r="AP723" i="1" s="1"/>
  <c r="AO723" i="1" s="1"/>
  <c r="AN723" i="1" s="1"/>
  <c r="AM723" i="1" s="1"/>
  <c r="AL723" i="1" s="1"/>
  <c r="AT600" i="1"/>
  <c r="AS600" i="1" s="1"/>
  <c r="AR600" i="1" s="1"/>
  <c r="AQ600" i="1" s="1"/>
  <c r="AP600" i="1" s="1"/>
  <c r="AO600" i="1" s="1"/>
  <c r="AN600" i="1" s="1"/>
  <c r="AM600" i="1" s="1"/>
  <c r="AL600" i="1" s="1"/>
  <c r="AT624" i="1"/>
  <c r="AS624" i="1" s="1"/>
  <c r="AR624" i="1" s="1"/>
  <c r="AQ624" i="1" s="1"/>
  <c r="AP624" i="1" s="1"/>
  <c r="AO624" i="1" s="1"/>
  <c r="AN624" i="1" s="1"/>
  <c r="AM624" i="1" s="1"/>
  <c r="AL624" i="1" s="1"/>
  <c r="AT810" i="1"/>
  <c r="AS810" i="1"/>
  <c r="AR810" i="1" s="1"/>
  <c r="AQ810" i="1" s="1"/>
  <c r="AP810" i="1" s="1"/>
  <c r="AO810" i="1" s="1"/>
  <c r="AN810" i="1" s="1"/>
  <c r="AM810" i="1" s="1"/>
  <c r="AL810" i="1" s="1"/>
  <c r="AT711" i="1"/>
  <c r="AS711" i="1"/>
  <c r="AR711" i="1" s="1"/>
  <c r="AQ711" i="1" s="1"/>
  <c r="AP711" i="1" s="1"/>
  <c r="AO711" i="1" s="1"/>
  <c r="AN711" i="1" s="1"/>
  <c r="AM711" i="1" s="1"/>
  <c r="AL711" i="1" s="1"/>
  <c r="AQ406" i="1"/>
  <c r="AP406" i="1" s="1"/>
  <c r="AO406" i="1" s="1"/>
  <c r="AN406" i="1" s="1"/>
  <c r="AM406" i="1" s="1"/>
  <c r="AL406" i="1" s="1"/>
  <c r="AT406" i="1"/>
  <c r="AS406" i="1" s="1"/>
  <c r="AR406" i="1" s="1"/>
  <c r="AT179" i="1"/>
  <c r="AS179" i="1" s="1"/>
  <c r="AR179" i="1" s="1"/>
  <c r="AQ179" i="1" s="1"/>
  <c r="AP179" i="1" s="1"/>
  <c r="AO179" i="1" s="1"/>
  <c r="AN179" i="1" s="1"/>
  <c r="AM179" i="1" s="1"/>
  <c r="AL179" i="1" s="1"/>
  <c r="BK6" i="1"/>
  <c r="BJ6" i="1" s="1"/>
  <c r="BI6" i="1" s="1"/>
  <c r="BH6" i="1" s="1"/>
  <c r="BG6" i="1" s="1"/>
  <c r="BF6" i="1"/>
  <c r="BE6" i="1" s="1"/>
  <c r="BD6" i="1" s="1"/>
  <c r="BC6" i="1" s="1"/>
  <c r="AT162" i="1"/>
  <c r="AS162" i="1"/>
  <c r="AR162" i="1" s="1"/>
  <c r="AQ162" i="1" s="1"/>
  <c r="AP162" i="1" s="1"/>
  <c r="AO162" i="1" s="1"/>
  <c r="AN162" i="1" s="1"/>
  <c r="AM162" i="1" s="1"/>
  <c r="AL162" i="1" s="1"/>
  <c r="AT259" i="1"/>
  <c r="AS259" i="1" s="1"/>
  <c r="AR259" i="1" s="1"/>
  <c r="AQ259" i="1" s="1"/>
  <c r="AP259" i="1" s="1"/>
  <c r="AO259" i="1" s="1"/>
  <c r="AN259" i="1" s="1"/>
  <c r="AM259" i="1" s="1"/>
  <c r="AL259" i="1" s="1"/>
  <c r="BK42" i="1"/>
  <c r="BJ42" i="1" s="1"/>
  <c r="BI42" i="1" s="1"/>
  <c r="BH42" i="1" s="1"/>
  <c r="BG42" i="1" s="1"/>
  <c r="BF42" i="1" s="1"/>
  <c r="BE42" i="1" s="1"/>
  <c r="BD42" i="1" s="1"/>
  <c r="BC42" i="1" s="1"/>
  <c r="AT186" i="1"/>
  <c r="AS186" i="1" s="1"/>
  <c r="AR186" i="1" s="1"/>
  <c r="AQ186" i="1" s="1"/>
  <c r="AP186" i="1" s="1"/>
  <c r="AO186" i="1" s="1"/>
  <c r="AN186" i="1" s="1"/>
  <c r="AM186" i="1" s="1"/>
  <c r="AL186" i="1" s="1"/>
  <c r="BK44" i="1"/>
  <c r="BJ44" i="1" s="1"/>
  <c r="BI44" i="1" s="1"/>
  <c r="BH44" i="1" s="1"/>
  <c r="BG44" i="1" s="1"/>
  <c r="BF44" i="1" s="1"/>
  <c r="BE44" i="1" s="1"/>
  <c r="BD44" i="1" s="1"/>
  <c r="BC44" i="1" s="1"/>
  <c r="BK33" i="1"/>
  <c r="BJ33" i="1" s="1"/>
  <c r="BI33" i="1" s="1"/>
  <c r="BH33" i="1" s="1"/>
  <c r="BG33" i="1" s="1"/>
  <c r="BF33" i="1" s="1"/>
  <c r="BE33" i="1" s="1"/>
  <c r="BD33" i="1" s="1"/>
  <c r="BC33" i="1" s="1"/>
  <c r="AT108" i="1"/>
  <c r="AS108" i="1" s="1"/>
  <c r="AR108" i="1" s="1"/>
  <c r="AQ108" i="1" s="1"/>
  <c r="AP108" i="1" s="1"/>
  <c r="AO108" i="1" s="1"/>
  <c r="AN108" i="1" s="1"/>
  <c r="AM108" i="1" s="1"/>
  <c r="AL108" i="1" s="1"/>
  <c r="AT32" i="1"/>
  <c r="AS32" i="1" s="1"/>
  <c r="AR32" i="1" s="1"/>
  <c r="AQ32" i="1" s="1"/>
  <c r="AP32" i="1" s="1"/>
  <c r="AO32" i="1" s="1"/>
  <c r="AN32" i="1" s="1"/>
  <c r="AM32" i="1" s="1"/>
  <c r="AL32" i="1" s="1"/>
  <c r="AT200" i="1"/>
  <c r="AS200" i="1" s="1"/>
  <c r="AR200" i="1" s="1"/>
  <c r="AQ200" i="1" s="1"/>
  <c r="AP200" i="1" s="1"/>
  <c r="AO200" i="1" s="1"/>
  <c r="AN200" i="1" s="1"/>
  <c r="AM200" i="1" s="1"/>
  <c r="AL200" i="1" s="1"/>
  <c r="AT27" i="1"/>
  <c r="AS27" i="1" s="1"/>
  <c r="AR27" i="1" s="1"/>
  <c r="AQ27" i="1" s="1"/>
  <c r="AP27" i="1" s="1"/>
  <c r="AO27" i="1" s="1"/>
  <c r="AN27" i="1" s="1"/>
  <c r="AM27" i="1" s="1"/>
  <c r="AL27" i="1" s="1"/>
  <c r="AT61" i="1"/>
  <c r="AS61" i="1" s="1"/>
  <c r="AR61" i="1" s="1"/>
  <c r="AQ61" i="1" s="1"/>
  <c r="AP61" i="1" s="1"/>
  <c r="AO61" i="1" s="1"/>
  <c r="AN61" i="1" s="1"/>
  <c r="AM61" i="1" s="1"/>
  <c r="AL61" i="1" s="1"/>
  <c r="AT69" i="1"/>
  <c r="AS69" i="1" s="1"/>
  <c r="AR69" i="1" s="1"/>
  <c r="AQ69" i="1" s="1"/>
  <c r="AP69" i="1" s="1"/>
  <c r="AO69" i="1" s="1"/>
  <c r="AN69" i="1" s="1"/>
  <c r="AM69" i="1" s="1"/>
  <c r="AL69" i="1" s="1"/>
  <c r="BK7" i="1"/>
  <c r="BJ7" i="1"/>
  <c r="BI7" i="1" s="1"/>
  <c r="BH7" i="1" s="1"/>
  <c r="BG7" i="1" s="1"/>
  <c r="BF7" i="1" s="1"/>
  <c r="BE7" i="1" s="1"/>
  <c r="BD7" i="1" s="1"/>
  <c r="BC7" i="1" s="1"/>
  <c r="AT670" i="1"/>
  <c r="AS670" i="1" s="1"/>
  <c r="AR670" i="1" s="1"/>
  <c r="AQ670" i="1" s="1"/>
  <c r="AP670" i="1" s="1"/>
  <c r="AO670" i="1" s="1"/>
  <c r="AN670" i="1" s="1"/>
  <c r="AM670" i="1" s="1"/>
  <c r="AL670" i="1" s="1"/>
  <c r="AT476" i="1"/>
  <c r="AS476" i="1" s="1"/>
  <c r="AR476" i="1" s="1"/>
  <c r="AQ476" i="1" s="1"/>
  <c r="AP476" i="1" s="1"/>
  <c r="AO476" i="1" s="1"/>
  <c r="AN476" i="1" s="1"/>
  <c r="AM476" i="1" s="1"/>
  <c r="AL476" i="1" s="1"/>
  <c r="AT329" i="1"/>
  <c r="AS329" i="1" s="1"/>
  <c r="AR329" i="1" s="1"/>
  <c r="AQ329" i="1" s="1"/>
  <c r="AP329" i="1" s="1"/>
  <c r="AO329" i="1" s="1"/>
  <c r="AN329" i="1" s="1"/>
  <c r="AM329" i="1" s="1"/>
  <c r="AL329" i="1" s="1"/>
  <c r="AT551" i="1"/>
  <c r="AS551" i="1" s="1"/>
  <c r="AR551" i="1" s="1"/>
  <c r="AQ551" i="1" s="1"/>
  <c r="AP551" i="1" s="1"/>
  <c r="AO551" i="1" s="1"/>
  <c r="AN551" i="1" s="1"/>
  <c r="AM551" i="1" s="1"/>
  <c r="AL551" i="1" s="1"/>
  <c r="AT777" i="1"/>
  <c r="AS777" i="1" s="1"/>
  <c r="AR777" i="1" s="1"/>
  <c r="AQ777" i="1" s="1"/>
  <c r="AP777" i="1" s="1"/>
  <c r="AO777" i="1" s="1"/>
  <c r="AN777" i="1" s="1"/>
  <c r="AM777" i="1" s="1"/>
  <c r="AL777" i="1" s="1"/>
  <c r="AT44" i="1"/>
  <c r="AS44" i="1" s="1"/>
  <c r="AR44" i="1" s="1"/>
  <c r="AQ44" i="1" s="1"/>
  <c r="AP44" i="1" s="1"/>
  <c r="AO44" i="1" s="1"/>
  <c r="AN44" i="1" s="1"/>
  <c r="AM44" i="1" s="1"/>
  <c r="AL44" i="1" s="1"/>
  <c r="AT150" i="1"/>
  <c r="AS150" i="1" s="1"/>
  <c r="AR150" i="1" s="1"/>
  <c r="AQ150" i="1" s="1"/>
  <c r="AP150" i="1" s="1"/>
  <c r="AO150" i="1" s="1"/>
  <c r="AN150" i="1" s="1"/>
  <c r="AM150" i="1" s="1"/>
  <c r="AL150" i="1" s="1"/>
  <c r="AT740" i="1"/>
  <c r="AS740" i="1" s="1"/>
  <c r="AR740" i="1" s="1"/>
  <c r="AQ740" i="1" s="1"/>
  <c r="AP740" i="1" s="1"/>
  <c r="AO740" i="1" s="1"/>
  <c r="AN740" i="1" s="1"/>
  <c r="AM740" i="1" s="1"/>
  <c r="AL740" i="1" s="1"/>
  <c r="AT662" i="1"/>
  <c r="AS662" i="1" s="1"/>
  <c r="AR662" i="1" s="1"/>
  <c r="AQ662" i="1" s="1"/>
  <c r="AP662" i="1" s="1"/>
  <c r="AO662" i="1" s="1"/>
  <c r="AN662" i="1" s="1"/>
  <c r="AM662" i="1" s="1"/>
  <c r="AL662" i="1" s="1"/>
  <c r="AT49" i="1"/>
  <c r="AS49" i="1" s="1"/>
  <c r="AR49" i="1" s="1"/>
  <c r="AQ49" i="1" s="1"/>
  <c r="AP49" i="1" s="1"/>
  <c r="AO49" i="1" s="1"/>
  <c r="AN49" i="1" s="1"/>
  <c r="AM49" i="1" s="1"/>
  <c r="AL49" i="1" s="1"/>
  <c r="AT317" i="1"/>
  <c r="AS317" i="1" s="1"/>
  <c r="AR317" i="1" s="1"/>
  <c r="AQ317" i="1" s="1"/>
  <c r="AP317" i="1" s="1"/>
  <c r="AO317" i="1" s="1"/>
  <c r="AN317" i="1" s="1"/>
  <c r="AM317" i="1" s="1"/>
  <c r="AL317" i="1" s="1"/>
  <c r="AT682" i="1"/>
  <c r="AS682" i="1" s="1"/>
  <c r="AR682" i="1" s="1"/>
  <c r="AQ682" i="1" s="1"/>
  <c r="AP682" i="1" s="1"/>
  <c r="AO682" i="1" s="1"/>
  <c r="AN682" i="1" s="1"/>
  <c r="AM682" i="1" s="1"/>
  <c r="AL682" i="1" s="1"/>
  <c r="AT88" i="1"/>
  <c r="AS88" i="1" s="1"/>
  <c r="AR88" i="1" s="1"/>
  <c r="AQ88" i="1" s="1"/>
  <c r="AP88" i="1" s="1"/>
  <c r="AO88" i="1" s="1"/>
  <c r="AN88" i="1" s="1"/>
  <c r="AM88" i="1" s="1"/>
  <c r="AL88" i="1" s="1"/>
  <c r="AT717" i="1"/>
  <c r="AS717" i="1"/>
  <c r="AR717" i="1" s="1"/>
  <c r="AQ717" i="1" s="1"/>
  <c r="AP717" i="1" s="1"/>
  <c r="AO717" i="1" s="1"/>
  <c r="AN717" i="1" s="1"/>
  <c r="AM717" i="1" s="1"/>
  <c r="AL717" i="1" s="1"/>
  <c r="AT756" i="1"/>
  <c r="AS756" i="1" s="1"/>
  <c r="AR756" i="1" s="1"/>
  <c r="AQ756" i="1" s="1"/>
  <c r="AP756" i="1" s="1"/>
  <c r="AO756" i="1" s="1"/>
  <c r="AN756" i="1" s="1"/>
  <c r="AM756" i="1" s="1"/>
  <c r="AL756" i="1" s="1"/>
  <c r="AT158" i="1"/>
  <c r="AS158" i="1" s="1"/>
  <c r="AR158" i="1" s="1"/>
  <c r="AQ158" i="1" s="1"/>
  <c r="AP158" i="1" s="1"/>
  <c r="AO158" i="1" s="1"/>
  <c r="AN158" i="1" s="1"/>
  <c r="AM158" i="1" s="1"/>
  <c r="AL158" i="1" s="1"/>
  <c r="AT365" i="1"/>
  <c r="AS365" i="1" s="1"/>
  <c r="AR365" i="1" s="1"/>
  <c r="AQ365" i="1" s="1"/>
  <c r="AP365" i="1" s="1"/>
  <c r="AO365" i="1" s="1"/>
  <c r="AN365" i="1" s="1"/>
  <c r="AM365" i="1" s="1"/>
  <c r="AL365" i="1" s="1"/>
  <c r="AT435" i="1"/>
  <c r="AS435" i="1" s="1"/>
  <c r="AR435" i="1" s="1"/>
  <c r="AQ435" i="1" s="1"/>
  <c r="AP435" i="1" s="1"/>
  <c r="AO435" i="1" s="1"/>
  <c r="AN435" i="1" s="1"/>
  <c r="AM435" i="1" s="1"/>
  <c r="AL435" i="1" s="1"/>
  <c r="AT48" i="1"/>
  <c r="AS48" i="1" s="1"/>
  <c r="AR48" i="1" s="1"/>
  <c r="AQ48" i="1" s="1"/>
  <c r="AP48" i="1" s="1"/>
  <c r="AO48" i="1" s="1"/>
  <c r="AN48" i="1" s="1"/>
  <c r="AM48" i="1" s="1"/>
  <c r="AL48" i="1" s="1"/>
  <c r="AT751" i="1"/>
  <c r="AS751" i="1" s="1"/>
  <c r="AR751" i="1" s="1"/>
  <c r="AQ751" i="1" s="1"/>
  <c r="AP751" i="1" s="1"/>
  <c r="AO751" i="1" s="1"/>
  <c r="AN751" i="1" s="1"/>
  <c r="AM751" i="1" s="1"/>
  <c r="AL751" i="1" s="1"/>
  <c r="AT820" i="1"/>
  <c r="AS820" i="1" s="1"/>
  <c r="AR820" i="1" s="1"/>
  <c r="AQ820" i="1" s="1"/>
  <c r="AP820" i="1" s="1"/>
  <c r="AO820" i="1" s="1"/>
  <c r="AN820" i="1" s="1"/>
  <c r="AM820" i="1" s="1"/>
  <c r="AL820" i="1" s="1"/>
  <c r="AT762" i="1"/>
  <c r="AS762" i="1" s="1"/>
  <c r="AR762" i="1" s="1"/>
  <c r="AQ762" i="1" s="1"/>
  <c r="AP762" i="1" s="1"/>
  <c r="AO762" i="1" s="1"/>
  <c r="AN762" i="1" s="1"/>
  <c r="AM762" i="1" s="1"/>
  <c r="AL762" i="1" s="1"/>
  <c r="AT680" i="1"/>
  <c r="AS680" i="1" s="1"/>
  <c r="AR680" i="1" s="1"/>
  <c r="AQ680" i="1" s="1"/>
  <c r="AP680" i="1" s="1"/>
  <c r="AO680" i="1" s="1"/>
  <c r="AN680" i="1" s="1"/>
  <c r="AM680" i="1" s="1"/>
  <c r="AL680" i="1" s="1"/>
  <c r="AT319" i="1"/>
  <c r="AS319" i="1" s="1"/>
  <c r="AR319" i="1" s="1"/>
  <c r="AQ319" i="1" s="1"/>
  <c r="AP319" i="1" s="1"/>
  <c r="AO319" i="1" s="1"/>
  <c r="AN319" i="1" s="1"/>
  <c r="AM319" i="1" s="1"/>
  <c r="AL319" i="1" s="1"/>
  <c r="AT24" i="1"/>
  <c r="AS24" i="1" s="1"/>
  <c r="AR24" i="1" s="1"/>
  <c r="AQ24" i="1" s="1"/>
  <c r="AP24" i="1" s="1"/>
  <c r="AO24" i="1" s="1"/>
  <c r="AN24" i="1" s="1"/>
  <c r="AM24" i="1" s="1"/>
  <c r="AL24" i="1" s="1"/>
  <c r="AR287" i="1"/>
  <c r="AQ287" i="1" s="1"/>
  <c r="AP287" i="1" s="1"/>
  <c r="AO287" i="1" s="1"/>
  <c r="AN287" i="1" s="1"/>
  <c r="AM287" i="1" s="1"/>
  <c r="AL287" i="1" s="1"/>
  <c r="AT287" i="1"/>
  <c r="AS287" i="1" s="1"/>
  <c r="AT737" i="1"/>
  <c r="AS737" i="1" s="1"/>
  <c r="AR737" i="1" s="1"/>
  <c r="AQ737" i="1" s="1"/>
  <c r="AP737" i="1" s="1"/>
  <c r="AO737" i="1" s="1"/>
  <c r="AN737" i="1" s="1"/>
  <c r="AM737" i="1" s="1"/>
  <c r="AL737" i="1" s="1"/>
  <c r="AT276" i="1"/>
  <c r="AS276" i="1" s="1"/>
  <c r="AR276" i="1" s="1"/>
  <c r="AQ276" i="1" s="1"/>
  <c r="AP276" i="1" s="1"/>
  <c r="AO276" i="1" s="1"/>
  <c r="AN276" i="1" s="1"/>
  <c r="AM276" i="1" s="1"/>
  <c r="AL276" i="1" s="1"/>
  <c r="AT667" i="1"/>
  <c r="AS667" i="1" s="1"/>
  <c r="AR667" i="1" s="1"/>
  <c r="AQ667" i="1" s="1"/>
  <c r="AP667" i="1" s="1"/>
  <c r="AO667" i="1" s="1"/>
  <c r="AN667" i="1" s="1"/>
  <c r="AM667" i="1" s="1"/>
  <c r="AL667" i="1" s="1"/>
  <c r="BK53" i="1"/>
  <c r="BJ53" i="1"/>
  <c r="BI53" i="1" s="1"/>
  <c r="BH53" i="1" s="1"/>
  <c r="BG53" i="1" s="1"/>
  <c r="BF53" i="1" s="1"/>
  <c r="BE53" i="1" s="1"/>
  <c r="BD53" i="1" s="1"/>
  <c r="BC53" i="1" s="1"/>
  <c r="AT83" i="1"/>
  <c r="AS83" i="1" s="1"/>
  <c r="AR83" i="1" s="1"/>
  <c r="AQ83" i="1" s="1"/>
  <c r="AP83" i="1" s="1"/>
  <c r="AO83" i="1" s="1"/>
  <c r="AN83" i="1" s="1"/>
  <c r="AM83" i="1" s="1"/>
  <c r="AL83" i="1" s="1"/>
  <c r="AT437" i="1"/>
  <c r="AS437" i="1" s="1"/>
  <c r="AR437" i="1" s="1"/>
  <c r="AQ437" i="1" s="1"/>
  <c r="AP437" i="1" s="1"/>
  <c r="AO437" i="1" s="1"/>
  <c r="AN437" i="1" s="1"/>
  <c r="AM437" i="1" s="1"/>
  <c r="AL437" i="1" s="1"/>
  <c r="AT371" i="1"/>
  <c r="AS371" i="1" s="1"/>
  <c r="AR371" i="1" s="1"/>
  <c r="AQ371" i="1" s="1"/>
  <c r="AP371" i="1" s="1"/>
  <c r="AO371" i="1" s="1"/>
  <c r="AN371" i="1" s="1"/>
  <c r="AM371" i="1" s="1"/>
  <c r="AL371" i="1" s="1"/>
  <c r="AT436" i="1"/>
  <c r="AS436" i="1" s="1"/>
  <c r="AR436" i="1" s="1"/>
  <c r="AQ436" i="1" s="1"/>
  <c r="AP436" i="1" s="1"/>
  <c r="AO436" i="1" s="1"/>
  <c r="AN436" i="1" s="1"/>
  <c r="AM436" i="1" s="1"/>
  <c r="AL436" i="1" s="1"/>
  <c r="AT627" i="1"/>
  <c r="AS627" i="1" s="1"/>
  <c r="AR627" i="1" s="1"/>
  <c r="AQ627" i="1" s="1"/>
  <c r="AP627" i="1" s="1"/>
  <c r="AO627" i="1" s="1"/>
  <c r="AN627" i="1" s="1"/>
  <c r="AM627" i="1" s="1"/>
  <c r="AL627" i="1" s="1"/>
  <c r="AT247" i="1"/>
  <c r="AS247" i="1" s="1"/>
  <c r="AR247" i="1" s="1"/>
  <c r="AQ247" i="1" s="1"/>
  <c r="AP247" i="1" s="1"/>
  <c r="AO247" i="1" s="1"/>
  <c r="AN247" i="1" s="1"/>
  <c r="AM247" i="1" s="1"/>
  <c r="AL247" i="1" s="1"/>
  <c r="AT205" i="1"/>
  <c r="AS205" i="1" s="1"/>
  <c r="AR205" i="1" s="1"/>
  <c r="AQ205" i="1" s="1"/>
  <c r="AP205" i="1" s="1"/>
  <c r="AO205" i="1" s="1"/>
  <c r="AN205" i="1" s="1"/>
  <c r="AM205" i="1" s="1"/>
  <c r="AL205" i="1" s="1"/>
  <c r="AT770" i="1"/>
  <c r="AS770" i="1" s="1"/>
  <c r="AR770" i="1" s="1"/>
  <c r="AQ770" i="1" s="1"/>
  <c r="AP770" i="1" s="1"/>
  <c r="AO770" i="1" s="1"/>
  <c r="AN770" i="1" s="1"/>
  <c r="AM770" i="1" s="1"/>
  <c r="AL770" i="1" s="1"/>
  <c r="AT741" i="1"/>
  <c r="AS741" i="1" s="1"/>
  <c r="AR741" i="1" s="1"/>
  <c r="AQ741" i="1" s="1"/>
  <c r="AP741" i="1" s="1"/>
  <c r="AO741" i="1" s="1"/>
  <c r="AN741" i="1" s="1"/>
  <c r="AM741" i="1" s="1"/>
  <c r="AL741" i="1" s="1"/>
  <c r="AT732" i="1"/>
  <c r="AS732" i="1" s="1"/>
  <c r="AR732" i="1"/>
  <c r="AQ732" i="1" s="1"/>
  <c r="AP732" i="1" s="1"/>
  <c r="AO732" i="1" s="1"/>
  <c r="AN732" i="1" s="1"/>
  <c r="AM732" i="1" s="1"/>
  <c r="AL732" i="1" s="1"/>
  <c r="AT791" i="1"/>
  <c r="AS791" i="1" s="1"/>
  <c r="AR791" i="1" s="1"/>
  <c r="AQ791" i="1" s="1"/>
  <c r="AP791" i="1" s="1"/>
  <c r="AO791" i="1" s="1"/>
  <c r="AN791" i="1" s="1"/>
  <c r="AM791" i="1" s="1"/>
  <c r="AL791" i="1" s="1"/>
  <c r="BJ60" i="1"/>
  <c r="BI60" i="1" s="1"/>
  <c r="BH60" i="1" s="1"/>
  <c r="BG60" i="1" s="1"/>
  <c r="BF60" i="1" s="1"/>
  <c r="BE60" i="1" s="1"/>
  <c r="BD60" i="1" s="1"/>
  <c r="BC60" i="1" s="1"/>
  <c r="BK60" i="1"/>
  <c r="AT129" i="1"/>
  <c r="AS129" i="1" s="1"/>
  <c r="AR129" i="1" s="1"/>
  <c r="AQ129" i="1" s="1"/>
  <c r="AP129" i="1" s="1"/>
  <c r="AO129" i="1" s="1"/>
  <c r="AN129" i="1" s="1"/>
  <c r="AM129" i="1" s="1"/>
  <c r="AL129" i="1" s="1"/>
  <c r="AT712" i="1"/>
  <c r="AS712" i="1"/>
  <c r="AR712" i="1" s="1"/>
  <c r="AQ712" i="1" s="1"/>
  <c r="AP712" i="1" s="1"/>
  <c r="AO712" i="1" s="1"/>
  <c r="AN712" i="1" s="1"/>
  <c r="AM712" i="1" s="1"/>
  <c r="AL712" i="1" s="1"/>
  <c r="AT638" i="1"/>
  <c r="AS638" i="1" s="1"/>
  <c r="AR638" i="1" s="1"/>
  <c r="AQ638" i="1" s="1"/>
  <c r="AP638" i="1" s="1"/>
  <c r="AO638" i="1" s="1"/>
  <c r="AN638" i="1" s="1"/>
  <c r="AM638" i="1" s="1"/>
  <c r="AL638" i="1" s="1"/>
  <c r="AT515" i="1"/>
  <c r="AS515" i="1" s="1"/>
  <c r="AR515" i="1" s="1"/>
  <c r="AQ515" i="1" s="1"/>
  <c r="AP515" i="1" s="1"/>
  <c r="AO515" i="1" s="1"/>
  <c r="AN515" i="1" s="1"/>
  <c r="AM515" i="1" s="1"/>
  <c r="AL515" i="1" s="1"/>
  <c r="AT774" i="1"/>
  <c r="AS774" i="1" s="1"/>
  <c r="AR774" i="1"/>
  <c r="AQ774" i="1" s="1"/>
  <c r="AP774" i="1" s="1"/>
  <c r="AO774" i="1" s="1"/>
  <c r="AN774" i="1" s="1"/>
  <c r="AM774" i="1" s="1"/>
  <c r="AL774" i="1" s="1"/>
  <c r="AT105" i="1"/>
  <c r="AS105" i="1" s="1"/>
  <c r="AR105" i="1" s="1"/>
  <c r="AQ105" i="1" s="1"/>
  <c r="AP105" i="1" s="1"/>
  <c r="AO105" i="1" s="1"/>
  <c r="AN105" i="1" s="1"/>
  <c r="AM105" i="1" s="1"/>
  <c r="AL105" i="1" s="1"/>
  <c r="AT114" i="1"/>
  <c r="AS114" i="1" s="1"/>
  <c r="AR114" i="1" s="1"/>
  <c r="AQ114" i="1" s="1"/>
  <c r="AP114" i="1" s="1"/>
  <c r="AO114" i="1" s="1"/>
  <c r="AN114" i="1" s="1"/>
  <c r="AM114" i="1" s="1"/>
  <c r="AL114" i="1" s="1"/>
  <c r="AT709" i="1"/>
  <c r="AS709" i="1" s="1"/>
  <c r="AR709" i="1" s="1"/>
  <c r="AQ709" i="1" s="1"/>
  <c r="AP709" i="1" s="1"/>
  <c r="AO709" i="1" s="1"/>
  <c r="AN709" i="1" s="1"/>
  <c r="AM709" i="1" s="1"/>
  <c r="AL709" i="1" s="1"/>
  <c r="AT210" i="1"/>
  <c r="AS210" i="1" s="1"/>
  <c r="AR210" i="1" s="1"/>
  <c r="AQ210" i="1" s="1"/>
  <c r="AP210" i="1" s="1"/>
  <c r="AO210" i="1" s="1"/>
  <c r="AN210" i="1" s="1"/>
  <c r="AM210" i="1" s="1"/>
  <c r="AL210" i="1" s="1"/>
  <c r="AT309" i="1"/>
  <c r="AS309" i="1" s="1"/>
  <c r="AR309" i="1" s="1"/>
  <c r="AQ309" i="1" s="1"/>
  <c r="AP309" i="1" s="1"/>
  <c r="AO309" i="1" s="1"/>
  <c r="AN309" i="1" s="1"/>
  <c r="AM309" i="1" s="1"/>
  <c r="AL309" i="1" s="1"/>
  <c r="AT459" i="1"/>
  <c r="AS459" i="1" s="1"/>
  <c r="AR459" i="1" s="1"/>
  <c r="AQ459" i="1" s="1"/>
  <c r="AP459" i="1" s="1"/>
  <c r="AO459" i="1" s="1"/>
  <c r="AN459" i="1" s="1"/>
  <c r="AM459" i="1" s="1"/>
  <c r="AL459" i="1" s="1"/>
  <c r="AQ642" i="1"/>
  <c r="AP642" i="1" s="1"/>
  <c r="AO642" i="1" s="1"/>
  <c r="AN642" i="1" s="1"/>
  <c r="AM642" i="1" s="1"/>
  <c r="AL642" i="1" s="1"/>
  <c r="AT642" i="1"/>
  <c r="AS642" i="1" s="1"/>
  <c r="AR642" i="1" s="1"/>
  <c r="AT380" i="1"/>
  <c r="AS380" i="1" s="1"/>
  <c r="AR380" i="1" s="1"/>
  <c r="AQ380" i="1" s="1"/>
  <c r="AP380" i="1" s="1"/>
  <c r="AO380" i="1" s="1"/>
  <c r="AN380" i="1" s="1"/>
  <c r="AM380" i="1" s="1"/>
  <c r="AL380" i="1" s="1"/>
  <c r="AT668" i="1"/>
  <c r="AS668" i="1" s="1"/>
  <c r="AR668" i="1" s="1"/>
  <c r="AQ668" i="1" s="1"/>
  <c r="AP668" i="1" s="1"/>
  <c r="AO668" i="1" s="1"/>
  <c r="AN668" i="1" s="1"/>
  <c r="AM668" i="1" s="1"/>
  <c r="AL668" i="1" s="1"/>
  <c r="AT215" i="1"/>
  <c r="AS215" i="1" s="1"/>
  <c r="AR215" i="1" s="1"/>
  <c r="AQ215" i="1" s="1"/>
  <c r="AP215" i="1" s="1"/>
  <c r="AO215" i="1" s="1"/>
  <c r="AN215" i="1" s="1"/>
  <c r="AM215" i="1" s="1"/>
  <c r="AL215" i="1" s="1"/>
  <c r="AT187" i="1"/>
  <c r="AS187" i="1" s="1"/>
  <c r="AR187" i="1" s="1"/>
  <c r="AQ187" i="1" s="1"/>
  <c r="AP187" i="1" s="1"/>
  <c r="AO187" i="1" s="1"/>
  <c r="AN187" i="1" s="1"/>
  <c r="AM187" i="1" s="1"/>
  <c r="AL187" i="1" s="1"/>
  <c r="AT175" i="1"/>
  <c r="AS175" i="1" s="1"/>
  <c r="AR175" i="1" s="1"/>
  <c r="AQ175" i="1" s="1"/>
  <c r="AP175" i="1" s="1"/>
  <c r="AO175" i="1" s="1"/>
  <c r="AN175" i="1" s="1"/>
  <c r="AM175" i="1" s="1"/>
  <c r="AL175" i="1" s="1"/>
  <c r="AT433" i="1"/>
  <c r="AS433" i="1" s="1"/>
  <c r="AR433" i="1" s="1"/>
  <c r="AQ433" i="1" s="1"/>
  <c r="AP433" i="1" s="1"/>
  <c r="AO433" i="1" s="1"/>
  <c r="AN433" i="1" s="1"/>
  <c r="AM433" i="1" s="1"/>
  <c r="AL433" i="1" s="1"/>
  <c r="AT568" i="1"/>
  <c r="AS568" i="1" s="1"/>
  <c r="AR568" i="1" s="1"/>
  <c r="AQ568" i="1"/>
  <c r="AP568" i="1" s="1"/>
  <c r="AO568" i="1" s="1"/>
  <c r="AN568" i="1" s="1"/>
  <c r="AM568" i="1" s="1"/>
  <c r="AL568" i="1" s="1"/>
  <c r="AT694" i="1"/>
  <c r="AS694" i="1" s="1"/>
  <c r="AR694" i="1" s="1"/>
  <c r="AQ694" i="1" s="1"/>
  <c r="AP694" i="1" s="1"/>
  <c r="AO694" i="1" s="1"/>
  <c r="AN694" i="1" s="1"/>
  <c r="AM694" i="1" s="1"/>
  <c r="AL694" i="1" s="1"/>
  <c r="AT284" i="1"/>
  <c r="AS284" i="1" s="1"/>
  <c r="AR284" i="1" s="1"/>
  <c r="AQ284" i="1" s="1"/>
  <c r="AP284" i="1" s="1"/>
  <c r="AO284" i="1" s="1"/>
  <c r="AN284" i="1" s="1"/>
  <c r="AM284" i="1" s="1"/>
  <c r="AL284" i="1" s="1"/>
  <c r="AT549" i="1"/>
  <c r="AS549" i="1" s="1"/>
  <c r="AR549" i="1" s="1"/>
  <c r="AQ549" i="1" s="1"/>
  <c r="AP549" i="1" s="1"/>
  <c r="AO549" i="1" s="1"/>
  <c r="AN549" i="1" s="1"/>
  <c r="AM549" i="1" s="1"/>
  <c r="AL549" i="1" s="1"/>
  <c r="AT671" i="1"/>
  <c r="AS671" i="1" s="1"/>
  <c r="AR671" i="1" s="1"/>
  <c r="AQ671" i="1" s="1"/>
  <c r="AP671" i="1" s="1"/>
  <c r="AO671" i="1" s="1"/>
  <c r="AN671" i="1" s="1"/>
  <c r="AM671" i="1" s="1"/>
  <c r="AL671" i="1" s="1"/>
  <c r="AT742" i="1"/>
  <c r="AS742" i="1" s="1"/>
  <c r="AR742" i="1" s="1"/>
  <c r="AQ742" i="1" s="1"/>
  <c r="AP742" i="1" s="1"/>
  <c r="AO742" i="1" s="1"/>
  <c r="AN742" i="1" s="1"/>
  <c r="AM742" i="1" s="1"/>
  <c r="AL742" i="1" s="1"/>
  <c r="AT280" i="1"/>
  <c r="AS280" i="1" s="1"/>
  <c r="AR280" i="1" s="1"/>
  <c r="AQ280" i="1" s="1"/>
  <c r="AP280" i="1" s="1"/>
  <c r="AO280" i="1"/>
  <c r="AN280" i="1" s="1"/>
  <c r="AM280" i="1" s="1"/>
  <c r="AL280" i="1" s="1"/>
  <c r="AT81" i="1"/>
  <c r="AS81" i="1" s="1"/>
  <c r="AR81" i="1" s="1"/>
  <c r="AQ81" i="1" s="1"/>
  <c r="AP81" i="1" s="1"/>
  <c r="AO81" i="1" s="1"/>
  <c r="AN81" i="1" s="1"/>
  <c r="AM81" i="1" s="1"/>
  <c r="AL81" i="1" s="1"/>
  <c r="AT145" i="1"/>
  <c r="AS145" i="1" s="1"/>
  <c r="AR145" i="1"/>
  <c r="AQ145" i="1" s="1"/>
  <c r="AP145" i="1" s="1"/>
  <c r="AO145" i="1" s="1"/>
  <c r="AN145" i="1" s="1"/>
  <c r="AM145" i="1" s="1"/>
  <c r="AL145" i="1" s="1"/>
  <c r="AT618" i="1"/>
  <c r="AS618" i="1" s="1"/>
  <c r="AR618" i="1" s="1"/>
  <c r="AQ618" i="1" s="1"/>
  <c r="AP618" i="1" s="1"/>
  <c r="AO618" i="1" s="1"/>
  <c r="AN618" i="1" s="1"/>
  <c r="AM618" i="1" s="1"/>
  <c r="AL618" i="1" s="1"/>
  <c r="AT784" i="1"/>
  <c r="AS784" i="1" s="1"/>
  <c r="AR784" i="1" s="1"/>
  <c r="AQ784" i="1" s="1"/>
  <c r="AP784" i="1" s="1"/>
  <c r="AO784" i="1" s="1"/>
  <c r="AN784" i="1" s="1"/>
  <c r="AM784" i="1" s="1"/>
  <c r="AL784" i="1" s="1"/>
  <c r="AT225" i="1"/>
  <c r="AS225" i="1" s="1"/>
  <c r="AR225" i="1" s="1"/>
  <c r="AQ225" i="1" s="1"/>
  <c r="AP225" i="1" s="1"/>
  <c r="AO225" i="1" s="1"/>
  <c r="AN225" i="1" s="1"/>
  <c r="AM225" i="1" s="1"/>
  <c r="AL225" i="1" s="1"/>
  <c r="AT411" i="1"/>
  <c r="AS411" i="1" s="1"/>
  <c r="AR411" i="1" s="1"/>
  <c r="AQ411" i="1" s="1"/>
  <c r="AP411" i="1" s="1"/>
  <c r="AO411" i="1" s="1"/>
  <c r="AN411" i="1" s="1"/>
  <c r="AM411" i="1" s="1"/>
  <c r="AL411" i="1" s="1"/>
  <c r="AT631" i="1"/>
  <c r="AS631" i="1" s="1"/>
  <c r="AR631" i="1" s="1"/>
  <c r="AQ631" i="1" s="1"/>
  <c r="AP631" i="1" s="1"/>
  <c r="AO631" i="1" s="1"/>
  <c r="AN631" i="1" s="1"/>
  <c r="AM631" i="1" s="1"/>
  <c r="AL631" i="1" s="1"/>
  <c r="AT290" i="1"/>
  <c r="AS290" i="1" s="1"/>
  <c r="AR290" i="1" s="1"/>
  <c r="AQ290" i="1" s="1"/>
  <c r="AP290" i="1" s="1"/>
  <c r="AO290" i="1" s="1"/>
  <c r="AN290" i="1" s="1"/>
  <c r="AM290" i="1" s="1"/>
  <c r="AL290" i="1" s="1"/>
  <c r="AT718" i="1"/>
  <c r="AS718" i="1" s="1"/>
  <c r="AR718" i="1" s="1"/>
  <c r="AQ718" i="1" s="1"/>
  <c r="AP718" i="1" s="1"/>
  <c r="AO718" i="1" s="1"/>
  <c r="AN718" i="1" s="1"/>
  <c r="AM718" i="1" s="1"/>
  <c r="AL718" i="1" s="1"/>
  <c r="AT212" i="1"/>
  <c r="AS212" i="1" s="1"/>
  <c r="AR212" i="1" s="1"/>
  <c r="AQ212" i="1" s="1"/>
  <c r="AP212" i="1" s="1"/>
  <c r="AO212" i="1" s="1"/>
  <c r="AN212" i="1" s="1"/>
  <c r="AM212" i="1" s="1"/>
  <c r="AL212" i="1" s="1"/>
  <c r="AT65" i="1"/>
  <c r="AS65" i="1" s="1"/>
  <c r="AR65" i="1" s="1"/>
  <c r="AQ65" i="1" s="1"/>
  <c r="AP65" i="1" s="1"/>
  <c r="AO65" i="1" s="1"/>
  <c r="AN65" i="1" s="1"/>
  <c r="AM65" i="1" s="1"/>
  <c r="AL65" i="1" s="1"/>
  <c r="AT536" i="1"/>
  <c r="AS536" i="1" s="1"/>
  <c r="AR536" i="1" s="1"/>
  <c r="AQ536" i="1" s="1"/>
  <c r="AP536" i="1" s="1"/>
  <c r="AO536" i="1" s="1"/>
  <c r="AN536" i="1" s="1"/>
  <c r="AM536" i="1" s="1"/>
  <c r="AL536" i="1" s="1"/>
  <c r="AT659" i="1"/>
  <c r="AS659" i="1" s="1"/>
  <c r="AR659" i="1" s="1"/>
  <c r="AQ659" i="1" s="1"/>
  <c r="AP659" i="1" s="1"/>
  <c r="AO659" i="1" s="1"/>
  <c r="AN659" i="1" s="1"/>
  <c r="AM659" i="1" s="1"/>
  <c r="AL659" i="1" s="1"/>
  <c r="AT588" i="1"/>
  <c r="AS588" i="1" s="1"/>
  <c r="AR588" i="1" s="1"/>
  <c r="AQ588" i="1" s="1"/>
  <c r="AP588" i="1" s="1"/>
  <c r="AO588" i="1" s="1"/>
  <c r="AN588" i="1" s="1"/>
  <c r="AM588" i="1" s="1"/>
  <c r="AL588" i="1" s="1"/>
  <c r="AT472" i="1"/>
  <c r="AS472" i="1" s="1"/>
  <c r="AR472" i="1" s="1"/>
  <c r="AQ472" i="1" s="1"/>
  <c r="AP472" i="1" s="1"/>
  <c r="AO472" i="1" s="1"/>
  <c r="AN472" i="1" s="1"/>
  <c r="AM472" i="1" s="1"/>
  <c r="AL472" i="1" s="1"/>
  <c r="AT254" i="1"/>
  <c r="AS254" i="1" s="1"/>
  <c r="AR254" i="1" s="1"/>
  <c r="AQ254" i="1" s="1"/>
  <c r="AP254" i="1" s="1"/>
  <c r="AO254" i="1" s="1"/>
  <c r="AN254" i="1" s="1"/>
  <c r="AM254" i="1" s="1"/>
  <c r="AL254" i="1" s="1"/>
  <c r="AT159" i="1"/>
  <c r="AS159" i="1" s="1"/>
  <c r="AR159" i="1" s="1"/>
  <c r="AQ159" i="1" s="1"/>
  <c r="AP159" i="1" s="1"/>
  <c r="AO159" i="1" s="1"/>
  <c r="AN159" i="1" s="1"/>
  <c r="AM159" i="1" s="1"/>
  <c r="AL159" i="1" s="1"/>
  <c r="AT152" i="1"/>
  <c r="AS152" i="1" s="1"/>
  <c r="AR152" i="1" s="1"/>
  <c r="AQ152" i="1" s="1"/>
  <c r="AP152" i="1" s="1"/>
  <c r="AO152" i="1" s="1"/>
  <c r="AN152" i="1" s="1"/>
  <c r="AM152" i="1" s="1"/>
  <c r="AL152" i="1" s="1"/>
  <c r="AT421" i="1"/>
  <c r="AS421" i="1" s="1"/>
  <c r="AR421" i="1" s="1"/>
  <c r="AQ421" i="1" s="1"/>
  <c r="AP421" i="1" s="1"/>
  <c r="AO421" i="1" s="1"/>
  <c r="AN421" i="1" s="1"/>
  <c r="AM421" i="1" s="1"/>
  <c r="AL421" i="1" s="1"/>
  <c r="AT507" i="1"/>
  <c r="AS507" i="1" s="1"/>
  <c r="AR507" i="1" s="1"/>
  <c r="AQ507" i="1" s="1"/>
  <c r="AP507" i="1" s="1"/>
  <c r="AO507" i="1" s="1"/>
  <c r="AN507" i="1" s="1"/>
  <c r="AM507" i="1" s="1"/>
  <c r="AL507" i="1" s="1"/>
  <c r="AT640" i="1"/>
  <c r="AS640" i="1" s="1"/>
  <c r="AR640" i="1" s="1"/>
  <c r="AQ640" i="1" s="1"/>
  <c r="AP640" i="1" s="1"/>
  <c r="AO640" i="1" s="1"/>
  <c r="AN640" i="1" s="1"/>
  <c r="AM640" i="1" s="1"/>
  <c r="AL640" i="1" s="1"/>
  <c r="AT606" i="1"/>
  <c r="AS606" i="1" s="1"/>
  <c r="AR606" i="1" s="1"/>
  <c r="AQ606" i="1" s="1"/>
  <c r="AP606" i="1" s="1"/>
  <c r="AO606" i="1" s="1"/>
  <c r="AN606" i="1" s="1"/>
  <c r="AM606" i="1" s="1"/>
  <c r="AL606" i="1" s="1"/>
  <c r="AT736" i="1"/>
  <c r="AS736" i="1"/>
  <c r="AR736" i="1" s="1"/>
  <c r="AQ736" i="1" s="1"/>
  <c r="AP736" i="1" s="1"/>
  <c r="AO736" i="1" s="1"/>
  <c r="AN736" i="1" s="1"/>
  <c r="AM736" i="1" s="1"/>
  <c r="AL736" i="1" s="1"/>
  <c r="AT754" i="1"/>
  <c r="AS754" i="1" s="1"/>
  <c r="AR754" i="1" s="1"/>
  <c r="AQ754" i="1" s="1"/>
  <c r="AP754" i="1" s="1"/>
  <c r="AO754" i="1" s="1"/>
  <c r="AN754" i="1" s="1"/>
  <c r="AM754" i="1" s="1"/>
  <c r="AL754" i="1" s="1"/>
  <c r="AS793" i="1"/>
  <c r="AR793" i="1" s="1"/>
  <c r="AQ793" i="1" s="1"/>
  <c r="AP793" i="1" s="1"/>
  <c r="AO793" i="1" s="1"/>
  <c r="AN793" i="1" s="1"/>
  <c r="AM793" i="1" s="1"/>
  <c r="AL793" i="1" s="1"/>
  <c r="AT793" i="1"/>
  <c r="AT789" i="1"/>
  <c r="AS789" i="1" s="1"/>
  <c r="AR789" i="1" s="1"/>
  <c r="AQ789" i="1" s="1"/>
  <c r="AP789" i="1" s="1"/>
  <c r="AO789" i="1" s="1"/>
  <c r="AN789" i="1" s="1"/>
  <c r="AM789" i="1" s="1"/>
  <c r="AL789" i="1" s="1"/>
  <c r="AT410" i="1"/>
  <c r="AS410" i="1" s="1"/>
  <c r="AR410" i="1" s="1"/>
  <c r="AQ410" i="1" s="1"/>
  <c r="AP410" i="1" s="1"/>
  <c r="AO410" i="1" s="1"/>
  <c r="AN410" i="1" s="1"/>
  <c r="AM410" i="1" s="1"/>
  <c r="AL410" i="1" s="1"/>
  <c r="AT163" i="1"/>
  <c r="AS163" i="1" s="1"/>
  <c r="AR163" i="1" s="1"/>
  <c r="AQ163" i="1" s="1"/>
  <c r="AP163" i="1" s="1"/>
  <c r="AO163" i="1" s="1"/>
  <c r="AN163" i="1" s="1"/>
  <c r="AM163" i="1" s="1"/>
  <c r="AL163" i="1" s="1"/>
  <c r="AT35" i="1"/>
  <c r="AS35" i="1" s="1"/>
  <c r="AR35" i="1" s="1"/>
  <c r="AQ35" i="1" s="1"/>
  <c r="AP35" i="1" s="1"/>
  <c r="AO35" i="1"/>
  <c r="AN35" i="1" s="1"/>
  <c r="AM35" i="1" s="1"/>
  <c r="AL35" i="1" s="1"/>
  <c r="AT141" i="1"/>
  <c r="AS141" i="1" s="1"/>
  <c r="AR141" i="1" s="1"/>
  <c r="AQ141" i="1" s="1"/>
  <c r="AP141" i="1" s="1"/>
  <c r="AO141" i="1" s="1"/>
  <c r="AN141" i="1" s="1"/>
  <c r="AM141" i="1" s="1"/>
  <c r="AL141" i="1" s="1"/>
  <c r="AT112" i="1"/>
  <c r="AS112" i="1" s="1"/>
  <c r="AR112" i="1" s="1"/>
  <c r="AQ112" i="1" s="1"/>
  <c r="AP112" i="1" s="1"/>
  <c r="AO112" i="1"/>
  <c r="AN112" i="1" s="1"/>
  <c r="AM112" i="1" s="1"/>
  <c r="AL112" i="1" s="1"/>
  <c r="AT23" i="1"/>
  <c r="AS23" i="1" s="1"/>
  <c r="AR23" i="1" s="1"/>
  <c r="AQ23" i="1" s="1"/>
  <c r="AP23" i="1" s="1"/>
  <c r="AO23" i="1" s="1"/>
  <c r="AN23" i="1" s="1"/>
  <c r="AM23" i="1" s="1"/>
  <c r="AL23" i="1" s="1"/>
  <c r="AP188" i="1"/>
  <c r="AO188" i="1" s="1"/>
  <c r="AN188" i="1" s="1"/>
  <c r="AM188" i="1" s="1"/>
  <c r="AL188" i="1" s="1"/>
  <c r="AT188" i="1"/>
  <c r="AS188" i="1" s="1"/>
  <c r="AR188" i="1" s="1"/>
  <c r="AQ188" i="1" s="1"/>
  <c r="AT217" i="1"/>
  <c r="AS217" i="1" s="1"/>
  <c r="AR217" i="1" s="1"/>
  <c r="AQ217" i="1" s="1"/>
  <c r="AP217" i="1" s="1"/>
  <c r="AO217" i="1" s="1"/>
  <c r="AN217" i="1" s="1"/>
  <c r="AM217" i="1" s="1"/>
  <c r="AL217" i="1" s="1"/>
  <c r="AT30" i="1"/>
  <c r="AS30" i="1" s="1"/>
  <c r="AR30" i="1" s="1"/>
  <c r="AQ30" i="1" s="1"/>
  <c r="AP30" i="1" s="1"/>
  <c r="AO30" i="1" s="1"/>
  <c r="AN30" i="1" s="1"/>
  <c r="AM30" i="1" s="1"/>
  <c r="AL30" i="1" s="1"/>
  <c r="AT166" i="1"/>
  <c r="AS166" i="1" s="1"/>
  <c r="AR166" i="1" s="1"/>
  <c r="AP166" i="1"/>
  <c r="AO166" i="1" s="1"/>
  <c r="AN166" i="1" s="1"/>
  <c r="AM166" i="1" s="1"/>
  <c r="AL166" i="1" s="1"/>
  <c r="AQ166" i="1"/>
  <c r="BK41" i="1"/>
  <c r="BJ41" i="1" s="1"/>
  <c r="BI41" i="1" s="1"/>
  <c r="BH41" i="1" s="1"/>
  <c r="BG41" i="1" s="1"/>
  <c r="BF41" i="1" s="1"/>
  <c r="BE41" i="1" s="1"/>
  <c r="BD41" i="1" s="1"/>
  <c r="BC41" i="1" s="1"/>
  <c r="AT148" i="1"/>
  <c r="AS148" i="1" s="1"/>
  <c r="AR148" i="1" s="1"/>
  <c r="AQ148" i="1" s="1"/>
  <c r="AP148" i="1" s="1"/>
  <c r="AO148" i="1" s="1"/>
  <c r="AN148" i="1" s="1"/>
  <c r="AM148" i="1" s="1"/>
  <c r="AL148" i="1" s="1"/>
  <c r="AT42" i="1"/>
  <c r="AS42" i="1" s="1"/>
  <c r="AR42" i="1" s="1"/>
  <c r="AQ42" i="1" s="1"/>
  <c r="AP42" i="1" s="1"/>
  <c r="AO42" i="1" s="1"/>
  <c r="AN42" i="1" s="1"/>
  <c r="AM42" i="1" s="1"/>
  <c r="AL42" i="1" s="1"/>
  <c r="BK19" i="1"/>
  <c r="BJ19" i="1" s="1"/>
  <c r="BI19" i="1" s="1"/>
  <c r="BH19" i="1" s="1"/>
  <c r="BG19" i="1" s="1"/>
  <c r="BF19" i="1" s="1"/>
  <c r="BE19" i="1" s="1"/>
  <c r="BD19" i="1" s="1"/>
  <c r="BC19" i="1" s="1"/>
  <c r="AT55" i="1"/>
  <c r="AS55" i="1" s="1"/>
  <c r="AR55" i="1" s="1"/>
  <c r="AQ55" i="1" s="1"/>
  <c r="AP55" i="1" s="1"/>
  <c r="AO55" i="1" s="1"/>
  <c r="AN55" i="1" s="1"/>
  <c r="AM55" i="1" s="1"/>
  <c r="AL55" i="1" s="1"/>
  <c r="BK36" i="1"/>
  <c r="BJ36" i="1" s="1"/>
  <c r="BI36" i="1" s="1"/>
  <c r="BH36" i="1" s="1"/>
  <c r="BG36" i="1" s="1"/>
  <c r="BF36" i="1" s="1"/>
  <c r="BE36" i="1" s="1"/>
  <c r="BD36" i="1" s="1"/>
  <c r="BC36" i="1" s="1"/>
  <c r="AT697" i="1"/>
  <c r="AS697" i="1"/>
  <c r="AR697" i="1" s="1"/>
  <c r="AQ697" i="1" s="1"/>
  <c r="AP697" i="1" s="1"/>
  <c r="AO697" i="1" s="1"/>
  <c r="AN697" i="1" s="1"/>
  <c r="AM697" i="1" s="1"/>
  <c r="AL697" i="1" s="1"/>
  <c r="AT612" i="1"/>
  <c r="AS612" i="1" s="1"/>
  <c r="AR612" i="1" s="1"/>
  <c r="AQ612" i="1" s="1"/>
  <c r="AP612" i="1" s="1"/>
  <c r="AO612" i="1" s="1"/>
  <c r="AN612" i="1" s="1"/>
  <c r="AM612" i="1" s="1"/>
  <c r="AL612" i="1" s="1"/>
  <c r="AT564" i="1"/>
  <c r="AS564" i="1" s="1"/>
  <c r="AR564" i="1" s="1"/>
  <c r="AQ564" i="1" s="1"/>
  <c r="AP564" i="1" s="1"/>
  <c r="AO564" i="1" s="1"/>
  <c r="AN564" i="1" s="1"/>
  <c r="AM564" i="1" s="1"/>
  <c r="AL564" i="1" s="1"/>
  <c r="AT815" i="1"/>
  <c r="AS815" i="1"/>
  <c r="AR815" i="1" s="1"/>
  <c r="AQ815" i="1" s="1"/>
  <c r="AP815" i="1" s="1"/>
  <c r="AO815" i="1" s="1"/>
  <c r="AN815" i="1" s="1"/>
  <c r="AM815" i="1" s="1"/>
  <c r="AL815" i="1" s="1"/>
  <c r="AT738" i="1"/>
  <c r="AS738" i="1" s="1"/>
  <c r="AR738" i="1" s="1"/>
  <c r="AQ738" i="1" s="1"/>
  <c r="AP738" i="1" s="1"/>
  <c r="AO738" i="1" s="1"/>
  <c r="AN738" i="1" s="1"/>
  <c r="AM738" i="1" s="1"/>
  <c r="AL738" i="1" s="1"/>
  <c r="AT373" i="1"/>
  <c r="AS373" i="1" s="1"/>
  <c r="AR373" i="1" s="1"/>
  <c r="AQ373" i="1" s="1"/>
  <c r="AP373" i="1" s="1"/>
  <c r="AO373" i="1" s="1"/>
  <c r="AN373" i="1" s="1"/>
  <c r="AM373" i="1" s="1"/>
  <c r="AL373" i="1" s="1"/>
  <c r="AT531" i="1"/>
  <c r="AS531" i="1" s="1"/>
  <c r="AR531" i="1" s="1"/>
  <c r="AQ531" i="1" s="1"/>
  <c r="AP531" i="1" s="1"/>
  <c r="AO531" i="1" s="1"/>
  <c r="AN531" i="1" s="1"/>
  <c r="AM531" i="1" s="1"/>
  <c r="AL531" i="1" s="1"/>
  <c r="AT439" i="1"/>
  <c r="AS439" i="1" s="1"/>
  <c r="AR439" i="1" s="1"/>
  <c r="AQ439" i="1" s="1"/>
  <c r="AP439" i="1" s="1"/>
  <c r="AO439" i="1" s="1"/>
  <c r="AN439" i="1" s="1"/>
  <c r="AM439" i="1" s="1"/>
  <c r="AL439" i="1" s="1"/>
  <c r="AT449" i="1"/>
  <c r="AS449" i="1" s="1"/>
  <c r="AR449" i="1" s="1"/>
  <c r="AQ449" i="1" s="1"/>
  <c r="AP449" i="1" s="1"/>
  <c r="AO449" i="1" s="1"/>
  <c r="AN449" i="1" s="1"/>
  <c r="AM449" i="1" s="1"/>
  <c r="AL449" i="1" s="1"/>
  <c r="AT575" i="1"/>
  <c r="AS575" i="1" s="1"/>
  <c r="AR575" i="1" s="1"/>
  <c r="AQ575" i="1" s="1"/>
  <c r="AP575" i="1" s="1"/>
  <c r="AO575" i="1" s="1"/>
  <c r="AN575" i="1" s="1"/>
  <c r="AM575" i="1" s="1"/>
  <c r="AL575" i="1" s="1"/>
  <c r="AT603" i="1"/>
  <c r="AS603" i="1" s="1"/>
  <c r="AR603" i="1" s="1"/>
  <c r="AQ603" i="1" s="1"/>
  <c r="AP603" i="1" s="1"/>
  <c r="AO603" i="1" s="1"/>
  <c r="AN603" i="1" s="1"/>
  <c r="AM603" i="1" s="1"/>
  <c r="AL603" i="1" s="1"/>
  <c r="AT412" i="1"/>
  <c r="AS412" i="1" s="1"/>
  <c r="AR412" i="1" s="1"/>
  <c r="AQ412" i="1" s="1"/>
  <c r="AP412" i="1" s="1"/>
  <c r="AO412" i="1" s="1"/>
  <c r="AN412" i="1" s="1"/>
  <c r="AM412" i="1" s="1"/>
  <c r="AL412" i="1" s="1"/>
  <c r="AT185" i="1"/>
  <c r="AS185" i="1" s="1"/>
  <c r="AR185" i="1" s="1"/>
  <c r="AQ185" i="1" s="1"/>
  <c r="AP185" i="1" s="1"/>
  <c r="AO185" i="1" s="1"/>
  <c r="AN185" i="1" s="1"/>
  <c r="AM185" i="1" s="1"/>
  <c r="AL185" i="1" s="1"/>
  <c r="AT388" i="1"/>
  <c r="AS388" i="1" s="1"/>
  <c r="AR388" i="1" s="1"/>
  <c r="AQ388" i="1" s="1"/>
  <c r="AP388" i="1" s="1"/>
  <c r="AO388" i="1" s="1"/>
  <c r="AN388" i="1" s="1"/>
  <c r="AM388" i="1" s="1"/>
  <c r="AL388" i="1" s="1"/>
  <c r="AT553" i="1"/>
  <c r="AS553" i="1" s="1"/>
  <c r="AR553" i="1" s="1"/>
  <c r="AQ553" i="1" s="1"/>
  <c r="AP553" i="1" s="1"/>
  <c r="AO553" i="1" s="1"/>
  <c r="AN553" i="1" s="1"/>
  <c r="AM553" i="1" s="1"/>
  <c r="AL553" i="1" s="1"/>
  <c r="AT50" i="1"/>
  <c r="AS50" i="1" s="1"/>
  <c r="AR50" i="1" s="1"/>
  <c r="AQ50" i="1" s="1"/>
  <c r="AP50" i="1" s="1"/>
  <c r="AO50" i="1" s="1"/>
  <c r="AN50" i="1" s="1"/>
  <c r="AM50" i="1" s="1"/>
  <c r="AL50" i="1" s="1"/>
  <c r="AT617" i="1"/>
  <c r="AS617" i="1" s="1"/>
  <c r="AR617" i="1" s="1"/>
  <c r="AQ617" i="1" s="1"/>
  <c r="AP617" i="1" s="1"/>
  <c r="AO617" i="1" s="1"/>
  <c r="AN617" i="1" s="1"/>
  <c r="AM617" i="1" s="1"/>
  <c r="AL617" i="1" s="1"/>
  <c r="AT819" i="1"/>
  <c r="AS819" i="1" s="1"/>
  <c r="AR819" i="1" s="1"/>
  <c r="AQ819" i="1" s="1"/>
  <c r="AP819" i="1" s="1"/>
  <c r="AO819" i="1" s="1"/>
  <c r="AN819" i="1" s="1"/>
  <c r="AM819" i="1" s="1"/>
  <c r="AL819" i="1" s="1"/>
  <c r="AT322" i="1"/>
  <c r="AS322" i="1" s="1"/>
  <c r="AR322" i="1" s="1"/>
  <c r="AQ322" i="1" s="1"/>
  <c r="AP322" i="1" s="1"/>
  <c r="AO322" i="1" s="1"/>
  <c r="AN322" i="1" s="1"/>
  <c r="AM322" i="1" s="1"/>
  <c r="AL322" i="1" s="1"/>
  <c r="AT363" i="1"/>
  <c r="AS363" i="1" s="1"/>
  <c r="AR363" i="1" s="1"/>
  <c r="AQ363" i="1" s="1"/>
  <c r="AP363" i="1" s="1"/>
  <c r="AO363" i="1" s="1"/>
  <c r="AN363" i="1" s="1"/>
  <c r="AM363" i="1" s="1"/>
  <c r="AL363" i="1" s="1"/>
  <c r="AT572" i="1"/>
  <c r="AS572" i="1" s="1"/>
  <c r="AR572" i="1" s="1"/>
  <c r="AQ572" i="1" s="1"/>
  <c r="AP572" i="1" s="1"/>
  <c r="AO572" i="1" s="1"/>
  <c r="AN572" i="1" s="1"/>
  <c r="AM572" i="1" s="1"/>
  <c r="AL572" i="1" s="1"/>
  <c r="AT544" i="1"/>
  <c r="AS544" i="1" s="1"/>
  <c r="AR544" i="1" s="1"/>
  <c r="AQ544" i="1" s="1"/>
  <c r="AP544" i="1" s="1"/>
  <c r="AO544" i="1" s="1"/>
  <c r="AN544" i="1" s="1"/>
  <c r="AM544" i="1" s="1"/>
  <c r="AL544" i="1" s="1"/>
  <c r="AT562" i="1"/>
  <c r="AS562" i="1" s="1"/>
  <c r="AR562" i="1" s="1"/>
  <c r="AQ562" i="1" s="1"/>
  <c r="AP562" i="1"/>
  <c r="AO562" i="1" s="1"/>
  <c r="AN562" i="1" s="1"/>
  <c r="AM562" i="1" s="1"/>
  <c r="AL562" i="1" s="1"/>
  <c r="AT199" i="1"/>
  <c r="AS199" i="1" s="1"/>
  <c r="AR199" i="1" s="1"/>
  <c r="AQ199" i="1" s="1"/>
  <c r="AP199" i="1" s="1"/>
  <c r="AO199" i="1" s="1"/>
  <c r="AN199" i="1" s="1"/>
  <c r="AM199" i="1" s="1"/>
  <c r="AL199" i="1" s="1"/>
  <c r="AT301" i="1"/>
  <c r="AS301" i="1" s="1"/>
  <c r="AR301" i="1" s="1"/>
  <c r="AQ301" i="1" s="1"/>
  <c r="AP301" i="1" s="1"/>
  <c r="AO301" i="1" s="1"/>
  <c r="AN301" i="1" s="1"/>
  <c r="AM301" i="1" s="1"/>
  <c r="AL301" i="1" s="1"/>
  <c r="AT394" i="1"/>
  <c r="AS394" i="1" s="1"/>
  <c r="AR394" i="1" s="1"/>
  <c r="AQ394" i="1" s="1"/>
  <c r="AP394" i="1" s="1"/>
  <c r="AO394" i="1" s="1"/>
  <c r="AN394" i="1" s="1"/>
  <c r="AM394" i="1" s="1"/>
  <c r="AL394" i="1" s="1"/>
  <c r="AT395" i="1"/>
  <c r="AS395" i="1" s="1"/>
  <c r="AR395" i="1" s="1"/>
  <c r="AQ395" i="1" s="1"/>
  <c r="AP395" i="1" s="1"/>
  <c r="AO395" i="1" s="1"/>
  <c r="AN395" i="1" s="1"/>
  <c r="AM395" i="1" s="1"/>
  <c r="AL395" i="1" s="1"/>
  <c r="AT454" i="1"/>
  <c r="AS454" i="1" s="1"/>
  <c r="AR454" i="1" s="1"/>
  <c r="AQ454" i="1" s="1"/>
  <c r="AP454" i="1" s="1"/>
  <c r="AO454" i="1" s="1"/>
  <c r="AN454" i="1" s="1"/>
  <c r="AM454" i="1" s="1"/>
  <c r="AL454" i="1" s="1"/>
  <c r="AT578" i="1"/>
  <c r="AS578" i="1" s="1"/>
  <c r="AR578" i="1" s="1"/>
  <c r="AQ578" i="1" s="1"/>
  <c r="AP578" i="1" s="1"/>
  <c r="AO578" i="1" s="1"/>
  <c r="AN578" i="1" s="1"/>
  <c r="AM578" i="1" s="1"/>
  <c r="AL578" i="1" s="1"/>
  <c r="AT96" i="1"/>
  <c r="AS96" i="1" s="1"/>
  <c r="AR96" i="1" s="1"/>
  <c r="AQ96" i="1" s="1"/>
  <c r="AP96" i="1" s="1"/>
  <c r="AO96" i="1" s="1"/>
  <c r="AN96" i="1" s="1"/>
  <c r="AM96" i="1" s="1"/>
  <c r="AL96" i="1" s="1"/>
  <c r="AS118" i="1"/>
  <c r="AR118" i="1" s="1"/>
  <c r="AQ118" i="1" s="1"/>
  <c r="AP118" i="1" s="1"/>
  <c r="AO118" i="1" s="1"/>
  <c r="AN118" i="1" s="1"/>
  <c r="AM118" i="1" s="1"/>
  <c r="AL118" i="1" s="1"/>
  <c r="AT118" i="1"/>
  <c r="AT526" i="1"/>
  <c r="AS526" i="1" s="1"/>
  <c r="AR526" i="1" s="1"/>
  <c r="AQ526" i="1" s="1"/>
  <c r="AP526" i="1" s="1"/>
  <c r="AO526" i="1" s="1"/>
  <c r="AN526" i="1" s="1"/>
  <c r="AM526" i="1" s="1"/>
  <c r="AL526" i="1" s="1"/>
  <c r="AT604" i="1"/>
  <c r="AS604" i="1" s="1"/>
  <c r="AR604" i="1" s="1"/>
  <c r="AQ604" i="1" s="1"/>
  <c r="AP604" i="1" s="1"/>
  <c r="AO604" i="1" s="1"/>
  <c r="AN604" i="1" s="1"/>
  <c r="AM604" i="1" s="1"/>
  <c r="AL604" i="1" s="1"/>
  <c r="AT552" i="1"/>
  <c r="AS552" i="1" s="1"/>
  <c r="AR552" i="1" s="1"/>
  <c r="AQ552" i="1" s="1"/>
  <c r="AP552" i="1" s="1"/>
  <c r="AO552" i="1" s="1"/>
  <c r="AN552" i="1" s="1"/>
  <c r="AM552" i="1" s="1"/>
  <c r="AL552" i="1" s="1"/>
  <c r="AT728" i="1"/>
  <c r="AS728" i="1" s="1"/>
  <c r="AR728" i="1" s="1"/>
  <c r="AQ728" i="1" s="1"/>
  <c r="AP728" i="1" s="1"/>
  <c r="AO728" i="1" s="1"/>
  <c r="AN728" i="1" s="1"/>
  <c r="AM728" i="1" s="1"/>
  <c r="AL728" i="1" s="1"/>
  <c r="AT146" i="1"/>
  <c r="AS146" i="1" s="1"/>
  <c r="AR146" i="1" s="1"/>
  <c r="AQ146" i="1" s="1"/>
  <c r="AP146" i="1" s="1"/>
  <c r="AO146" i="1" s="1"/>
  <c r="AN146" i="1" s="1"/>
  <c r="AM146" i="1" s="1"/>
  <c r="AL146" i="1" s="1"/>
  <c r="AT71" i="1"/>
  <c r="AS71" i="1" s="1"/>
  <c r="AR71" i="1" s="1"/>
  <c r="AQ71" i="1" s="1"/>
  <c r="AP71" i="1" s="1"/>
  <c r="AO71" i="1" s="1"/>
  <c r="AN71" i="1" s="1"/>
  <c r="AM71" i="1" s="1"/>
  <c r="AL71" i="1" s="1"/>
  <c r="AT330" i="1"/>
  <c r="AS330" i="1" s="1"/>
  <c r="AR330" i="1" s="1"/>
  <c r="AQ330" i="1"/>
  <c r="AP330" i="1" s="1"/>
  <c r="AO330" i="1" s="1"/>
  <c r="AN330" i="1" s="1"/>
  <c r="AM330" i="1" s="1"/>
  <c r="AL330" i="1" s="1"/>
  <c r="AT298" i="1"/>
  <c r="AS298" i="1" s="1"/>
  <c r="AR298" i="1" s="1"/>
  <c r="AQ298" i="1" s="1"/>
  <c r="AP298" i="1" s="1"/>
  <c r="AO298" i="1" s="1"/>
  <c r="AN298" i="1" s="1"/>
  <c r="AM298" i="1" s="1"/>
  <c r="AL298" i="1" s="1"/>
  <c r="AT299" i="1"/>
  <c r="AS299" i="1" s="1"/>
  <c r="AR299" i="1" s="1"/>
  <c r="AQ299" i="1" s="1"/>
  <c r="AP299" i="1" s="1"/>
  <c r="AO299" i="1" s="1"/>
  <c r="AN299" i="1" s="1"/>
  <c r="AM299" i="1" s="1"/>
  <c r="AL299" i="1" s="1"/>
  <c r="AT701" i="1"/>
  <c r="AS701" i="1" s="1"/>
  <c r="AR701" i="1" s="1"/>
  <c r="AQ701" i="1" s="1"/>
  <c r="AP701" i="1" s="1"/>
  <c r="AO701" i="1" s="1"/>
  <c r="AN701" i="1" s="1"/>
  <c r="AM701" i="1" s="1"/>
  <c r="AL701" i="1" s="1"/>
  <c r="AT40" i="1"/>
  <c r="AS40" i="1" s="1"/>
  <c r="AR40" i="1" s="1"/>
  <c r="AQ40" i="1" s="1"/>
  <c r="AP40" i="1" s="1"/>
  <c r="AO40" i="1" s="1"/>
  <c r="AN40" i="1" s="1"/>
  <c r="AM40" i="1" s="1"/>
  <c r="AL40" i="1" s="1"/>
  <c r="AT92" i="1"/>
  <c r="AS92" i="1" s="1"/>
  <c r="AR92" i="1" s="1"/>
  <c r="AQ92" i="1" s="1"/>
  <c r="AP92" i="1" s="1"/>
  <c r="AO92" i="1" s="1"/>
  <c r="AN92" i="1" s="1"/>
  <c r="AM92" i="1" s="1"/>
  <c r="AL92" i="1" s="1"/>
  <c r="AT809" i="1"/>
  <c r="AS809" i="1" s="1"/>
  <c r="AR809" i="1" s="1"/>
  <c r="AQ809" i="1" s="1"/>
  <c r="AP809" i="1" s="1"/>
  <c r="AO809" i="1" s="1"/>
  <c r="AN809" i="1" s="1"/>
  <c r="AM809" i="1" s="1"/>
  <c r="AL809" i="1" s="1"/>
  <c r="AT672" i="1"/>
  <c r="AS672" i="1" s="1"/>
  <c r="AR672" i="1" s="1"/>
  <c r="AQ672" i="1" s="1"/>
  <c r="AP672" i="1" s="1"/>
  <c r="AO672" i="1" s="1"/>
  <c r="AN672" i="1" s="1"/>
  <c r="AM672" i="1" s="1"/>
  <c r="AL672" i="1" s="1"/>
  <c r="AT772" i="1"/>
  <c r="AS772" i="1" s="1"/>
  <c r="AR772" i="1" s="1"/>
  <c r="AQ772" i="1" s="1"/>
  <c r="AP772" i="1" s="1"/>
  <c r="AO772" i="1" s="1"/>
  <c r="AN772" i="1" s="1"/>
  <c r="AM772" i="1" s="1"/>
  <c r="AL772" i="1" s="1"/>
  <c r="AT779" i="1"/>
  <c r="AS779" i="1" s="1"/>
  <c r="AR779" i="1" s="1"/>
  <c r="AQ779" i="1" s="1"/>
  <c r="AP779" i="1" s="1"/>
  <c r="AO779" i="1" s="1"/>
  <c r="AN779" i="1" s="1"/>
  <c r="AM779" i="1" s="1"/>
  <c r="AL779" i="1" s="1"/>
  <c r="BK66" i="1"/>
  <c r="BJ66" i="1" s="1"/>
  <c r="BI66" i="1" s="1"/>
  <c r="BH66" i="1" s="1"/>
  <c r="BG66" i="1" s="1"/>
  <c r="BF66" i="1" s="1"/>
  <c r="BE66" i="1" s="1"/>
  <c r="BD66" i="1" s="1"/>
  <c r="BC66" i="1" s="1"/>
  <c r="AT198" i="1"/>
  <c r="AS198" i="1" s="1"/>
  <c r="AR198" i="1" s="1"/>
  <c r="AQ198" i="1" s="1"/>
  <c r="AP198" i="1" s="1"/>
  <c r="AO198" i="1" s="1"/>
  <c r="AN198" i="1" s="1"/>
  <c r="AM198" i="1" s="1"/>
  <c r="AL198" i="1" s="1"/>
  <c r="AT592" i="1"/>
  <c r="AS592" i="1" s="1"/>
  <c r="AR592" i="1" s="1"/>
  <c r="AQ592" i="1" s="1"/>
  <c r="AP592" i="1" s="1"/>
  <c r="AO592" i="1" s="1"/>
  <c r="AN592" i="1" s="1"/>
  <c r="AM592" i="1" s="1"/>
  <c r="AL592" i="1" s="1"/>
  <c r="AT399" i="1"/>
  <c r="AS399" i="1" s="1"/>
  <c r="AR399" i="1" s="1"/>
  <c r="AQ399" i="1" s="1"/>
  <c r="AP399" i="1" s="1"/>
  <c r="AO399" i="1" s="1"/>
  <c r="AN399" i="1" s="1"/>
  <c r="AM399" i="1" s="1"/>
  <c r="AL399" i="1" s="1"/>
  <c r="AT422" i="1"/>
  <c r="AS422" i="1" s="1"/>
  <c r="AR422" i="1" s="1"/>
  <c r="AQ422" i="1" s="1"/>
  <c r="AP422" i="1" s="1"/>
  <c r="AO422" i="1" s="1"/>
  <c r="AN422" i="1" s="1"/>
  <c r="AM422" i="1" s="1"/>
  <c r="AL422" i="1" s="1"/>
  <c r="AT489" i="1"/>
  <c r="AS489" i="1" s="1"/>
  <c r="AR489" i="1" s="1"/>
  <c r="AQ489" i="1" s="1"/>
  <c r="AP489" i="1" s="1"/>
  <c r="AO489" i="1" s="1"/>
  <c r="AN489" i="1" s="1"/>
  <c r="AM489" i="1" s="1"/>
  <c r="AL489" i="1" s="1"/>
  <c r="AT655" i="1"/>
  <c r="AS655" i="1" s="1"/>
  <c r="AR655" i="1" s="1"/>
  <c r="AQ655" i="1" s="1"/>
  <c r="AP655" i="1" s="1"/>
  <c r="AO655" i="1" s="1"/>
  <c r="AN655" i="1" s="1"/>
  <c r="AM655" i="1" s="1"/>
  <c r="AL655" i="1" s="1"/>
  <c r="AT417" i="1"/>
  <c r="AS417" i="1" s="1"/>
  <c r="AR417" i="1" s="1"/>
  <c r="AQ417" i="1" s="1"/>
  <c r="AP417" i="1" s="1"/>
  <c r="AO417" i="1" s="1"/>
  <c r="AN417" i="1" s="1"/>
  <c r="AM417" i="1" s="1"/>
  <c r="AL417" i="1" s="1"/>
  <c r="AT559" i="1"/>
  <c r="AS559" i="1" s="1"/>
  <c r="AR559" i="1" s="1"/>
  <c r="AQ559" i="1" s="1"/>
  <c r="AP559" i="1" s="1"/>
  <c r="AO559" i="1" s="1"/>
  <c r="AN559" i="1" s="1"/>
  <c r="AM559" i="1" s="1"/>
  <c r="AL559" i="1" s="1"/>
  <c r="AT155" i="1"/>
  <c r="AS155" i="1" s="1"/>
  <c r="AR155" i="1" s="1"/>
  <c r="AQ155" i="1" s="1"/>
  <c r="AP155" i="1" s="1"/>
  <c r="AO155" i="1" s="1"/>
  <c r="AN155" i="1" s="1"/>
  <c r="AM155" i="1" s="1"/>
  <c r="AL155" i="1" s="1"/>
  <c r="AT109" i="1"/>
  <c r="AS109" i="1" s="1"/>
  <c r="AR109" i="1" s="1"/>
  <c r="AQ109" i="1" s="1"/>
  <c r="AP109" i="1" s="1"/>
  <c r="AO109" i="1" s="1"/>
  <c r="AN109" i="1" s="1"/>
  <c r="AM109" i="1" s="1"/>
  <c r="AL109" i="1" s="1"/>
  <c r="AT161" i="1"/>
  <c r="AS161" i="1"/>
  <c r="AR161" i="1" s="1"/>
  <c r="AQ161" i="1" s="1"/>
  <c r="AP161" i="1" s="1"/>
  <c r="AO161" i="1" s="1"/>
  <c r="AN161" i="1" s="1"/>
  <c r="AM161" i="1" s="1"/>
  <c r="AL161" i="1" s="1"/>
  <c r="AT502" i="1"/>
  <c r="AS502" i="1" s="1"/>
  <c r="AR502" i="1" s="1"/>
  <c r="AQ502" i="1" s="1"/>
  <c r="AP502" i="1" s="1"/>
  <c r="AO502" i="1" s="1"/>
  <c r="AN502" i="1" s="1"/>
  <c r="AM502" i="1" s="1"/>
  <c r="AL502" i="1" s="1"/>
  <c r="AS678" i="1"/>
  <c r="AR678" i="1" s="1"/>
  <c r="AQ678" i="1" s="1"/>
  <c r="AP678" i="1" s="1"/>
  <c r="AO678" i="1" s="1"/>
  <c r="AN678" i="1" s="1"/>
  <c r="AM678" i="1" s="1"/>
  <c r="AL678" i="1" s="1"/>
  <c r="AT678" i="1"/>
  <c r="AT813" i="1"/>
  <c r="AS813" i="1" s="1"/>
  <c r="AR813" i="1" s="1"/>
  <c r="AQ813" i="1" s="1"/>
  <c r="AP813" i="1" s="1"/>
  <c r="AO813" i="1" s="1"/>
  <c r="AN813" i="1" s="1"/>
  <c r="AM813" i="1" s="1"/>
  <c r="AL813" i="1" s="1"/>
  <c r="AT381" i="1"/>
  <c r="AS381" i="1" s="1"/>
  <c r="AR381" i="1" s="1"/>
  <c r="AQ381" i="1" s="1"/>
  <c r="AP381" i="1" s="1"/>
  <c r="AO381" i="1" s="1"/>
  <c r="AN381" i="1" s="1"/>
  <c r="AM381" i="1" s="1"/>
  <c r="AL381" i="1" s="1"/>
  <c r="AT610" i="1"/>
  <c r="AS610" i="1" s="1"/>
  <c r="AR610" i="1" s="1"/>
  <c r="AQ610" i="1" s="1"/>
  <c r="AP610" i="1" s="1"/>
  <c r="AO610" i="1" s="1"/>
  <c r="AN610" i="1" s="1"/>
  <c r="AM610" i="1" s="1"/>
  <c r="AL610" i="1" s="1"/>
  <c r="AT243" i="1"/>
  <c r="AS243" i="1" s="1"/>
  <c r="AR243" i="1" s="1"/>
  <c r="AQ243" i="1" s="1"/>
  <c r="AP243" i="1" s="1"/>
  <c r="AO243" i="1" s="1"/>
  <c r="AN243" i="1" s="1"/>
  <c r="AM243" i="1" s="1"/>
  <c r="AL243" i="1" s="1"/>
  <c r="AT729" i="1"/>
  <c r="AS729" i="1" s="1"/>
  <c r="AR729" i="1" s="1"/>
  <c r="AQ729" i="1" s="1"/>
  <c r="AP729" i="1" s="1"/>
  <c r="AO729" i="1" s="1"/>
  <c r="AN729" i="1" s="1"/>
  <c r="AM729" i="1" s="1"/>
  <c r="AL729" i="1" s="1"/>
  <c r="AT255" i="1"/>
  <c r="AS255" i="1" s="1"/>
  <c r="AR255" i="1" s="1"/>
  <c r="AQ255" i="1" s="1"/>
  <c r="AP255" i="1" s="1"/>
  <c r="AO255" i="1" s="1"/>
  <c r="AN255" i="1" s="1"/>
  <c r="AM255" i="1" s="1"/>
  <c r="AL255" i="1" s="1"/>
  <c r="AT164" i="1"/>
  <c r="AS164" i="1" s="1"/>
  <c r="AR164" i="1" s="1"/>
  <c r="AQ164" i="1" s="1"/>
  <c r="AP164" i="1" s="1"/>
  <c r="AO164" i="1" s="1"/>
  <c r="AN164" i="1" s="1"/>
  <c r="AM164" i="1" s="1"/>
  <c r="AL164" i="1" s="1"/>
  <c r="AT226" i="1"/>
  <c r="AS226" i="1" s="1"/>
  <c r="AR226" i="1" s="1"/>
  <c r="AQ226" i="1" s="1"/>
  <c r="AP226" i="1" s="1"/>
  <c r="AO226" i="1" s="1"/>
  <c r="AN226" i="1" s="1"/>
  <c r="AM226" i="1" s="1"/>
  <c r="AL226" i="1" s="1"/>
  <c r="AT636" i="1"/>
  <c r="AS636" i="1" s="1"/>
  <c r="AR636" i="1" s="1"/>
  <c r="AQ636" i="1" s="1"/>
  <c r="AP636" i="1" s="1"/>
  <c r="AO636" i="1" s="1"/>
  <c r="AN636" i="1" s="1"/>
  <c r="AM636" i="1" s="1"/>
  <c r="AL636" i="1" s="1"/>
  <c r="AT339" i="1"/>
  <c r="AS339" i="1" s="1"/>
  <c r="AR339" i="1" s="1"/>
  <c r="AQ339" i="1" s="1"/>
  <c r="AP339" i="1" s="1"/>
  <c r="AO339" i="1" s="1"/>
  <c r="AN339" i="1" s="1"/>
  <c r="AM339" i="1" s="1"/>
  <c r="AL339" i="1" s="1"/>
  <c r="AT372" i="1"/>
  <c r="AS372" i="1" s="1"/>
  <c r="AR372" i="1" s="1"/>
  <c r="AQ372" i="1" s="1"/>
  <c r="AP372" i="1" s="1"/>
  <c r="AO372" i="1" s="1"/>
  <c r="AN372" i="1" s="1"/>
  <c r="AM372" i="1" s="1"/>
  <c r="AL372" i="1" s="1"/>
  <c r="AS443" i="1"/>
  <c r="AR443" i="1" s="1"/>
  <c r="AQ443" i="1" s="1"/>
  <c r="AP443" i="1" s="1"/>
  <c r="AO443" i="1" s="1"/>
  <c r="AN443" i="1" s="1"/>
  <c r="AM443" i="1" s="1"/>
  <c r="AL443" i="1" s="1"/>
  <c r="AT443" i="1"/>
  <c r="AT571" i="1"/>
  <c r="AS571" i="1" s="1"/>
  <c r="AR571" i="1" s="1"/>
  <c r="AQ571" i="1" s="1"/>
  <c r="AP571" i="1" s="1"/>
  <c r="AO571" i="1" s="1"/>
  <c r="AN571" i="1" s="1"/>
  <c r="AM571" i="1" s="1"/>
  <c r="AL571" i="1" s="1"/>
  <c r="AT377" i="1"/>
  <c r="AS377" i="1" s="1"/>
  <c r="AR377" i="1" s="1"/>
  <c r="AQ377" i="1" s="1"/>
  <c r="AP377" i="1" s="1"/>
  <c r="AO377" i="1" s="1"/>
  <c r="AN377" i="1" s="1"/>
  <c r="AM377" i="1" s="1"/>
  <c r="AL377" i="1" s="1"/>
  <c r="AT586" i="1"/>
  <c r="AS586" i="1" s="1"/>
  <c r="AR586" i="1" s="1"/>
  <c r="AQ586" i="1" s="1"/>
  <c r="AP586" i="1" s="1"/>
  <c r="AO586" i="1" s="1"/>
  <c r="AN586" i="1" s="1"/>
  <c r="AM586" i="1" s="1"/>
  <c r="AL586" i="1" s="1"/>
  <c r="AT134" i="1"/>
  <c r="AS134" i="1" s="1"/>
  <c r="AR134" i="1" s="1"/>
  <c r="AQ134" i="1" s="1"/>
  <c r="AP134" i="1" s="1"/>
  <c r="AO134" i="1" s="1"/>
  <c r="AN134" i="1" s="1"/>
  <c r="AM134" i="1" s="1"/>
  <c r="AL134" i="1" s="1"/>
  <c r="BK43" i="1"/>
  <c r="BJ43" i="1" s="1"/>
  <c r="BI43" i="1" s="1"/>
  <c r="BH43" i="1" s="1"/>
  <c r="BG43" i="1" s="1"/>
  <c r="BF43" i="1" s="1"/>
  <c r="BE43" i="1" s="1"/>
  <c r="BD43" i="1" s="1"/>
  <c r="BC43" i="1" s="1"/>
  <c r="AT593" i="1"/>
  <c r="AS593" i="1" s="1"/>
  <c r="AR593" i="1" s="1"/>
  <c r="AQ593" i="1" s="1"/>
  <c r="AP593" i="1" s="1"/>
  <c r="AO593" i="1" s="1"/>
  <c r="AN593" i="1" s="1"/>
  <c r="AM593" i="1" s="1"/>
  <c r="AL593" i="1" s="1"/>
  <c r="AT644" i="1"/>
  <c r="AS644" i="1" s="1"/>
  <c r="AR644" i="1" s="1"/>
  <c r="AQ644" i="1" s="1"/>
  <c r="AP644" i="1" s="1"/>
  <c r="AO644" i="1" s="1"/>
  <c r="AN644" i="1" s="1"/>
  <c r="AM644" i="1" s="1"/>
  <c r="AL644" i="1" s="1"/>
  <c r="AT767" i="1"/>
  <c r="AS767" i="1" s="1"/>
  <c r="AR767" i="1" s="1"/>
  <c r="AQ767" i="1" s="1"/>
  <c r="AP767" i="1" s="1"/>
  <c r="AO767" i="1" s="1"/>
  <c r="AN767" i="1" s="1"/>
  <c r="AM767" i="1" s="1"/>
  <c r="AL767" i="1" s="1"/>
  <c r="AT504" i="1"/>
  <c r="AS504" i="1" s="1"/>
  <c r="AR504" i="1" s="1"/>
  <c r="AQ504" i="1" s="1"/>
  <c r="AP504" i="1" s="1"/>
  <c r="AO504" i="1" s="1"/>
  <c r="AN504" i="1" s="1"/>
  <c r="AM504" i="1" s="1"/>
  <c r="AL504" i="1" s="1"/>
  <c r="AT184" i="1"/>
  <c r="AS184" i="1" s="1"/>
  <c r="AR184" i="1" s="1"/>
  <c r="AQ184" i="1" s="1"/>
  <c r="AP184" i="1" s="1"/>
  <c r="AO184" i="1" s="1"/>
  <c r="AN184" i="1" s="1"/>
  <c r="AM184" i="1" s="1"/>
  <c r="AL184" i="1" s="1"/>
  <c r="AT246" i="1"/>
  <c r="AS246" i="1" s="1"/>
  <c r="AR246" i="1" s="1"/>
  <c r="AQ246" i="1" s="1"/>
  <c r="AP246" i="1" s="1"/>
  <c r="AO246" i="1" s="1"/>
  <c r="AN246" i="1" s="1"/>
  <c r="AM246" i="1" s="1"/>
  <c r="AL246" i="1" s="1"/>
  <c r="AO242" i="1"/>
  <c r="AN242" i="1" s="1"/>
  <c r="AM242" i="1" s="1"/>
  <c r="AL242" i="1" s="1"/>
  <c r="AT242" i="1"/>
  <c r="AS242" i="1" s="1"/>
  <c r="AR242" i="1" s="1"/>
  <c r="AQ242" i="1" s="1"/>
  <c r="AP242" i="1" s="1"/>
  <c r="AT537" i="1"/>
  <c r="AS537" i="1" s="1"/>
  <c r="AR537" i="1" s="1"/>
  <c r="AQ537" i="1" s="1"/>
  <c r="AP537" i="1" s="1"/>
  <c r="AO537" i="1" s="1"/>
  <c r="AN537" i="1" s="1"/>
  <c r="AM537" i="1" s="1"/>
  <c r="AL537" i="1" s="1"/>
  <c r="AT669" i="1"/>
  <c r="AS669" i="1" s="1"/>
  <c r="AR669" i="1" s="1"/>
  <c r="AQ669" i="1" s="1"/>
  <c r="AP669" i="1" s="1"/>
  <c r="AO669" i="1" s="1"/>
  <c r="AN669" i="1" s="1"/>
  <c r="AM669" i="1" s="1"/>
  <c r="AL669" i="1" s="1"/>
  <c r="AT724" i="1"/>
  <c r="AS724" i="1" s="1"/>
  <c r="AR724" i="1" s="1"/>
  <c r="AQ724" i="1" s="1"/>
  <c r="AP724" i="1" s="1"/>
  <c r="AO724" i="1" s="1"/>
  <c r="AN724" i="1" s="1"/>
  <c r="AM724" i="1" s="1"/>
  <c r="AL724" i="1" s="1"/>
  <c r="AT713" i="1"/>
  <c r="AS713" i="1" s="1"/>
  <c r="AR713" i="1" s="1"/>
  <c r="AQ713" i="1" s="1"/>
  <c r="AP713" i="1" s="1"/>
  <c r="AO713" i="1" s="1"/>
  <c r="AN713" i="1" s="1"/>
  <c r="AM713" i="1" s="1"/>
  <c r="AL713" i="1" s="1"/>
  <c r="AT646" i="1"/>
  <c r="AS646" i="1" s="1"/>
  <c r="AR646" i="1" s="1"/>
  <c r="AQ646" i="1" s="1"/>
  <c r="AP646" i="1" s="1"/>
  <c r="AO646" i="1" s="1"/>
  <c r="AN646" i="1" s="1"/>
  <c r="AM646" i="1" s="1"/>
  <c r="AL646" i="1" s="1"/>
  <c r="AS766" i="1"/>
  <c r="AR766" i="1" s="1"/>
  <c r="AQ766" i="1" s="1"/>
  <c r="AP766" i="1" s="1"/>
  <c r="AO766" i="1" s="1"/>
  <c r="AN766" i="1" s="1"/>
  <c r="AM766" i="1" s="1"/>
  <c r="AL766" i="1" s="1"/>
  <c r="AT766" i="1"/>
  <c r="AT278" i="1"/>
  <c r="AS278" i="1" s="1"/>
  <c r="AR278" i="1" s="1"/>
  <c r="AQ278" i="1" s="1"/>
  <c r="AP278" i="1" s="1"/>
  <c r="AO278" i="1" s="1"/>
  <c r="AN278" i="1" s="1"/>
  <c r="AM278" i="1" s="1"/>
  <c r="AL278" i="1" s="1"/>
  <c r="AT1955" i="1"/>
  <c r="AS1955" i="1" s="1"/>
  <c r="AR1955" i="1" s="1"/>
  <c r="AQ1955" i="1" s="1"/>
  <c r="AP1955" i="1" s="1"/>
  <c r="AO1955" i="1" s="1"/>
  <c r="AN1955" i="1" s="1"/>
  <c r="AM1955" i="1" s="1"/>
  <c r="AL1955" i="1" s="1"/>
  <c r="AT369" i="1"/>
  <c r="AS369" i="1" s="1"/>
  <c r="AR369" i="1" s="1"/>
  <c r="AQ369" i="1" s="1"/>
  <c r="AP369" i="1" s="1"/>
  <c r="AO369" i="1" s="1"/>
  <c r="AN369" i="1" s="1"/>
  <c r="AM369" i="1" s="1"/>
  <c r="AL369" i="1" s="1"/>
  <c r="AT111" i="1"/>
  <c r="AS111" i="1" s="1"/>
  <c r="AR111" i="1" s="1"/>
  <c r="AQ111" i="1" s="1"/>
  <c r="AP111" i="1" s="1"/>
  <c r="AO111" i="1" s="1"/>
  <c r="AN111" i="1" s="1"/>
  <c r="AM111" i="1" s="1"/>
  <c r="AL111" i="1" s="1"/>
  <c r="AT22" i="1"/>
  <c r="AS22" i="1" s="1"/>
  <c r="AR22" i="1" s="1"/>
  <c r="AQ22" i="1" s="1"/>
  <c r="AP22" i="1" s="1"/>
  <c r="AO22" i="1" s="1"/>
  <c r="AN22" i="1" s="1"/>
  <c r="AM22" i="1" s="1"/>
  <c r="AL22" i="1" s="1"/>
  <c r="AS110" i="1"/>
  <c r="AR110" i="1" s="1"/>
  <c r="AQ110" i="1" s="1"/>
  <c r="AP110" i="1" s="1"/>
  <c r="AO110" i="1" s="1"/>
  <c r="AN110" i="1" s="1"/>
  <c r="AM110" i="1" s="1"/>
  <c r="AL110" i="1" s="1"/>
  <c r="AT110" i="1"/>
  <c r="AT167" i="1"/>
  <c r="AS167" i="1" s="1"/>
  <c r="AR167" i="1" s="1"/>
  <c r="AQ167" i="1" s="1"/>
  <c r="AP167" i="1" s="1"/>
  <c r="AO167" i="1" s="1"/>
  <c r="AN167" i="1" s="1"/>
  <c r="AM167" i="1" s="1"/>
  <c r="AL167" i="1" s="1"/>
  <c r="AT29" i="1"/>
  <c r="AS29" i="1" s="1"/>
  <c r="AR29" i="1" s="1"/>
  <c r="AQ29" i="1" s="1"/>
  <c r="AP29" i="1" s="1"/>
  <c r="AO29" i="1" s="1"/>
  <c r="AN29" i="1" s="1"/>
  <c r="AM29" i="1" s="1"/>
  <c r="AL29" i="1" s="1"/>
  <c r="AT171" i="1"/>
  <c r="AS171" i="1" s="1"/>
  <c r="AR171" i="1" s="1"/>
  <c r="AQ171" i="1" s="1"/>
  <c r="AP171" i="1" s="1"/>
  <c r="AO171" i="1" s="1"/>
  <c r="AN171" i="1" s="1"/>
  <c r="AM171" i="1" s="1"/>
  <c r="AL171" i="1" s="1"/>
  <c r="AT202" i="1"/>
  <c r="AS202" i="1" s="1"/>
  <c r="AR202" i="1" s="1"/>
  <c r="AQ202" i="1" s="1"/>
  <c r="AP202" i="1" s="1"/>
  <c r="AO202" i="1" s="1"/>
  <c r="AN202" i="1" s="1"/>
  <c r="AM202" i="1" s="1"/>
  <c r="AL202" i="1" s="1"/>
  <c r="BK24" i="1"/>
  <c r="BJ24" i="1" s="1"/>
  <c r="BI24" i="1" s="1"/>
  <c r="BH24" i="1" s="1"/>
  <c r="BG24" i="1" s="1"/>
  <c r="BF24" i="1" s="1"/>
  <c r="BE24" i="1" s="1"/>
  <c r="BD24" i="1" s="1"/>
  <c r="BC24" i="1" s="1"/>
  <c r="AT127" i="1"/>
  <c r="AS127" i="1" s="1"/>
  <c r="AR127" i="1" s="1"/>
  <c r="AQ127" i="1" s="1"/>
  <c r="AP127" i="1" s="1"/>
  <c r="AO127" i="1" s="1"/>
  <c r="AN127" i="1" s="1"/>
  <c r="AM127" i="1" s="1"/>
  <c r="AL127" i="1" s="1"/>
  <c r="BK22" i="1"/>
  <c r="BJ22" i="1" s="1"/>
  <c r="BI22" i="1" s="1"/>
  <c r="BH22" i="1" s="1"/>
  <c r="BG22" i="1" s="1"/>
  <c r="BF22" i="1" s="1"/>
  <c r="BE22" i="1" s="1"/>
  <c r="BD22" i="1" s="1"/>
  <c r="BC22" i="1" s="1"/>
  <c r="AT113" i="1"/>
  <c r="AS113" i="1" s="1"/>
  <c r="AR113" i="1" s="1"/>
  <c r="AQ113" i="1" s="1"/>
  <c r="AP113" i="1" s="1"/>
  <c r="AO113" i="1" s="1"/>
  <c r="AN113" i="1" s="1"/>
  <c r="AM113" i="1" s="1"/>
  <c r="AL113" i="1" s="1"/>
  <c r="BH13" i="1"/>
  <c r="BG13" i="1" s="1"/>
  <c r="BF13" i="1" s="1"/>
  <c r="BE13" i="1" s="1"/>
  <c r="BD13" i="1" s="1"/>
  <c r="BC13" i="1" s="1"/>
  <c r="BK13" i="1"/>
  <c r="BJ13" i="1" s="1"/>
  <c r="BI13" i="1" s="1"/>
  <c r="AT31" i="1"/>
  <c r="AS31" i="1" s="1"/>
  <c r="AR31" i="1" s="1"/>
  <c r="AQ31" i="1" s="1"/>
  <c r="AP31" i="1" s="1"/>
  <c r="AO31" i="1" s="1"/>
  <c r="AN31" i="1" s="1"/>
  <c r="AM31" i="1" s="1"/>
  <c r="AL31" i="1" s="1"/>
  <c r="AT70" i="1"/>
  <c r="AS70" i="1" s="1"/>
  <c r="AR70" i="1" s="1"/>
  <c r="AQ70" i="1" s="1"/>
  <c r="AP70" i="1" s="1"/>
  <c r="AO70" i="1" s="1"/>
  <c r="AN70" i="1" s="1"/>
  <c r="AM70" i="1" s="1"/>
  <c r="AL70" i="1" s="1"/>
  <c r="AT34" i="1"/>
  <c r="AS34" i="1" s="1"/>
  <c r="AR34" i="1" s="1"/>
  <c r="AQ34" i="1" s="1"/>
  <c r="AP34" i="1" s="1"/>
  <c r="AO34" i="1" s="1"/>
  <c r="AN34" i="1" s="1"/>
  <c r="AM34" i="1" s="1"/>
  <c r="AL34" i="1" s="1"/>
  <c r="AT378" i="1"/>
  <c r="AS378" i="1"/>
  <c r="AR378" i="1" s="1"/>
  <c r="AQ378" i="1" s="1"/>
  <c r="AP378" i="1" s="1"/>
  <c r="AO378" i="1" s="1"/>
  <c r="AN378" i="1" s="1"/>
  <c r="AM378" i="1" s="1"/>
  <c r="AL378" i="1" s="1"/>
  <c r="AT464" i="1"/>
  <c r="AS464" i="1" s="1"/>
  <c r="AR464" i="1" s="1"/>
  <c r="AQ464" i="1" s="1"/>
  <c r="AP464" i="1" s="1"/>
  <c r="AO464" i="1" s="1"/>
  <c r="AN464" i="1" s="1"/>
  <c r="AM464" i="1" s="1"/>
  <c r="AL464" i="1" s="1"/>
  <c r="AT539" i="1"/>
  <c r="AS539" i="1" s="1"/>
  <c r="AR539" i="1" s="1"/>
  <c r="AQ539" i="1" s="1"/>
  <c r="AP539" i="1" s="1"/>
  <c r="AO539" i="1" s="1"/>
  <c r="AN539" i="1" s="1"/>
  <c r="AM539" i="1" s="1"/>
  <c r="AL539" i="1" s="1"/>
  <c r="AS133" i="1"/>
  <c r="AR133" i="1" s="1"/>
  <c r="AQ133" i="1" s="1"/>
  <c r="AP133" i="1" s="1"/>
  <c r="AO133" i="1" s="1"/>
  <c r="AN133" i="1" s="1"/>
  <c r="AM133" i="1" s="1"/>
  <c r="AL133" i="1" s="1"/>
  <c r="AT133" i="1"/>
  <c r="BK72" i="1"/>
  <c r="BJ72" i="1" s="1"/>
  <c r="BI72" i="1" s="1"/>
  <c r="BH72" i="1" s="1"/>
  <c r="BG72" i="1" s="1"/>
  <c r="BF72" i="1" s="1"/>
  <c r="BE72" i="1" s="1"/>
  <c r="BD72" i="1" s="1"/>
  <c r="BC72" i="1" s="1"/>
  <c r="AT565" i="1"/>
  <c r="AS565" i="1"/>
  <c r="AR565" i="1" s="1"/>
  <c r="AQ565" i="1" s="1"/>
  <c r="AP565" i="1" s="1"/>
  <c r="AO565" i="1" s="1"/>
  <c r="AN565" i="1" s="1"/>
  <c r="AM565" i="1" s="1"/>
  <c r="AL565" i="1" s="1"/>
  <c r="AT811" i="1"/>
  <c r="AS811" i="1" s="1"/>
  <c r="AR811" i="1" s="1"/>
  <c r="AQ811" i="1" s="1"/>
  <c r="AP811" i="1" s="1"/>
  <c r="AO811" i="1" s="1"/>
  <c r="AN811" i="1" s="1"/>
  <c r="AM811" i="1" s="1"/>
  <c r="AL811" i="1" s="1"/>
  <c r="AT733" i="1"/>
  <c r="AS733" i="1"/>
  <c r="AR733" i="1" s="1"/>
  <c r="AQ733" i="1" s="1"/>
  <c r="AP733" i="1" s="1"/>
  <c r="AO733" i="1" s="1"/>
  <c r="AN733" i="1" s="1"/>
  <c r="AM733" i="1" s="1"/>
  <c r="AL733" i="1" s="1"/>
  <c r="AT326" i="1"/>
  <c r="AS326" i="1" s="1"/>
  <c r="AR326" i="1" s="1"/>
  <c r="AQ326" i="1" s="1"/>
  <c r="AP326" i="1" s="1"/>
  <c r="AO326" i="1" s="1"/>
  <c r="AN326" i="1" s="1"/>
  <c r="AM326" i="1" s="1"/>
  <c r="AL326" i="1" s="1"/>
  <c r="AT355" i="1"/>
  <c r="AS355" i="1" s="1"/>
  <c r="AR355" i="1" s="1"/>
  <c r="AQ355" i="1" s="1"/>
  <c r="AP355" i="1" s="1"/>
  <c r="AO355" i="1" s="1"/>
  <c r="AN355" i="1" s="1"/>
  <c r="AM355" i="1" s="1"/>
  <c r="AL355" i="1" s="1"/>
  <c r="AT808" i="1"/>
  <c r="AS808" i="1" s="1"/>
  <c r="AR808" i="1" s="1"/>
  <c r="AQ808" i="1" s="1"/>
  <c r="AP808" i="1" s="1"/>
  <c r="AO808" i="1" s="1"/>
  <c r="AN808" i="1" s="1"/>
  <c r="AM808" i="1" s="1"/>
  <c r="AL808" i="1" s="1"/>
  <c r="AT257" i="1"/>
  <c r="AS257" i="1" s="1"/>
  <c r="AR257" i="1" s="1"/>
  <c r="AQ257" i="1" s="1"/>
  <c r="AP257" i="1" s="1"/>
  <c r="AO257" i="1" s="1"/>
  <c r="AN257" i="1" s="1"/>
  <c r="AM257" i="1" s="1"/>
  <c r="AL257" i="1" s="1"/>
  <c r="AT614" i="1"/>
  <c r="AS614" i="1" s="1"/>
  <c r="AR614" i="1" s="1"/>
  <c r="AQ614" i="1" s="1"/>
  <c r="AP614" i="1" s="1"/>
  <c r="AO614" i="1"/>
  <c r="AN614" i="1" s="1"/>
  <c r="AM614" i="1" s="1"/>
  <c r="AL614" i="1" s="1"/>
  <c r="AT506" i="1"/>
  <c r="AS506" i="1" s="1"/>
  <c r="AR506" i="1" s="1"/>
  <c r="AQ506" i="1" s="1"/>
  <c r="AP506" i="1" s="1"/>
  <c r="AO506" i="1" s="1"/>
  <c r="AN506" i="1" s="1"/>
  <c r="AM506" i="1" s="1"/>
  <c r="AL506" i="1" s="1"/>
  <c r="AT396" i="1"/>
  <c r="AS396" i="1" s="1"/>
  <c r="AR396" i="1" s="1"/>
  <c r="AQ396" i="1" s="1"/>
  <c r="AP396" i="1" s="1"/>
  <c r="AO396" i="1" s="1"/>
  <c r="AN396" i="1" s="1"/>
  <c r="AM396" i="1" s="1"/>
  <c r="AL396" i="1" s="1"/>
  <c r="AT251" i="1"/>
  <c r="AS251" i="1" s="1"/>
  <c r="AR251" i="1" s="1"/>
  <c r="AQ251" i="1" s="1"/>
  <c r="AP251" i="1" s="1"/>
  <c r="AO251" i="1" s="1"/>
  <c r="AN251" i="1" s="1"/>
  <c r="AM251" i="1" s="1"/>
  <c r="AL251" i="1" s="1"/>
  <c r="AT401" i="1"/>
  <c r="AS401" i="1" s="1"/>
  <c r="AR401" i="1" s="1"/>
  <c r="AQ401" i="1" s="1"/>
  <c r="AP401" i="1" s="1"/>
  <c r="AO401" i="1" s="1"/>
  <c r="AN401" i="1" s="1"/>
  <c r="AM401" i="1" s="1"/>
  <c r="AL401" i="1" s="1"/>
  <c r="AT594" i="1"/>
  <c r="AS594" i="1" s="1"/>
  <c r="AR594" i="1" s="1"/>
  <c r="AQ594" i="1" s="1"/>
  <c r="AP594" i="1" s="1"/>
  <c r="AO594" i="1" s="1"/>
  <c r="AN594" i="1" s="1"/>
  <c r="AM594" i="1" s="1"/>
  <c r="AL594" i="1" s="1"/>
  <c r="AT700" i="1"/>
  <c r="AS700" i="1" s="1"/>
  <c r="AR700" i="1" s="1"/>
  <c r="AQ700" i="1" s="1"/>
  <c r="AP700" i="1" s="1"/>
  <c r="AO700" i="1" s="1"/>
  <c r="AN700" i="1" s="1"/>
  <c r="AM700" i="1" s="1"/>
  <c r="AL700" i="1" s="1"/>
  <c r="AT689" i="1"/>
  <c r="AS689" i="1" s="1"/>
  <c r="AR689" i="1" s="1"/>
  <c r="AQ689" i="1" s="1"/>
  <c r="AP689" i="1" s="1"/>
  <c r="AO689" i="1" s="1"/>
  <c r="AN689" i="1" s="1"/>
  <c r="AM689" i="1" s="1"/>
  <c r="AL689" i="1" s="1"/>
  <c r="AT356" i="1"/>
  <c r="AS356" i="1" s="1"/>
  <c r="AR356" i="1" s="1"/>
  <c r="AQ356" i="1" s="1"/>
  <c r="AP356" i="1" s="1"/>
  <c r="AO356" i="1" s="1"/>
  <c r="AN356" i="1" s="1"/>
  <c r="AM356" i="1" s="1"/>
  <c r="AL356" i="1" s="1"/>
  <c r="AT262" i="1"/>
  <c r="AS262" i="1" s="1"/>
  <c r="AR262" i="1" s="1"/>
  <c r="AQ262" i="1" s="1"/>
  <c r="AP262" i="1" s="1"/>
  <c r="AO262" i="1" s="1"/>
  <c r="AN262" i="1" s="1"/>
  <c r="AM262" i="1" s="1"/>
  <c r="AL262" i="1" s="1"/>
  <c r="AT232" i="1"/>
  <c r="AS232" i="1" s="1"/>
  <c r="AR232" i="1" s="1"/>
  <c r="AQ232" i="1" s="1"/>
  <c r="AP232" i="1" s="1"/>
  <c r="AO232" i="1" s="1"/>
  <c r="AN232" i="1" s="1"/>
  <c r="AM232" i="1" s="1"/>
  <c r="AL232" i="1" s="1"/>
  <c r="BK48" i="1"/>
  <c r="BJ48" i="1" s="1"/>
  <c r="BI48" i="1" s="1"/>
  <c r="BH48" i="1" s="1"/>
  <c r="BG48" i="1" s="1"/>
  <c r="BF48" i="1" s="1"/>
  <c r="BE48" i="1" s="1"/>
  <c r="BD48" i="1" s="1"/>
  <c r="BC48" i="1" s="1"/>
  <c r="AT554" i="1"/>
  <c r="AS554" i="1" s="1"/>
  <c r="AR554" i="1" s="1"/>
  <c r="AQ554" i="1" s="1"/>
  <c r="AP554" i="1" s="1"/>
  <c r="AO554" i="1" s="1"/>
  <c r="AN554" i="1" s="1"/>
  <c r="AM554" i="1" s="1"/>
  <c r="AL554" i="1" s="1"/>
  <c r="AT517" i="1"/>
  <c r="AS517" i="1" s="1"/>
  <c r="AR517" i="1" s="1"/>
  <c r="AQ517" i="1" s="1"/>
  <c r="AP517" i="1" s="1"/>
  <c r="AO517" i="1" s="1"/>
  <c r="AN517" i="1" s="1"/>
  <c r="AM517" i="1" s="1"/>
  <c r="AL517" i="1" s="1"/>
  <c r="AT452" i="1"/>
  <c r="AS452" i="1" s="1"/>
  <c r="AR452" i="1" s="1"/>
  <c r="AQ452" i="1" s="1"/>
  <c r="AP452" i="1" s="1"/>
  <c r="AO452" i="1" s="1"/>
  <c r="AN452" i="1" s="1"/>
  <c r="AM452" i="1" s="1"/>
  <c r="AL452" i="1" s="1"/>
  <c r="AT651" i="1"/>
  <c r="AS651" i="1" s="1"/>
  <c r="AR651" i="1" s="1"/>
  <c r="AQ651" i="1" s="1"/>
  <c r="AP651" i="1" s="1"/>
  <c r="AO651" i="1" s="1"/>
  <c r="AN651" i="1" s="1"/>
  <c r="AM651" i="1" s="1"/>
  <c r="AL651" i="1" s="1"/>
  <c r="AT418" i="1"/>
  <c r="AS418" i="1" s="1"/>
  <c r="AR418" i="1" s="1"/>
  <c r="AQ418" i="1" s="1"/>
  <c r="AP418" i="1" s="1"/>
  <c r="AO418" i="1" s="1"/>
  <c r="AN418" i="1" s="1"/>
  <c r="AM418" i="1" s="1"/>
  <c r="AL418" i="1" s="1"/>
  <c r="AT33" i="1"/>
  <c r="AS33" i="1" s="1"/>
  <c r="AR33" i="1" s="1"/>
  <c r="AQ33" i="1" s="1"/>
  <c r="AP33" i="1" s="1"/>
  <c r="AO33" i="1" s="1"/>
  <c r="AN33" i="1" s="1"/>
  <c r="AM33" i="1" s="1"/>
  <c r="AL33" i="1" s="1"/>
  <c r="AT132" i="1"/>
  <c r="AS132" i="1" s="1"/>
  <c r="AR132" i="1" s="1"/>
  <c r="AQ132" i="1" s="1"/>
  <c r="AP132" i="1" s="1"/>
  <c r="AO132" i="1" s="1"/>
  <c r="AN132" i="1" s="1"/>
  <c r="AM132" i="1" s="1"/>
  <c r="AL132" i="1" s="1"/>
  <c r="AT743" i="1"/>
  <c r="AS743" i="1" s="1"/>
  <c r="AR743" i="1" s="1"/>
  <c r="AQ743" i="1" s="1"/>
  <c r="AP743" i="1" s="1"/>
  <c r="AO743" i="1" s="1"/>
  <c r="AN743" i="1" s="1"/>
  <c r="AM743" i="1" s="1"/>
  <c r="AL743" i="1" s="1"/>
  <c r="AT677" i="1"/>
  <c r="AS677" i="1" s="1"/>
  <c r="AR677" i="1" s="1"/>
  <c r="AQ677" i="1" s="1"/>
  <c r="AP677" i="1" s="1"/>
  <c r="AO677" i="1" s="1"/>
  <c r="AN677" i="1" s="1"/>
  <c r="AM677" i="1" s="1"/>
  <c r="AL677" i="1" s="1"/>
  <c r="AT806" i="1"/>
  <c r="AS806" i="1" s="1"/>
  <c r="AR806" i="1" s="1"/>
  <c r="AQ806" i="1" s="1"/>
  <c r="AP806" i="1" s="1"/>
  <c r="AO806" i="1" s="1"/>
  <c r="AN806" i="1" s="1"/>
  <c r="AM806" i="1" s="1"/>
  <c r="AL806" i="1" s="1"/>
  <c r="AT760" i="1"/>
  <c r="AS760" i="1" s="1"/>
  <c r="AR760" i="1" s="1"/>
  <c r="AQ760" i="1" s="1"/>
  <c r="AP760" i="1" s="1"/>
  <c r="AO760" i="1" s="1"/>
  <c r="AN760" i="1" s="1"/>
  <c r="AM760" i="1" s="1"/>
  <c r="AL760" i="1" s="1"/>
  <c r="AT72" i="1"/>
  <c r="AS72" i="1" s="1"/>
  <c r="AR72" i="1" s="1"/>
  <c r="AQ72" i="1" s="1"/>
  <c r="AP72" i="1" s="1"/>
  <c r="AO72" i="1" s="1"/>
  <c r="AN72" i="1" s="1"/>
  <c r="AM72" i="1" s="1"/>
  <c r="AL72" i="1" s="1"/>
  <c r="AT336" i="1"/>
  <c r="AS336" i="1" s="1"/>
  <c r="AR336" i="1" s="1"/>
  <c r="AQ336" i="1" s="1"/>
  <c r="AP336" i="1" s="1"/>
  <c r="AO336" i="1" s="1"/>
  <c r="AN336" i="1" s="1"/>
  <c r="AM336" i="1" s="1"/>
  <c r="AL336" i="1" s="1"/>
  <c r="AT523" i="1"/>
  <c r="AS523" i="1" s="1"/>
  <c r="AR523" i="1" s="1"/>
  <c r="AQ523" i="1" s="1"/>
  <c r="AP523" i="1" s="1"/>
  <c r="AO523" i="1" s="1"/>
  <c r="AN523" i="1" s="1"/>
  <c r="AM523" i="1" s="1"/>
  <c r="AL523" i="1" s="1"/>
  <c r="AT425" i="1"/>
  <c r="AS425" i="1" s="1"/>
  <c r="AR425" i="1" s="1"/>
  <c r="AQ425" i="1" s="1"/>
  <c r="AP425" i="1" s="1"/>
  <c r="AO425" i="1" s="1"/>
  <c r="AN425" i="1" s="1"/>
  <c r="AM425" i="1" s="1"/>
  <c r="AL425" i="1" s="1"/>
  <c r="AT573" i="1"/>
  <c r="AS573" i="1" s="1"/>
  <c r="AR573" i="1" s="1"/>
  <c r="AQ573" i="1" s="1"/>
  <c r="AP573" i="1" s="1"/>
  <c r="AO573" i="1" s="1"/>
  <c r="AN573" i="1" s="1"/>
  <c r="AM573" i="1" s="1"/>
  <c r="AL573" i="1" s="1"/>
  <c r="AT470" i="1"/>
  <c r="AS470" i="1" s="1"/>
  <c r="AR470" i="1" s="1"/>
  <c r="AQ470" i="1" s="1"/>
  <c r="AP470" i="1" s="1"/>
  <c r="AO470" i="1" s="1"/>
  <c r="AN470" i="1" s="1"/>
  <c r="AM470" i="1" s="1"/>
  <c r="AL470" i="1" s="1"/>
  <c r="AT221" i="1"/>
  <c r="AS221" i="1" s="1"/>
  <c r="AR221" i="1" s="1"/>
  <c r="AQ221" i="1" s="1"/>
  <c r="AP221" i="1" s="1"/>
  <c r="AO221" i="1" s="1"/>
  <c r="AN221" i="1" s="1"/>
  <c r="AM221" i="1" s="1"/>
  <c r="AL221" i="1" s="1"/>
  <c r="AT143" i="1"/>
  <c r="AS143" i="1" s="1"/>
  <c r="AR143" i="1" s="1"/>
  <c r="AQ143" i="1" s="1"/>
  <c r="AP143" i="1" s="1"/>
  <c r="AO143" i="1" s="1"/>
  <c r="AN143" i="1" s="1"/>
  <c r="AM143" i="1" s="1"/>
  <c r="AL143" i="1" s="1"/>
  <c r="AT382" i="1"/>
  <c r="AS382" i="1" s="1"/>
  <c r="AR382" i="1" s="1"/>
  <c r="AQ382" i="1" s="1"/>
  <c r="AP382" i="1" s="1"/>
  <c r="AO382" i="1" s="1"/>
  <c r="AN382" i="1" s="1"/>
  <c r="AM382" i="1" s="1"/>
  <c r="AL382" i="1" s="1"/>
  <c r="AQ296" i="1"/>
  <c r="AP296" i="1" s="1"/>
  <c r="AO296" i="1" s="1"/>
  <c r="AN296" i="1" s="1"/>
  <c r="AM296" i="1" s="1"/>
  <c r="AL296" i="1" s="1"/>
  <c r="AT296" i="1"/>
  <c r="AS296" i="1" s="1"/>
  <c r="AR296" i="1" s="1"/>
  <c r="AT357" i="1"/>
  <c r="AS357" i="1" s="1"/>
  <c r="AR357" i="1" s="1"/>
  <c r="AQ357" i="1" s="1"/>
  <c r="AP357" i="1" s="1"/>
  <c r="AO357" i="1" s="1"/>
  <c r="AN357" i="1" s="1"/>
  <c r="AM357" i="1" s="1"/>
  <c r="AL357" i="1" s="1"/>
  <c r="AT690" i="1"/>
  <c r="AS690" i="1" s="1"/>
  <c r="AR690" i="1" s="1"/>
  <c r="AQ690" i="1" s="1"/>
  <c r="AP690" i="1" s="1"/>
  <c r="AO690" i="1" s="1"/>
  <c r="AN690" i="1" s="1"/>
  <c r="AM690" i="1" s="1"/>
  <c r="AL690" i="1" s="1"/>
  <c r="BK54" i="1"/>
  <c r="BJ54" i="1" s="1"/>
  <c r="BI54" i="1" s="1"/>
  <c r="BH54" i="1" s="1"/>
  <c r="BG54" i="1" s="1"/>
  <c r="BF54" i="1" s="1"/>
  <c r="BE54" i="1" s="1"/>
  <c r="BD54" i="1" s="1"/>
  <c r="BC54" i="1" s="1"/>
  <c r="AT140" i="1"/>
  <c r="AS140" i="1" s="1"/>
  <c r="AR140" i="1" s="1"/>
  <c r="AQ140" i="1" s="1"/>
  <c r="AP140" i="1" s="1"/>
  <c r="AO140" i="1" s="1"/>
  <c r="AN140" i="1" s="1"/>
  <c r="AM140" i="1" s="1"/>
  <c r="AL140" i="1" s="1"/>
  <c r="AT812" i="1"/>
  <c r="AS812" i="1" s="1"/>
  <c r="AR812" i="1" s="1"/>
  <c r="AQ812" i="1" s="1"/>
  <c r="AP812" i="1" s="1"/>
  <c r="AO812" i="1" s="1"/>
  <c r="AN812" i="1" s="1"/>
  <c r="AM812" i="1" s="1"/>
  <c r="AL812" i="1" s="1"/>
  <c r="AT349" i="1"/>
  <c r="AS349" i="1" s="1"/>
  <c r="AR349" i="1" s="1"/>
  <c r="AQ349" i="1" s="1"/>
  <c r="AP349" i="1" s="1"/>
  <c r="AO349" i="1" s="1"/>
  <c r="AN349" i="1" s="1"/>
  <c r="AM349" i="1" s="1"/>
  <c r="AL349" i="1" s="1"/>
  <c r="AT482" i="1"/>
  <c r="AS482" i="1" s="1"/>
  <c r="AR482" i="1" s="1"/>
  <c r="AQ482" i="1" s="1"/>
  <c r="AP482" i="1" s="1"/>
  <c r="AO482" i="1" s="1"/>
  <c r="AN482" i="1" s="1"/>
  <c r="AM482" i="1" s="1"/>
  <c r="AL482" i="1" s="1"/>
  <c r="AT665" i="1"/>
  <c r="AS665" i="1" s="1"/>
  <c r="AR665" i="1" s="1"/>
  <c r="AQ665" i="1" s="1"/>
  <c r="AP665" i="1" s="1"/>
  <c r="AO665" i="1" s="1"/>
  <c r="AN665" i="1" s="1"/>
  <c r="AM665" i="1" s="1"/>
  <c r="AL665" i="1" s="1"/>
  <c r="AT228" i="1"/>
  <c r="AS228" i="1" s="1"/>
  <c r="AR228" i="1" s="1"/>
  <c r="AQ228" i="1" s="1"/>
  <c r="AP228" i="1" s="1"/>
  <c r="AO228" i="1" s="1"/>
  <c r="AN228" i="1" s="1"/>
  <c r="AM228" i="1" s="1"/>
  <c r="AL228" i="1" s="1"/>
  <c r="AT481" i="1"/>
  <c r="AS481" i="1" s="1"/>
  <c r="AR481" i="1" s="1"/>
  <c r="AQ481" i="1" s="1"/>
  <c r="AP481" i="1" s="1"/>
  <c r="AO481" i="1" s="1"/>
  <c r="AN481" i="1" s="1"/>
  <c r="AM481" i="1" s="1"/>
  <c r="AL481" i="1" s="1"/>
  <c r="AT432" i="1"/>
  <c r="AS432" i="1" s="1"/>
  <c r="AR432" i="1" s="1"/>
  <c r="AQ432" i="1" s="1"/>
  <c r="AP432" i="1" s="1"/>
  <c r="AO432" i="1" s="1"/>
  <c r="AN432" i="1" s="1"/>
  <c r="AM432" i="1" s="1"/>
  <c r="AL432" i="1" s="1"/>
  <c r="AT95" i="1"/>
  <c r="AS95" i="1" s="1"/>
  <c r="AR95" i="1" s="1"/>
  <c r="AQ95" i="1" s="1"/>
  <c r="AP95" i="1" s="1"/>
  <c r="AO95" i="1" s="1"/>
  <c r="AN95" i="1" s="1"/>
  <c r="AM95" i="1" s="1"/>
  <c r="AL95" i="1" s="1"/>
  <c r="AT80" i="1"/>
  <c r="AS80" i="1" s="1"/>
  <c r="AR80" i="1" s="1"/>
  <c r="AQ80" i="1" s="1"/>
  <c r="AP80" i="1" s="1"/>
  <c r="AO80" i="1" s="1"/>
  <c r="AN80" i="1" s="1"/>
  <c r="AM80" i="1" s="1"/>
  <c r="AL80" i="1" s="1"/>
  <c r="AT153" i="1"/>
  <c r="AS153" i="1" s="1"/>
  <c r="AR153" i="1" s="1"/>
  <c r="AQ153" i="1" s="1"/>
  <c r="AP153" i="1" s="1"/>
  <c r="AO153" i="1" s="1"/>
  <c r="AN153" i="1" s="1"/>
  <c r="AM153" i="1" s="1"/>
  <c r="AL153" i="1" s="1"/>
  <c r="AT630" i="1"/>
  <c r="AS630" i="1" s="1"/>
  <c r="AR630" i="1" s="1"/>
  <c r="AQ630" i="1" s="1"/>
  <c r="AP630" i="1" s="1"/>
  <c r="AO630" i="1" s="1"/>
  <c r="AN630" i="1" s="1"/>
  <c r="AM630" i="1" s="1"/>
  <c r="AL630" i="1" s="1"/>
  <c r="AT253" i="1"/>
  <c r="AS253" i="1" s="1"/>
  <c r="AR253" i="1" s="1"/>
  <c r="AQ253" i="1" s="1"/>
  <c r="AP253" i="1" s="1"/>
  <c r="AO253" i="1" s="1"/>
  <c r="AN253" i="1" s="1"/>
  <c r="AM253" i="1" s="1"/>
  <c r="AL253" i="1" s="1"/>
  <c r="AS407" i="1"/>
  <c r="AR407" i="1" s="1"/>
  <c r="AQ407" i="1" s="1"/>
  <c r="AP407" i="1" s="1"/>
  <c r="AO407" i="1" s="1"/>
  <c r="AN407" i="1" s="1"/>
  <c r="AM407" i="1" s="1"/>
  <c r="AL407" i="1" s="1"/>
  <c r="AT407" i="1"/>
  <c r="AT514" i="1"/>
  <c r="AS514" i="1" s="1"/>
  <c r="AR514" i="1" s="1"/>
  <c r="AQ514" i="1" s="1"/>
  <c r="AP514" i="1" s="1"/>
  <c r="AO514" i="1" s="1"/>
  <c r="AN514" i="1" s="1"/>
  <c r="AM514" i="1" s="1"/>
  <c r="AL514" i="1" s="1"/>
  <c r="AT730" i="1"/>
  <c r="AS730" i="1" s="1"/>
  <c r="AR730" i="1" s="1"/>
  <c r="AQ730" i="1" s="1"/>
  <c r="AP730" i="1" s="1"/>
  <c r="AO730" i="1" s="1"/>
  <c r="AN730" i="1" s="1"/>
  <c r="AM730" i="1" s="1"/>
  <c r="AL730" i="1" s="1"/>
  <c r="AT323" i="1"/>
  <c r="AS323" i="1" s="1"/>
  <c r="AR323" i="1" s="1"/>
  <c r="AQ323" i="1" s="1"/>
  <c r="AP323" i="1" s="1"/>
  <c r="AO323" i="1" s="1"/>
  <c r="AN323" i="1" s="1"/>
  <c r="AM323" i="1" s="1"/>
  <c r="AL323" i="1" s="1"/>
  <c r="AT570" i="1"/>
  <c r="AS570" i="1" s="1"/>
  <c r="AR570" i="1" s="1"/>
  <c r="AQ570" i="1" s="1"/>
  <c r="AP570" i="1" s="1"/>
  <c r="AO570" i="1" s="1"/>
  <c r="AN570" i="1" s="1"/>
  <c r="AM570" i="1" s="1"/>
  <c r="AL570" i="1" s="1"/>
  <c r="AT178" i="1"/>
  <c r="AS178" i="1" s="1"/>
  <c r="AR178" i="1" s="1"/>
  <c r="AQ178" i="1" s="1"/>
  <c r="AP178" i="1" s="1"/>
  <c r="AO178" i="1" s="1"/>
  <c r="AN178" i="1" s="1"/>
  <c r="AM178" i="1" s="1"/>
  <c r="AL178" i="1" s="1"/>
  <c r="AT52" i="1"/>
  <c r="AS52" i="1" s="1"/>
  <c r="AR52" i="1" s="1"/>
  <c r="AQ52" i="1" s="1"/>
  <c r="AP52" i="1" s="1"/>
  <c r="AO52" i="1" s="1"/>
  <c r="AN52" i="1" s="1"/>
  <c r="AM52" i="1" s="1"/>
  <c r="AL52" i="1" s="1"/>
  <c r="AT264" i="1"/>
  <c r="AS264" i="1" s="1"/>
  <c r="AR264" i="1" s="1"/>
  <c r="AQ264" i="1" s="1"/>
  <c r="AP264" i="1" s="1"/>
  <c r="AO264" i="1" s="1"/>
  <c r="AN264" i="1" s="1"/>
  <c r="AM264" i="1" s="1"/>
  <c r="AL264" i="1" s="1"/>
  <c r="AT693" i="1"/>
  <c r="AS693" i="1" s="1"/>
  <c r="AR693" i="1" s="1"/>
  <c r="AQ693" i="1" s="1"/>
  <c r="AP693" i="1" s="1"/>
  <c r="AO693" i="1" s="1"/>
  <c r="AN693" i="1" s="1"/>
  <c r="AM693" i="1" s="1"/>
  <c r="AL693" i="1" s="1"/>
  <c r="AT403" i="1"/>
  <c r="AS403" i="1" s="1"/>
  <c r="AR403" i="1" s="1"/>
  <c r="AQ403" i="1" s="1"/>
  <c r="AP403" i="1" s="1"/>
  <c r="AO403" i="1" s="1"/>
  <c r="AN403" i="1" s="1"/>
  <c r="AM403" i="1" s="1"/>
  <c r="AL403" i="1" s="1"/>
  <c r="AT521" i="1"/>
  <c r="AS521" i="1" s="1"/>
  <c r="AR521" i="1" s="1"/>
  <c r="AQ521" i="1" s="1"/>
  <c r="AP521" i="1" s="1"/>
  <c r="AO521" i="1" s="1"/>
  <c r="AN521" i="1" s="1"/>
  <c r="AM521" i="1" s="1"/>
  <c r="AL521" i="1" s="1"/>
  <c r="AT556" i="1"/>
  <c r="AS556" i="1" s="1"/>
  <c r="AR556" i="1" s="1"/>
  <c r="AQ556" i="1" s="1"/>
  <c r="AP556" i="1" s="1"/>
  <c r="AO556" i="1" s="1"/>
  <c r="AN556" i="1" s="1"/>
  <c r="AM556" i="1" s="1"/>
  <c r="AL556" i="1" s="1"/>
  <c r="AT800" i="1"/>
  <c r="AS800" i="1"/>
  <c r="AR800" i="1" s="1"/>
  <c r="AQ800" i="1" s="1"/>
  <c r="AP800" i="1" s="1"/>
  <c r="AO800" i="1" s="1"/>
  <c r="AN800" i="1" s="1"/>
  <c r="AM800" i="1" s="1"/>
  <c r="AL800" i="1" s="1"/>
  <c r="AT460" i="1"/>
  <c r="AS460" i="1" s="1"/>
  <c r="AR460" i="1" s="1"/>
  <c r="AQ460" i="1" s="1"/>
  <c r="AP460" i="1" s="1"/>
  <c r="AO460" i="1" s="1"/>
  <c r="AN460" i="1" s="1"/>
  <c r="AM460" i="1" s="1"/>
  <c r="AL460" i="1" s="1"/>
  <c r="AT530" i="1"/>
  <c r="AS530" i="1" s="1"/>
  <c r="AR530" i="1" s="1"/>
  <c r="AQ530" i="1" s="1"/>
  <c r="AP530" i="1" s="1"/>
  <c r="AO530" i="1" s="1"/>
  <c r="AN530" i="1" s="1"/>
  <c r="AM530" i="1" s="1"/>
  <c r="AL530" i="1" s="1"/>
  <c r="AT120" i="1"/>
  <c r="AS120" i="1" s="1"/>
  <c r="AR120" i="1" s="1"/>
  <c r="AQ120" i="1" s="1"/>
  <c r="AP120" i="1" s="1"/>
  <c r="AO120" i="1" s="1"/>
  <c r="AN120" i="1" s="1"/>
  <c r="AM120" i="1" s="1"/>
  <c r="AL120" i="1" s="1"/>
  <c r="BK11" i="1"/>
  <c r="BJ11" i="1" s="1"/>
  <c r="BI11" i="1" s="1"/>
  <c r="BH11" i="1" s="1"/>
  <c r="BG11" i="1" s="1"/>
  <c r="BF11" i="1" s="1"/>
  <c r="BE11" i="1" s="1"/>
  <c r="BD11" i="1" s="1"/>
  <c r="BC11" i="1" s="1"/>
  <c r="AT613" i="1"/>
  <c r="AS613" i="1"/>
  <c r="AR613" i="1" s="1"/>
  <c r="AQ613" i="1" s="1"/>
  <c r="AP613" i="1" s="1"/>
  <c r="AO613" i="1" s="1"/>
  <c r="AN613" i="1" s="1"/>
  <c r="AM613" i="1" s="1"/>
  <c r="AL613" i="1" s="1"/>
  <c r="AT817" i="1"/>
  <c r="AS817" i="1" s="1"/>
  <c r="AR817" i="1" s="1"/>
  <c r="AQ817" i="1" s="1"/>
  <c r="AP817" i="1" s="1"/>
  <c r="AO817" i="1" s="1"/>
  <c r="AN817" i="1" s="1"/>
  <c r="AM817" i="1" s="1"/>
  <c r="AL817" i="1" s="1"/>
  <c r="AR796" i="1"/>
  <c r="AQ796" i="1" s="1"/>
  <c r="AP796" i="1" s="1"/>
  <c r="AO796" i="1" s="1"/>
  <c r="AN796" i="1" s="1"/>
  <c r="AM796" i="1" s="1"/>
  <c r="AL796" i="1" s="1"/>
  <c r="AT796" i="1"/>
  <c r="AS796" i="1" s="1"/>
  <c r="AS450" i="1"/>
  <c r="AR450" i="1" s="1"/>
  <c r="AQ450" i="1" s="1"/>
  <c r="AP450" i="1" s="1"/>
  <c r="AO450" i="1" s="1"/>
  <c r="AN450" i="1" s="1"/>
  <c r="AM450" i="1" s="1"/>
  <c r="AL450" i="1" s="1"/>
  <c r="AT450" i="1"/>
  <c r="AT170" i="1"/>
  <c r="AS170" i="1" s="1"/>
  <c r="AR170" i="1" s="1"/>
  <c r="AQ170" i="1" s="1"/>
  <c r="AP170" i="1" s="1"/>
  <c r="AO170" i="1" s="1"/>
  <c r="AN170" i="1" s="1"/>
  <c r="AM170" i="1" s="1"/>
  <c r="AL170" i="1" s="1"/>
  <c r="AT172" i="1"/>
  <c r="AS172" i="1" s="1"/>
  <c r="AR172" i="1" s="1"/>
  <c r="AQ172" i="1" s="1"/>
  <c r="AP172" i="1" s="1"/>
  <c r="AO172" i="1" s="1"/>
  <c r="AN172" i="1" s="1"/>
  <c r="AM172" i="1" s="1"/>
  <c r="AL172" i="1" s="1"/>
  <c r="AT192" i="1"/>
  <c r="AS192" i="1" s="1"/>
  <c r="AR192" i="1" s="1"/>
  <c r="AQ192" i="1" s="1"/>
  <c r="AP192" i="1" s="1"/>
  <c r="AO192" i="1" s="1"/>
  <c r="AN192" i="1" s="1"/>
  <c r="AM192" i="1" s="1"/>
  <c r="AL192" i="1" s="1"/>
  <c r="AT648" i="1"/>
  <c r="AS648" i="1" s="1"/>
  <c r="AR648" i="1" s="1"/>
  <c r="AQ648" i="1" s="1"/>
  <c r="AP648" i="1" s="1"/>
  <c r="AO648" i="1" s="1"/>
  <c r="AN648" i="1" s="1"/>
  <c r="AM648" i="1" s="1"/>
  <c r="AL648" i="1" s="1"/>
  <c r="AT805" i="1"/>
  <c r="AS805" i="1" s="1"/>
  <c r="AR805" i="1" s="1"/>
  <c r="AQ805" i="1" s="1"/>
  <c r="AP805" i="1" s="1"/>
  <c r="AO805" i="1" s="1"/>
  <c r="AN805" i="1" s="1"/>
  <c r="AM805" i="1" s="1"/>
  <c r="AL805" i="1" s="1"/>
  <c r="AT673" i="1"/>
  <c r="AS673" i="1" s="1"/>
  <c r="AR673" i="1" s="1"/>
  <c r="AQ673" i="1" s="1"/>
  <c r="AP673" i="1" s="1"/>
  <c r="AO673" i="1" s="1"/>
  <c r="AN673" i="1" s="1"/>
  <c r="AM673" i="1" s="1"/>
  <c r="AL673" i="1" s="1"/>
  <c r="AT753" i="1"/>
  <c r="AS753" i="1" s="1"/>
  <c r="AR753" i="1" s="1"/>
  <c r="AQ753" i="1" s="1"/>
  <c r="AP753" i="1" s="1"/>
  <c r="AO753" i="1" s="1"/>
  <c r="AN753" i="1" s="1"/>
  <c r="AM753" i="1" s="1"/>
  <c r="AL753" i="1" s="1"/>
  <c r="AT761" i="1"/>
  <c r="AS761" i="1" s="1"/>
  <c r="AR761" i="1" s="1"/>
  <c r="AQ761" i="1" s="1"/>
  <c r="AP761" i="1" s="1"/>
  <c r="AO761" i="1" s="1"/>
  <c r="AN761" i="1" s="1"/>
  <c r="AM761" i="1" s="1"/>
  <c r="AL761" i="1" s="1"/>
  <c r="AT312" i="1"/>
  <c r="AS312" i="1" s="1"/>
  <c r="AR312" i="1" s="1"/>
  <c r="AQ312" i="1" s="1"/>
  <c r="AP312" i="1" s="1"/>
  <c r="AO312" i="1" s="1"/>
  <c r="AN312" i="1" s="1"/>
  <c r="AM312" i="1" s="1"/>
  <c r="AL312" i="1" s="1"/>
  <c r="AT366" i="1"/>
  <c r="AS366" i="1" s="1"/>
  <c r="AR366" i="1" s="1"/>
  <c r="AQ366" i="1" s="1"/>
  <c r="AP366" i="1" s="1"/>
  <c r="AO366" i="1" s="1"/>
  <c r="AN366" i="1" s="1"/>
  <c r="AM366" i="1" s="1"/>
  <c r="AL366" i="1" s="1"/>
  <c r="AT739" i="1"/>
  <c r="AS739" i="1" s="1"/>
  <c r="AR739" i="1"/>
  <c r="AQ739" i="1" s="1"/>
  <c r="AP739" i="1" s="1"/>
  <c r="AO739" i="1" s="1"/>
  <c r="AN739" i="1" s="1"/>
  <c r="AM739" i="1" s="1"/>
  <c r="AL739" i="1" s="1"/>
  <c r="AT348" i="1"/>
  <c r="AS348" i="1" s="1"/>
  <c r="AR348" i="1" s="1"/>
  <c r="AQ348" i="1" s="1"/>
  <c r="AP348" i="1" s="1"/>
  <c r="AO348" i="1" s="1"/>
  <c r="AN348" i="1" s="1"/>
  <c r="AM348" i="1" s="1"/>
  <c r="AL348" i="1" s="1"/>
  <c r="AT89" i="1"/>
  <c r="AS89" i="1" s="1"/>
  <c r="AR89" i="1" s="1"/>
  <c r="AQ89" i="1" s="1"/>
  <c r="AP89" i="1" s="1"/>
  <c r="AO89" i="1" s="1"/>
  <c r="AN89" i="1" s="1"/>
  <c r="AM89" i="1" s="1"/>
  <c r="AL89" i="1" s="1"/>
  <c r="AT77" i="1"/>
  <c r="AS77" i="1" s="1"/>
  <c r="AR77" i="1" s="1"/>
  <c r="AQ77" i="1" s="1"/>
  <c r="AP77" i="1" s="1"/>
  <c r="AO77" i="1" s="1"/>
  <c r="AN77" i="1" s="1"/>
  <c r="AM77" i="1" s="1"/>
  <c r="AL77" i="1" s="1"/>
  <c r="BJ65" i="1"/>
  <c r="BI65" i="1" s="1"/>
  <c r="BH65" i="1" s="1"/>
  <c r="BG65" i="1" s="1"/>
  <c r="BF65" i="1" s="1"/>
  <c r="BE65" i="1" s="1"/>
  <c r="BD65" i="1" s="1"/>
  <c r="BC65" i="1" s="1"/>
  <c r="BK65" i="1"/>
  <c r="AT136" i="1"/>
  <c r="AS136" i="1" s="1"/>
  <c r="AR136" i="1" s="1"/>
  <c r="AQ136" i="1" s="1"/>
  <c r="AP136" i="1" s="1"/>
  <c r="AO136" i="1" s="1"/>
  <c r="AN136" i="1" s="1"/>
  <c r="AM136" i="1" s="1"/>
  <c r="AL136" i="1" s="1"/>
  <c r="AT26" i="1"/>
  <c r="AS26" i="1" s="1"/>
  <c r="AR26" i="1" s="1"/>
  <c r="AQ26" i="1" s="1"/>
  <c r="AP26" i="1" s="1"/>
  <c r="AO26" i="1" s="1"/>
  <c r="AN26" i="1" s="1"/>
  <c r="AM26" i="1" s="1"/>
  <c r="AL26" i="1" s="1"/>
  <c r="AT97" i="1"/>
  <c r="AS97" i="1" s="1"/>
  <c r="AR97" i="1" s="1"/>
  <c r="AQ97" i="1"/>
  <c r="AP97" i="1" s="1"/>
  <c r="AO97" i="1" s="1"/>
  <c r="AN97" i="1" s="1"/>
  <c r="AM97" i="1" s="1"/>
  <c r="AL97" i="1" s="1"/>
  <c r="AT189" i="1"/>
  <c r="AS189" i="1" s="1"/>
  <c r="AR189" i="1" s="1"/>
  <c r="AQ189" i="1" s="1"/>
  <c r="AP189" i="1" s="1"/>
  <c r="AO189" i="1" s="1"/>
  <c r="AN189" i="1" s="1"/>
  <c r="AM189" i="1" s="1"/>
  <c r="AL189" i="1" s="1"/>
  <c r="AT106" i="1"/>
  <c r="AS106" i="1" s="1"/>
  <c r="AR106" i="1" s="1"/>
  <c r="AQ106" i="1" s="1"/>
  <c r="AP106" i="1" s="1"/>
  <c r="AO106" i="1" s="1"/>
  <c r="AN106" i="1" s="1"/>
  <c r="AM106" i="1" s="1"/>
  <c r="AL106" i="1" s="1"/>
  <c r="AT122" i="1"/>
  <c r="AS122" i="1" s="1"/>
  <c r="AR122" i="1" s="1"/>
  <c r="AQ122" i="1" s="1"/>
  <c r="AP122" i="1" s="1"/>
  <c r="AO122" i="1" s="1"/>
  <c r="AN122" i="1" s="1"/>
  <c r="AM122" i="1" s="1"/>
  <c r="AL122" i="1" s="1"/>
  <c r="BK14" i="1"/>
  <c r="BJ14" i="1" s="1"/>
  <c r="BI14" i="1" s="1"/>
  <c r="BH14" i="1" s="1"/>
  <c r="BG14" i="1" s="1"/>
  <c r="BF14" i="1" s="1"/>
  <c r="BE14" i="1" s="1"/>
  <c r="BD14" i="1" s="1"/>
  <c r="BC14" i="1" s="1"/>
  <c r="AT76" i="1"/>
  <c r="AS76" i="1" s="1"/>
  <c r="AR76" i="1" s="1"/>
  <c r="AQ76" i="1" s="1"/>
  <c r="AP76" i="1" s="1"/>
  <c r="AO76" i="1" s="1"/>
  <c r="AN76" i="1" s="1"/>
  <c r="AM76" i="1" s="1"/>
  <c r="AL76" i="1" s="1"/>
  <c r="AT100" i="1"/>
  <c r="AS100" i="1" s="1"/>
  <c r="AR100" i="1" s="1"/>
  <c r="AQ100" i="1" s="1"/>
  <c r="AP100" i="1" s="1"/>
  <c r="AO100" i="1" s="1"/>
  <c r="AN100" i="1" s="1"/>
  <c r="AM100" i="1" s="1"/>
  <c r="AL100" i="1" s="1"/>
  <c r="BJ27" i="1"/>
  <c r="BI27" i="1" s="1"/>
  <c r="BH27" i="1" s="1"/>
  <c r="BG27" i="1" s="1"/>
  <c r="BF27" i="1" s="1"/>
  <c r="BE27" i="1" s="1"/>
  <c r="BD27" i="1" s="1"/>
  <c r="BC27" i="1" s="1"/>
  <c r="BK27" i="1"/>
  <c r="AT139" i="1"/>
  <c r="AS139" i="1" s="1"/>
  <c r="AR139" i="1" s="1"/>
  <c r="AQ139" i="1" s="1"/>
  <c r="AP139" i="1" s="1"/>
  <c r="AO139" i="1" s="1"/>
  <c r="AN139" i="1" s="1"/>
  <c r="AM139" i="1" s="1"/>
  <c r="AL139" i="1" s="1"/>
  <c r="BK29" i="1"/>
  <c r="BJ29" i="1" s="1"/>
  <c r="BI29" i="1" s="1"/>
  <c r="BH29" i="1" s="1"/>
  <c r="BG29" i="1" s="1"/>
  <c r="BF29" i="1" s="1"/>
  <c r="BE29" i="1" s="1"/>
  <c r="BD29" i="1" s="1"/>
  <c r="BC29" i="1" s="1"/>
  <c r="AT318" i="1"/>
  <c r="AS318" i="1" s="1"/>
  <c r="AR318" i="1" s="1"/>
  <c r="AQ318" i="1" s="1"/>
  <c r="AP318" i="1" s="1"/>
  <c r="AO318" i="1" s="1"/>
  <c r="AN318" i="1" s="1"/>
  <c r="AM318" i="1" s="1"/>
  <c r="AL318" i="1" s="1"/>
  <c r="AT252" i="1"/>
  <c r="AS252" i="1" s="1"/>
  <c r="AR252" i="1" s="1"/>
  <c r="AQ252" i="1" s="1"/>
  <c r="AP252" i="1" s="1"/>
  <c r="AO252" i="1" s="1"/>
  <c r="AN252" i="1" s="1"/>
  <c r="AM252" i="1" s="1"/>
  <c r="AL252" i="1" s="1"/>
  <c r="AT453" i="1"/>
  <c r="AS453" i="1" s="1"/>
  <c r="AR453" i="1" s="1"/>
  <c r="AQ453" i="1" s="1"/>
  <c r="AP453" i="1" s="1"/>
  <c r="AO453" i="1" s="1"/>
  <c r="AN453" i="1" s="1"/>
  <c r="AM453" i="1" s="1"/>
  <c r="AL453" i="1" s="1"/>
  <c r="AS38" i="1"/>
  <c r="AR38" i="1" s="1"/>
  <c r="AQ38" i="1" s="1"/>
  <c r="AP38" i="1" s="1"/>
  <c r="AO38" i="1" s="1"/>
  <c r="AN38" i="1" s="1"/>
  <c r="AM38" i="1" s="1"/>
  <c r="AL38" i="1" s="1"/>
  <c r="AT38" i="1"/>
  <c r="AT315" i="1"/>
  <c r="AS315" i="1" s="1"/>
  <c r="AR315" i="1" s="1"/>
  <c r="AQ315" i="1" s="1"/>
  <c r="AP315" i="1" s="1"/>
  <c r="AO315" i="1" s="1"/>
  <c r="AN315" i="1" s="1"/>
  <c r="AM315" i="1" s="1"/>
  <c r="AL315" i="1" s="1"/>
  <c r="AT463" i="1"/>
  <c r="AS463" i="1" s="1"/>
  <c r="AR463" i="1"/>
  <c r="AQ463" i="1" s="1"/>
  <c r="AP463" i="1" s="1"/>
  <c r="AO463" i="1" s="1"/>
  <c r="AN463" i="1" s="1"/>
  <c r="AM463" i="1" s="1"/>
  <c r="AL463" i="1" s="1"/>
  <c r="AT491" i="1"/>
  <c r="AS491" i="1" s="1"/>
  <c r="AR491" i="1" s="1"/>
  <c r="AQ491" i="1" s="1"/>
  <c r="AP491" i="1" s="1"/>
  <c r="AO491" i="1" s="1"/>
  <c r="AN491" i="1" s="1"/>
  <c r="AM491" i="1" s="1"/>
  <c r="AL491" i="1" s="1"/>
  <c r="AT611" i="1"/>
  <c r="AS611" i="1"/>
  <c r="AR611" i="1" s="1"/>
  <c r="AQ611" i="1" s="1"/>
  <c r="AP611" i="1" s="1"/>
  <c r="AO611" i="1" s="1"/>
  <c r="AN611" i="1" s="1"/>
  <c r="AM611" i="1" s="1"/>
  <c r="AL611" i="1" s="1"/>
  <c r="AT180" i="1"/>
  <c r="AS180" i="1" s="1"/>
  <c r="AR180" i="1" s="1"/>
  <c r="AQ180" i="1" s="1"/>
  <c r="AP180" i="1" s="1"/>
  <c r="AO180" i="1" s="1"/>
  <c r="AN180" i="1" s="1"/>
  <c r="AM180" i="1" s="1"/>
  <c r="AL180" i="1" s="1"/>
  <c r="AT598" i="1"/>
  <c r="AS598" i="1" s="1"/>
  <c r="AR598" i="1" s="1"/>
  <c r="AQ598" i="1" s="1"/>
  <c r="AP598" i="1" s="1"/>
  <c r="AO598" i="1" s="1"/>
  <c r="AN598" i="1" s="1"/>
  <c r="AM598" i="1" s="1"/>
  <c r="AL598" i="1" s="1"/>
  <c r="AT679" i="1"/>
  <c r="AS679" i="1" s="1"/>
  <c r="AR679" i="1" s="1"/>
  <c r="AQ679" i="1" s="1"/>
  <c r="AP679" i="1" s="1"/>
  <c r="AO679" i="1" s="1"/>
  <c r="AN679" i="1" s="1"/>
  <c r="AM679" i="1" s="1"/>
  <c r="AL679" i="1" s="1"/>
  <c r="AT119" i="1"/>
  <c r="AS119" i="1" s="1"/>
  <c r="AR119" i="1" s="1"/>
  <c r="AQ119" i="1" s="1"/>
  <c r="AP119" i="1" s="1"/>
  <c r="AO119" i="1" s="1"/>
  <c r="AN119" i="1" s="1"/>
  <c r="AM119" i="1" s="1"/>
  <c r="AL119" i="1" s="1"/>
  <c r="AT441" i="1"/>
  <c r="AS441" i="1" s="1"/>
  <c r="AR441" i="1" s="1"/>
  <c r="AQ441" i="1" s="1"/>
  <c r="AP441" i="1" s="1"/>
  <c r="AO441" i="1" s="1"/>
  <c r="AN441" i="1" s="1"/>
  <c r="AM441" i="1" s="1"/>
  <c r="AL441" i="1" s="1"/>
  <c r="AT292" i="1"/>
  <c r="AS292" i="1" s="1"/>
  <c r="AR292" i="1" s="1"/>
  <c r="AQ292" i="1" s="1"/>
  <c r="AP292" i="1" s="1"/>
  <c r="AO292" i="1" s="1"/>
  <c r="AN292" i="1" s="1"/>
  <c r="AM292" i="1" s="1"/>
  <c r="AL292" i="1" s="1"/>
  <c r="AT234" i="1"/>
  <c r="AS234" i="1" s="1"/>
  <c r="AR234" i="1" s="1"/>
  <c r="AQ234" i="1" s="1"/>
  <c r="AP234" i="1" s="1"/>
  <c r="AO234" i="1" s="1"/>
  <c r="AN234" i="1" s="1"/>
  <c r="AM234" i="1" s="1"/>
  <c r="AL234" i="1" s="1"/>
  <c r="AT589" i="1"/>
  <c r="AS589" i="1" s="1"/>
  <c r="AR589" i="1" s="1"/>
  <c r="AQ589" i="1" s="1"/>
  <c r="AP589" i="1" s="1"/>
  <c r="AO589" i="1" s="1"/>
  <c r="AN589" i="1" s="1"/>
  <c r="AM589" i="1" s="1"/>
  <c r="AL589" i="1" s="1"/>
  <c r="AS543" i="1"/>
  <c r="AR543" i="1" s="1"/>
  <c r="AQ543" i="1" s="1"/>
  <c r="AP543" i="1" s="1"/>
  <c r="AO543" i="1" s="1"/>
  <c r="AN543" i="1" s="1"/>
  <c r="AM543" i="1" s="1"/>
  <c r="AL543" i="1" s="1"/>
  <c r="AT543" i="1"/>
  <c r="AT375" i="1"/>
  <c r="AS375" i="1" s="1"/>
  <c r="AR375" i="1" s="1"/>
  <c r="AQ375" i="1" s="1"/>
  <c r="AP375" i="1" s="1"/>
  <c r="AO375" i="1" s="1"/>
  <c r="AN375" i="1" s="1"/>
  <c r="AM375" i="1" s="1"/>
  <c r="AL375" i="1" s="1"/>
  <c r="AT509" i="1"/>
  <c r="AS509" i="1" s="1"/>
  <c r="AR509" i="1" s="1"/>
  <c r="AQ509" i="1" s="1"/>
  <c r="AP509" i="1" s="1"/>
  <c r="AO509" i="1" s="1"/>
  <c r="AN509" i="1" s="1"/>
  <c r="AM509" i="1" s="1"/>
  <c r="AL509" i="1" s="1"/>
  <c r="AT430" i="1"/>
  <c r="AS430" i="1" s="1"/>
  <c r="AR430" i="1" s="1"/>
  <c r="AQ430" i="1" s="1"/>
  <c r="AP430" i="1" s="1"/>
  <c r="AO430" i="1" s="1"/>
  <c r="AN430" i="1" s="1"/>
  <c r="AM430" i="1" s="1"/>
  <c r="AL430" i="1" s="1"/>
  <c r="AT233" i="1"/>
  <c r="AS233" i="1" s="1"/>
  <c r="AR233" i="1" s="1"/>
  <c r="AQ233" i="1" s="1"/>
  <c r="AP233" i="1" s="1"/>
  <c r="AO233" i="1" s="1"/>
  <c r="AN233" i="1" s="1"/>
  <c r="AM233" i="1" s="1"/>
  <c r="AL233" i="1" s="1"/>
  <c r="AT602" i="1"/>
  <c r="AS602" i="1" s="1"/>
  <c r="AR602" i="1" s="1"/>
  <c r="AQ602" i="1" s="1"/>
  <c r="AP602" i="1" s="1"/>
  <c r="AO602" i="1" s="1"/>
  <c r="AN602" i="1" s="1"/>
  <c r="AM602" i="1" s="1"/>
  <c r="AL602" i="1" s="1"/>
  <c r="AT563" i="1"/>
  <c r="AS563" i="1" s="1"/>
  <c r="AR563" i="1" s="1"/>
  <c r="AQ563" i="1" s="1"/>
  <c r="AP563" i="1" s="1"/>
  <c r="AO563" i="1" s="1"/>
  <c r="AN563" i="1" s="1"/>
  <c r="AM563" i="1" s="1"/>
  <c r="AL563" i="1" s="1"/>
  <c r="AT224" i="1"/>
  <c r="AS224" i="1" s="1"/>
  <c r="AR224" i="1" s="1"/>
  <c r="AQ224" i="1" s="1"/>
  <c r="AP224" i="1" s="1"/>
  <c r="AO224" i="1" s="1"/>
  <c r="AN224" i="1" s="1"/>
  <c r="AM224" i="1" s="1"/>
  <c r="AL224" i="1" s="1"/>
  <c r="AS681" i="1"/>
  <c r="AR681" i="1" s="1"/>
  <c r="AQ681" i="1" s="1"/>
  <c r="AP681" i="1" s="1"/>
  <c r="AO681" i="1" s="1"/>
  <c r="AN681" i="1" s="1"/>
  <c r="AM681" i="1" s="1"/>
  <c r="AL681" i="1" s="1"/>
  <c r="AT681" i="1"/>
  <c r="AT629" i="1"/>
  <c r="AS629" i="1" s="1"/>
  <c r="AR629" i="1" s="1"/>
  <c r="AQ629" i="1" s="1"/>
  <c r="AP629" i="1" s="1"/>
  <c r="AO629" i="1" s="1"/>
  <c r="AN629" i="1" s="1"/>
  <c r="AM629" i="1" s="1"/>
  <c r="AL629" i="1" s="1"/>
  <c r="AT735" i="1"/>
  <c r="AS735" i="1" s="1"/>
  <c r="AR735" i="1" s="1"/>
  <c r="AQ735" i="1" s="1"/>
  <c r="AP735" i="1" s="1"/>
  <c r="AO735" i="1" s="1"/>
  <c r="AN735" i="1" s="1"/>
  <c r="AM735" i="1" s="1"/>
  <c r="AL735" i="1" s="1"/>
  <c r="AT782" i="1"/>
  <c r="AS782" i="1" s="1"/>
  <c r="AR782" i="1" s="1"/>
  <c r="AQ782" i="1" s="1"/>
  <c r="AP782" i="1" s="1"/>
  <c r="AO782" i="1" s="1"/>
  <c r="AN782" i="1" s="1"/>
  <c r="AM782" i="1" s="1"/>
  <c r="AL782" i="1" s="1"/>
  <c r="AT367" i="1"/>
  <c r="AS367" i="1" s="1"/>
  <c r="AR367" i="1" s="1"/>
  <c r="AQ367" i="1" s="1"/>
  <c r="AP367" i="1" s="1"/>
  <c r="AO367" i="1" s="1"/>
  <c r="AN367" i="1" s="1"/>
  <c r="AM367" i="1" s="1"/>
  <c r="AL367" i="1" s="1"/>
  <c r="BK40" i="1"/>
  <c r="BJ40" i="1" s="1"/>
  <c r="BI40" i="1"/>
  <c r="BH40" i="1" s="1"/>
  <c r="BG40" i="1" s="1"/>
  <c r="BF40" i="1" s="1"/>
  <c r="BE40" i="1" s="1"/>
  <c r="BD40" i="1" s="1"/>
  <c r="BC40" i="1" s="1"/>
  <c r="BK38" i="1"/>
  <c r="BJ38" i="1" s="1"/>
  <c r="BI38" i="1" s="1"/>
  <c r="BH38" i="1" s="1"/>
  <c r="BG38" i="1" s="1"/>
  <c r="BF38" i="1" s="1"/>
  <c r="BE38" i="1" s="1"/>
  <c r="BD38" i="1" s="1"/>
  <c r="BC38" i="1" s="1"/>
  <c r="AS293" i="1"/>
  <c r="AR293" i="1" s="1"/>
  <c r="AQ293" i="1" s="1"/>
  <c r="AP293" i="1" s="1"/>
  <c r="AO293" i="1" s="1"/>
  <c r="AN293" i="1" s="1"/>
  <c r="AM293" i="1" s="1"/>
  <c r="AL293" i="1" s="1"/>
  <c r="AT293" i="1"/>
  <c r="AT267" i="1"/>
  <c r="AS267" i="1" s="1"/>
  <c r="AR267" i="1" s="1"/>
  <c r="AQ267" i="1" s="1"/>
  <c r="AP267" i="1" s="1"/>
  <c r="AO267" i="1" s="1"/>
  <c r="AN267" i="1" s="1"/>
  <c r="AM267" i="1" s="1"/>
  <c r="AL267" i="1" s="1"/>
  <c r="AO286" i="1"/>
  <c r="AN286" i="1" s="1"/>
  <c r="AM286" i="1" s="1"/>
  <c r="AL286" i="1" s="1"/>
  <c r="AT286" i="1"/>
  <c r="AS286" i="1" s="1"/>
  <c r="AR286" i="1"/>
  <c r="AQ286" i="1" s="1"/>
  <c r="AP286" i="1" s="1"/>
  <c r="AT726" i="1"/>
  <c r="AS726" i="1" s="1"/>
  <c r="AR726" i="1" s="1"/>
  <c r="AQ726" i="1" s="1"/>
  <c r="AP726" i="1" s="1"/>
  <c r="AO726" i="1" s="1"/>
  <c r="AN726" i="1" s="1"/>
  <c r="AM726" i="1" s="1"/>
  <c r="AL726" i="1" s="1"/>
  <c r="BK49" i="1"/>
  <c r="BJ49" i="1" s="1"/>
  <c r="BI49" i="1"/>
  <c r="BH49" i="1" s="1"/>
  <c r="BG49" i="1" s="1"/>
  <c r="BF49" i="1" s="1"/>
  <c r="BE49" i="1" s="1"/>
  <c r="BD49" i="1" s="1"/>
  <c r="BC49" i="1" s="1"/>
  <c r="AT483" i="1"/>
  <c r="AS483" i="1" s="1"/>
  <c r="AR483" i="1" s="1"/>
  <c r="AQ483" i="1" s="1"/>
  <c r="AP483" i="1" s="1"/>
  <c r="AO483" i="1" s="1"/>
  <c r="AN483" i="1" s="1"/>
  <c r="AM483" i="1" s="1"/>
  <c r="AL483" i="1" s="1"/>
  <c r="AT715" i="1"/>
  <c r="AS715" i="1" s="1"/>
  <c r="AR715" i="1" s="1"/>
  <c r="AQ715" i="1" s="1"/>
  <c r="AP715" i="1" s="1"/>
  <c r="AO715" i="1" s="1"/>
  <c r="AN715" i="1" s="1"/>
  <c r="AM715" i="1" s="1"/>
  <c r="AL715" i="1" s="1"/>
  <c r="AT490" i="1"/>
  <c r="AS490" i="1" s="1"/>
  <c r="AR490" i="1" s="1"/>
  <c r="AQ490" i="1" s="1"/>
  <c r="AP490" i="1" s="1"/>
  <c r="AO490" i="1" s="1"/>
  <c r="AN490" i="1" s="1"/>
  <c r="AM490" i="1" s="1"/>
  <c r="AL490" i="1" s="1"/>
  <c r="AT675" i="1"/>
  <c r="AS675" i="1" s="1"/>
  <c r="AR675" i="1" s="1"/>
  <c r="AQ675" i="1" s="1"/>
  <c r="AP675" i="1" s="1"/>
  <c r="AO675" i="1" s="1"/>
  <c r="AN675" i="1" s="1"/>
  <c r="AM675" i="1" s="1"/>
  <c r="AL675" i="1" s="1"/>
  <c r="AT455" i="1"/>
  <c r="AS455" i="1" s="1"/>
  <c r="AR455" i="1" s="1"/>
  <c r="AQ455" i="1" s="1"/>
  <c r="AP455" i="1" s="1"/>
  <c r="AO455" i="1" s="1"/>
  <c r="AN455" i="1" s="1"/>
  <c r="AM455" i="1" s="1"/>
  <c r="AL455" i="1" s="1"/>
  <c r="AT21" i="1"/>
  <c r="AS21" i="1" s="1"/>
  <c r="AR21" i="1" s="1"/>
  <c r="AQ21" i="1" s="1"/>
  <c r="AP21" i="1" s="1"/>
  <c r="AO21" i="1" s="1"/>
  <c r="AN21" i="1" s="1"/>
  <c r="AM21" i="1" s="1"/>
  <c r="AL21" i="1" s="1"/>
  <c r="AT385" i="1"/>
  <c r="AS385" i="1" s="1"/>
  <c r="AR385" i="1" s="1"/>
  <c r="AQ385" i="1" s="1"/>
  <c r="AP385" i="1" s="1"/>
  <c r="AO385" i="1" s="1"/>
  <c r="AN385" i="1" s="1"/>
  <c r="AM385" i="1" s="1"/>
  <c r="AL385" i="1" s="1"/>
  <c r="AT555" i="1"/>
  <c r="AS555" i="1" s="1"/>
  <c r="AR555" i="1" s="1"/>
  <c r="AQ555" i="1" s="1"/>
  <c r="AP555" i="1" s="1"/>
  <c r="AO555" i="1" s="1"/>
  <c r="AN555" i="1" s="1"/>
  <c r="AM555" i="1" s="1"/>
  <c r="AL555" i="1" s="1"/>
  <c r="AS438" i="1"/>
  <c r="AR438" i="1" s="1"/>
  <c r="AQ438" i="1" s="1"/>
  <c r="AP438" i="1" s="1"/>
  <c r="AO438" i="1" s="1"/>
  <c r="AN438" i="1" s="1"/>
  <c r="AM438" i="1" s="1"/>
  <c r="AL438" i="1" s="1"/>
  <c r="AT438" i="1"/>
  <c r="AT557" i="1"/>
  <c r="AS557" i="1" s="1"/>
  <c r="AR557" i="1" s="1"/>
  <c r="AQ557" i="1" s="1"/>
  <c r="AP557" i="1" s="1"/>
  <c r="AO557" i="1" s="1"/>
  <c r="AN557" i="1" s="1"/>
  <c r="AM557" i="1" s="1"/>
  <c r="AL557" i="1" s="1"/>
  <c r="AT548" i="1"/>
  <c r="AS548" i="1" s="1"/>
  <c r="AR548" i="1" s="1"/>
  <c r="AQ548" i="1" s="1"/>
  <c r="AP548" i="1" s="1"/>
  <c r="AO548" i="1" s="1"/>
  <c r="AN548" i="1" s="1"/>
  <c r="AM548" i="1" s="1"/>
  <c r="AL548" i="1" s="1"/>
  <c r="AT168" i="1"/>
  <c r="AS168" i="1" s="1"/>
  <c r="AR168" i="1" s="1"/>
  <c r="AQ168" i="1" s="1"/>
  <c r="AP168" i="1" s="1"/>
  <c r="AO168" i="1" s="1"/>
  <c r="AN168" i="1" s="1"/>
  <c r="AM168" i="1" s="1"/>
  <c r="AL168" i="1" s="1"/>
  <c r="AT194" i="1"/>
  <c r="AS194" i="1" s="1"/>
  <c r="AR194" i="1" s="1"/>
  <c r="AQ194" i="1" s="1"/>
  <c r="AP194" i="1" s="1"/>
  <c r="AO194" i="1" s="1"/>
  <c r="AN194" i="1" s="1"/>
  <c r="AM194" i="1" s="1"/>
  <c r="AL194" i="1" s="1"/>
  <c r="AT391" i="1"/>
  <c r="AS391" i="1" s="1"/>
  <c r="AR391" i="1" s="1"/>
  <c r="AQ391" i="1" s="1"/>
  <c r="AP391" i="1" s="1"/>
  <c r="AO391" i="1" s="1"/>
  <c r="AN391" i="1" s="1"/>
  <c r="AM391" i="1" s="1"/>
  <c r="AL391" i="1" s="1"/>
  <c r="AT587" i="1"/>
  <c r="AS587" i="1"/>
  <c r="AR587" i="1" s="1"/>
  <c r="AQ587" i="1" s="1"/>
  <c r="AP587" i="1" s="1"/>
  <c r="AO587" i="1" s="1"/>
  <c r="AN587" i="1" s="1"/>
  <c r="AM587" i="1" s="1"/>
  <c r="AL587" i="1" s="1"/>
  <c r="AT621" i="1"/>
  <c r="AS621" i="1" s="1"/>
  <c r="AR621" i="1" s="1"/>
  <c r="AQ621" i="1" s="1"/>
  <c r="AP621" i="1" s="1"/>
  <c r="AO621" i="1" s="1"/>
  <c r="AN621" i="1" s="1"/>
  <c r="AM621" i="1" s="1"/>
  <c r="AL621" i="1" s="1"/>
  <c r="AT802" i="1"/>
  <c r="AS802" i="1" s="1"/>
  <c r="AR802" i="1" s="1"/>
  <c r="AQ802" i="1" s="1"/>
  <c r="AP802" i="1" s="1"/>
  <c r="AO802" i="1" s="1"/>
  <c r="AN802" i="1" s="1"/>
  <c r="AM802" i="1" s="1"/>
  <c r="AL802" i="1" s="1"/>
  <c r="AS352" i="1"/>
  <c r="AR352" i="1" s="1"/>
  <c r="AQ352" i="1" s="1"/>
  <c r="AP352" i="1" s="1"/>
  <c r="AO352" i="1" s="1"/>
  <c r="AN352" i="1" s="1"/>
  <c r="AM352" i="1" s="1"/>
  <c r="AL352" i="1" s="1"/>
  <c r="AT352" i="1"/>
  <c r="AT623" i="1"/>
  <c r="AS623" i="1" s="1"/>
  <c r="AR623" i="1" s="1"/>
  <c r="AQ623" i="1" s="1"/>
  <c r="AP623" i="1" s="1"/>
  <c r="AO623" i="1" s="1"/>
  <c r="AN623" i="1" s="1"/>
  <c r="AM623" i="1" s="1"/>
  <c r="AL623" i="1" s="1"/>
  <c r="AT414" i="1"/>
  <c r="AS414" i="1" s="1"/>
  <c r="AR414" i="1" s="1"/>
  <c r="AQ414" i="1" s="1"/>
  <c r="AP414" i="1" s="1"/>
  <c r="AO414" i="1" s="1"/>
  <c r="AN414" i="1" s="1"/>
  <c r="AM414" i="1" s="1"/>
  <c r="AL414" i="1" s="1"/>
  <c r="AT56" i="1"/>
  <c r="AS56" i="1" s="1"/>
  <c r="AR56" i="1" s="1"/>
  <c r="AQ56" i="1" s="1"/>
  <c r="AP56" i="1" s="1"/>
  <c r="AO56" i="1" s="1"/>
  <c r="AN56" i="1" s="1"/>
  <c r="AM56" i="1" s="1"/>
  <c r="AL56" i="1" s="1"/>
  <c r="BK8" i="1"/>
  <c r="BJ8" i="1" s="1"/>
  <c r="BI8" i="1" s="1"/>
  <c r="BH8" i="1" s="1"/>
  <c r="BG8" i="1" s="1"/>
  <c r="BF8" i="1" s="1"/>
  <c r="BE8" i="1" s="1"/>
  <c r="BD8" i="1" s="1"/>
  <c r="BC8" i="1" s="1"/>
  <c r="AT104" i="1"/>
  <c r="AS104" i="1" s="1"/>
  <c r="AR104" i="1" s="1"/>
  <c r="AQ104" i="1" s="1"/>
  <c r="AP104" i="1" s="1"/>
  <c r="AO104" i="1" s="1"/>
  <c r="AN104" i="1" s="1"/>
  <c r="AM104" i="1" s="1"/>
  <c r="AL104" i="1" s="1"/>
  <c r="AT597" i="1"/>
  <c r="AS597" i="1" s="1"/>
  <c r="AR597" i="1" s="1"/>
  <c r="AQ597" i="1" s="1"/>
  <c r="AP597" i="1" s="1"/>
  <c r="AO597" i="1" s="1"/>
  <c r="AN597" i="1" s="1"/>
  <c r="AM597" i="1" s="1"/>
  <c r="AL597" i="1" s="1"/>
  <c r="AT328" i="1"/>
  <c r="AS328" i="1" s="1"/>
  <c r="AR328" i="1" s="1"/>
  <c r="AQ328" i="1" s="1"/>
  <c r="AP328" i="1" s="1"/>
  <c r="AO328" i="1" s="1"/>
  <c r="AN328" i="1" s="1"/>
  <c r="AM328" i="1" s="1"/>
  <c r="AL328" i="1" s="1"/>
  <c r="AT462" i="1"/>
  <c r="AS462" i="1" s="1"/>
  <c r="AR462" i="1" s="1"/>
  <c r="AQ462" i="1" s="1"/>
  <c r="AP462" i="1" s="1"/>
  <c r="AO462" i="1" s="1"/>
  <c r="AN462" i="1" s="1"/>
  <c r="AM462" i="1" s="1"/>
  <c r="AL462" i="1" s="1"/>
  <c r="AT546" i="1"/>
  <c r="AS546" i="1" s="1"/>
  <c r="AR546" i="1" s="1"/>
  <c r="AQ546" i="1" s="1"/>
  <c r="AP546" i="1" s="1"/>
  <c r="AO546" i="1" s="1"/>
  <c r="AN546" i="1" s="1"/>
  <c r="AM546" i="1" s="1"/>
  <c r="AL546" i="1" s="1"/>
  <c r="AT661" i="1"/>
  <c r="AS661" i="1"/>
  <c r="AR661" i="1" s="1"/>
  <c r="AQ661" i="1" s="1"/>
  <c r="AP661" i="1" s="1"/>
  <c r="AO661" i="1" s="1"/>
  <c r="AN661" i="1" s="1"/>
  <c r="AM661" i="1" s="1"/>
  <c r="AL661" i="1" s="1"/>
  <c r="AT501" i="1"/>
  <c r="AS501" i="1" s="1"/>
  <c r="AR501" i="1" s="1"/>
  <c r="AQ501" i="1" s="1"/>
  <c r="AP501" i="1" s="1"/>
  <c r="AO501" i="1" s="1"/>
  <c r="AN501" i="1" s="1"/>
  <c r="AM501" i="1" s="1"/>
  <c r="AL501" i="1" s="1"/>
  <c r="AT495" i="1"/>
  <c r="AS495" i="1" s="1"/>
  <c r="AR495" i="1" s="1"/>
  <c r="AQ495" i="1" s="1"/>
  <c r="AP495" i="1" s="1"/>
  <c r="AO495" i="1" s="1"/>
  <c r="AN495" i="1" s="1"/>
  <c r="AM495" i="1" s="1"/>
  <c r="AL495" i="1" s="1"/>
  <c r="AT149" i="1"/>
  <c r="AS149" i="1" s="1"/>
  <c r="AR149" i="1" s="1"/>
  <c r="AQ149" i="1" s="1"/>
  <c r="AP149" i="1" s="1"/>
  <c r="AO149" i="1" s="1"/>
  <c r="AN149" i="1" s="1"/>
  <c r="AM149" i="1" s="1"/>
  <c r="AL149" i="1" s="1"/>
  <c r="BK17" i="1"/>
  <c r="BJ17" i="1" s="1"/>
  <c r="BI17" i="1" s="1"/>
  <c r="BH17" i="1" s="1"/>
  <c r="BG17" i="1" s="1"/>
  <c r="BF17" i="1" s="1"/>
  <c r="BE17" i="1" s="1"/>
  <c r="BD17" i="1" s="1"/>
  <c r="BC17" i="1" s="1"/>
  <c r="AT123" i="1"/>
  <c r="AS123" i="1" s="1"/>
  <c r="AR123" i="1" s="1"/>
  <c r="AQ123" i="1" s="1"/>
  <c r="AP123" i="1" s="1"/>
  <c r="AO123" i="1" s="1"/>
  <c r="AN123" i="1" s="1"/>
  <c r="AM123" i="1" s="1"/>
  <c r="AL123" i="1" s="1"/>
  <c r="AT260" i="1"/>
  <c r="AS260" i="1" s="1"/>
  <c r="AR260" i="1"/>
  <c r="AQ260" i="1" s="1"/>
  <c r="AP260" i="1" s="1"/>
  <c r="AO260" i="1" s="1"/>
  <c r="AN260" i="1" s="1"/>
  <c r="AM260" i="1" s="1"/>
  <c r="AL260" i="1" s="1"/>
  <c r="AT445" i="1"/>
  <c r="AS445" i="1" s="1"/>
  <c r="AR445" i="1" s="1"/>
  <c r="AQ445" i="1" s="1"/>
  <c r="AP445" i="1" s="1"/>
  <c r="AO445" i="1" s="1"/>
  <c r="AN445" i="1" s="1"/>
  <c r="AM445" i="1" s="1"/>
  <c r="AL445" i="1" s="1"/>
  <c r="AT532" i="1"/>
  <c r="AS532" i="1" s="1"/>
  <c r="AR532" i="1" s="1"/>
  <c r="AQ532" i="1" s="1"/>
  <c r="AP532" i="1" s="1"/>
  <c r="AO532" i="1" s="1"/>
  <c r="AN532" i="1" s="1"/>
  <c r="AM532" i="1" s="1"/>
  <c r="AL532" i="1" s="1"/>
  <c r="AT683" i="1"/>
  <c r="AS683" i="1" s="1"/>
  <c r="AR683" i="1" s="1"/>
  <c r="AQ683" i="1" s="1"/>
  <c r="AP683" i="1" s="1"/>
  <c r="AO683" i="1" s="1"/>
  <c r="AN683" i="1" s="1"/>
  <c r="AM683" i="1" s="1"/>
  <c r="AL683" i="1" s="1"/>
  <c r="AT305" i="1"/>
  <c r="AS305" i="1"/>
  <c r="AR305" i="1" s="1"/>
  <c r="AQ305" i="1" s="1"/>
  <c r="AP305" i="1" s="1"/>
  <c r="AO305" i="1" s="1"/>
  <c r="AN305" i="1" s="1"/>
  <c r="AM305" i="1" s="1"/>
  <c r="AL305" i="1" s="1"/>
  <c r="AT486" i="1"/>
  <c r="AS486" i="1" s="1"/>
  <c r="AR486" i="1" s="1"/>
  <c r="AQ486" i="1" s="1"/>
  <c r="AP486" i="1" s="1"/>
  <c r="AO486" i="1" s="1"/>
  <c r="AN486" i="1" s="1"/>
  <c r="AM486" i="1" s="1"/>
  <c r="AL486" i="1" s="1"/>
  <c r="AT456" i="1"/>
  <c r="AS456" i="1" s="1"/>
  <c r="AR456" i="1" s="1"/>
  <c r="AQ456" i="1" s="1"/>
  <c r="AP456" i="1" s="1"/>
  <c r="AO456" i="1" s="1"/>
  <c r="AN456" i="1" s="1"/>
  <c r="AM456" i="1" s="1"/>
  <c r="AL456" i="1" s="1"/>
  <c r="AT85" i="1"/>
  <c r="AS85" i="1" s="1"/>
  <c r="AR85" i="1" s="1"/>
  <c r="AQ85" i="1" s="1"/>
  <c r="AP85" i="1" s="1"/>
  <c r="AO85" i="1" s="1"/>
  <c r="AN85" i="1" s="1"/>
  <c r="AM85" i="1" s="1"/>
  <c r="AL85" i="1" s="1"/>
  <c r="AT54" i="1"/>
  <c r="AS54" i="1" s="1"/>
  <c r="AR54" i="1" s="1"/>
  <c r="AQ54" i="1" s="1"/>
  <c r="AP54" i="1" s="1"/>
  <c r="AO54" i="1" s="1"/>
  <c r="AN54" i="1" s="1"/>
  <c r="AM54" i="1" s="1"/>
  <c r="AL54" i="1" s="1"/>
  <c r="AT744" i="1"/>
  <c r="AS744" i="1" s="1"/>
  <c r="AR744" i="1" s="1"/>
  <c r="AQ744" i="1" s="1"/>
  <c r="AP744" i="1" s="1"/>
  <c r="AO744" i="1" s="1"/>
  <c r="AN744" i="1" s="1"/>
  <c r="AM744" i="1" s="1"/>
  <c r="AL744" i="1" s="1"/>
  <c r="AT282" i="1"/>
  <c r="AS282" i="1" s="1"/>
  <c r="AR282" i="1" s="1"/>
  <c r="AQ282" i="1" s="1"/>
  <c r="AP282" i="1" s="1"/>
  <c r="AO282" i="1" s="1"/>
  <c r="AN282" i="1" s="1"/>
  <c r="AM282" i="1" s="1"/>
  <c r="AL282" i="1" s="1"/>
  <c r="AT795" i="1"/>
  <c r="AS795" i="1" s="1"/>
  <c r="AR795" i="1" s="1"/>
  <c r="AQ795" i="1" s="1"/>
  <c r="AP795" i="1" s="1"/>
  <c r="AO795" i="1" s="1"/>
  <c r="AN795" i="1" s="1"/>
  <c r="AM795" i="1" s="1"/>
  <c r="AL795" i="1" s="1"/>
  <c r="AT370" i="1"/>
  <c r="AS370" i="1" s="1"/>
  <c r="AR370" i="1" s="1"/>
  <c r="AQ370" i="1" s="1"/>
  <c r="AP370" i="1" s="1"/>
  <c r="AO370" i="1" s="1"/>
  <c r="AN370" i="1" s="1"/>
  <c r="AM370" i="1" s="1"/>
  <c r="AL370" i="1" s="1"/>
  <c r="AT94" i="1"/>
  <c r="AS94" i="1"/>
  <c r="AR94" i="1" s="1"/>
  <c r="AQ94" i="1" s="1"/>
  <c r="AP94" i="1" s="1"/>
  <c r="AO94" i="1" s="1"/>
  <c r="AN94" i="1" s="1"/>
  <c r="AM94" i="1" s="1"/>
  <c r="AL94" i="1" s="1"/>
  <c r="AT107" i="1"/>
  <c r="AS107" i="1" s="1"/>
  <c r="AR107" i="1" s="1"/>
  <c r="AQ107" i="1" s="1"/>
  <c r="AP107" i="1" s="1"/>
  <c r="AO107" i="1" s="1"/>
  <c r="AN107" i="1" s="1"/>
  <c r="AM107" i="1" s="1"/>
  <c r="AL107" i="1" s="1"/>
  <c r="AT137" i="1"/>
  <c r="AS137" i="1" s="1"/>
  <c r="AR137" i="1" s="1"/>
  <c r="AQ137" i="1" s="1"/>
  <c r="AP137" i="1" s="1"/>
  <c r="AO137" i="1" s="1"/>
  <c r="AN137" i="1" s="1"/>
  <c r="AM137" i="1" s="1"/>
  <c r="AL137" i="1" s="1"/>
  <c r="AT818" i="1"/>
  <c r="AS818" i="1" s="1"/>
  <c r="AR818" i="1" s="1"/>
  <c r="AQ818" i="1" s="1"/>
  <c r="AP818" i="1" s="1"/>
  <c r="AO818" i="1" s="1"/>
  <c r="AN818" i="1" s="1"/>
  <c r="AM818" i="1" s="1"/>
  <c r="AL818" i="1" s="1"/>
  <c r="AT304" i="1"/>
  <c r="AS304" i="1" s="1"/>
  <c r="AR304" i="1" s="1"/>
  <c r="AQ304" i="1" s="1"/>
  <c r="AP304" i="1" s="1"/>
  <c r="AO304" i="1" s="1"/>
  <c r="AN304" i="1" s="1"/>
  <c r="AM304" i="1" s="1"/>
  <c r="AL304" i="1" s="1"/>
  <c r="AT769" i="1"/>
  <c r="AS769" i="1" s="1"/>
  <c r="AR769" i="1" s="1"/>
  <c r="AQ769" i="1" s="1"/>
  <c r="AP769" i="1" s="1"/>
  <c r="AO769" i="1" s="1"/>
  <c r="AN769" i="1" s="1"/>
  <c r="AM769" i="1" s="1"/>
  <c r="AL769" i="1" s="1"/>
  <c r="AT415" i="1"/>
  <c r="AS415" i="1" s="1"/>
  <c r="AR415" i="1" s="1"/>
  <c r="AQ415" i="1" s="1"/>
  <c r="AP415" i="1" s="1"/>
  <c r="AO415" i="1" s="1"/>
  <c r="AN415" i="1" s="1"/>
  <c r="AM415" i="1" s="1"/>
  <c r="AL415" i="1" s="1"/>
  <c r="AT333" i="1"/>
  <c r="AS333" i="1" s="1"/>
  <c r="AR333" i="1" s="1"/>
  <c r="AQ333" i="1" s="1"/>
  <c r="AP333" i="1" s="1"/>
  <c r="AO333" i="1" s="1"/>
  <c r="AN333" i="1" s="1"/>
  <c r="AM333" i="1" s="1"/>
  <c r="AL333" i="1" s="1"/>
  <c r="AT368" i="1"/>
  <c r="AS368" i="1" s="1"/>
  <c r="AR368" i="1" s="1"/>
  <c r="AQ368" i="1" s="1"/>
  <c r="AP368" i="1" s="1"/>
  <c r="AO368" i="1" s="1"/>
  <c r="AN368" i="1" s="1"/>
  <c r="AM368" i="1" s="1"/>
  <c r="AL368" i="1" s="1"/>
  <c r="AT468" i="1"/>
  <c r="AS468" i="1" s="1"/>
  <c r="AR468" i="1" s="1"/>
  <c r="AQ468" i="1" s="1"/>
  <c r="AP468" i="1" s="1"/>
  <c r="AO468" i="1" s="1"/>
  <c r="AN468" i="1" s="1"/>
  <c r="AM468" i="1" s="1"/>
  <c r="AL468" i="1" s="1"/>
  <c r="AT647" i="1"/>
  <c r="AS647" i="1" s="1"/>
  <c r="AR647" i="1" s="1"/>
  <c r="AQ647" i="1" s="1"/>
  <c r="AP647" i="1" s="1"/>
  <c r="AO647" i="1" s="1"/>
  <c r="AN647" i="1" s="1"/>
  <c r="AM647" i="1" s="1"/>
  <c r="AL647" i="1" s="1"/>
  <c r="AT316" i="1"/>
  <c r="AS316" i="1" s="1"/>
  <c r="AR316" i="1" s="1"/>
  <c r="AQ316" i="1" s="1"/>
  <c r="AP316" i="1" s="1"/>
  <c r="AO316" i="1" s="1"/>
  <c r="AN316" i="1" s="1"/>
  <c r="AM316" i="1" s="1"/>
  <c r="AL316" i="1" s="1"/>
  <c r="BK62" i="1"/>
  <c r="BJ62" i="1" s="1"/>
  <c r="BI62" i="1" s="1"/>
  <c r="BH62" i="1" s="1"/>
  <c r="BG62" i="1" s="1"/>
  <c r="BF62" i="1" s="1"/>
  <c r="BE62" i="1" s="1"/>
  <c r="BD62" i="1" s="1"/>
  <c r="BC62" i="1" s="1"/>
  <c r="AT265" i="1"/>
  <c r="AS265" i="1" s="1"/>
  <c r="AR265" i="1" s="1"/>
  <c r="AQ265" i="1" s="1"/>
  <c r="AP265" i="1" s="1"/>
  <c r="AO265" i="1" s="1"/>
  <c r="AN265" i="1" s="1"/>
  <c r="AM265" i="1" s="1"/>
  <c r="AL265" i="1" s="1"/>
  <c r="BK68" i="1"/>
  <c r="BJ68" i="1" s="1"/>
  <c r="BI68" i="1" s="1"/>
  <c r="BH68" i="1" s="1"/>
  <c r="BG68" i="1" s="1"/>
  <c r="BF68" i="1" s="1"/>
  <c r="BE68" i="1" s="1"/>
  <c r="BD68" i="1" s="1"/>
  <c r="BC68" i="1" s="1"/>
  <c r="AT99" i="1"/>
  <c r="AS99" i="1" s="1"/>
  <c r="AR99" i="1" s="1"/>
  <c r="AQ99" i="1" s="1"/>
  <c r="AP99" i="1" s="1"/>
  <c r="AO99" i="1" s="1"/>
  <c r="AN99" i="1" s="1"/>
  <c r="AM99" i="1" s="1"/>
  <c r="AL99" i="1" s="1"/>
  <c r="AT124" i="1"/>
  <c r="AS124" i="1" s="1"/>
  <c r="AR124" i="1" s="1"/>
  <c r="AQ124" i="1" s="1"/>
  <c r="AP124" i="1" s="1"/>
  <c r="AO124" i="1" s="1"/>
  <c r="AN124" i="1" s="1"/>
  <c r="AM124" i="1" s="1"/>
  <c r="AL124" i="1" s="1"/>
  <c r="BK71" i="1"/>
  <c r="BJ71" i="1" s="1"/>
  <c r="BI71" i="1" s="1"/>
  <c r="BH71" i="1" s="1"/>
  <c r="BG71" i="1" s="1"/>
  <c r="BF71" i="1" s="1"/>
  <c r="BE71" i="1" s="1"/>
  <c r="BD71" i="1" s="1"/>
  <c r="BC71" i="1" s="1"/>
  <c r="AT86" i="1"/>
  <c r="AS86" i="1" s="1"/>
  <c r="AR86" i="1" s="1"/>
  <c r="AQ86" i="1" s="1"/>
  <c r="AP86" i="1" s="1"/>
  <c r="AO86" i="1" s="1"/>
  <c r="AN86" i="1" s="1"/>
  <c r="AM86" i="1" s="1"/>
  <c r="AL86" i="1" s="1"/>
  <c r="BK39" i="1"/>
  <c r="BJ39" i="1" s="1"/>
  <c r="BI39" i="1" s="1"/>
  <c r="BH39" i="1" s="1"/>
  <c r="BG39" i="1" s="1"/>
  <c r="BF39" i="1" s="1"/>
  <c r="BE39" i="1" s="1"/>
  <c r="BD39" i="1" s="1"/>
  <c r="BC39" i="1" s="1"/>
  <c r="AT213" i="1"/>
  <c r="AS213" i="1" s="1"/>
  <c r="AR213" i="1" s="1"/>
  <c r="AQ213" i="1" s="1"/>
  <c r="AP213" i="1" s="1"/>
  <c r="AO213" i="1" s="1"/>
  <c r="AN213" i="1" s="1"/>
  <c r="AM213" i="1" s="1"/>
  <c r="AL213" i="1" s="1"/>
  <c r="AT151" i="1"/>
  <c r="AS151" i="1" s="1"/>
  <c r="AR151" i="1" s="1"/>
  <c r="AQ151" i="1" s="1"/>
  <c r="AP151" i="1" s="1"/>
  <c r="AO151" i="1" s="1"/>
  <c r="AN151" i="1" s="1"/>
  <c r="AM151" i="1" s="1"/>
  <c r="AL151" i="1" s="1"/>
  <c r="BK3" i="1"/>
  <c r="BJ3" i="1" s="1"/>
  <c r="BI3" i="1" s="1"/>
  <c r="BH3" i="1" s="1"/>
  <c r="BG3" i="1" s="1"/>
  <c r="BF3" i="1" s="1"/>
  <c r="BE3" i="1" s="1"/>
  <c r="BD3" i="1" s="1"/>
  <c r="BC3" i="1" s="1"/>
  <c r="AT116" i="1"/>
  <c r="AS116" i="1" s="1"/>
  <c r="AR116" i="1" s="1"/>
  <c r="AQ116" i="1" s="1"/>
  <c r="AP116" i="1" s="1"/>
  <c r="AO116" i="1" s="1"/>
  <c r="AN116" i="1" s="1"/>
  <c r="AM116" i="1" s="1"/>
  <c r="AL116" i="1" s="1"/>
  <c r="AT25" i="1"/>
  <c r="AS25" i="1" s="1"/>
  <c r="AR25" i="1" s="1"/>
  <c r="AQ25" i="1" s="1"/>
  <c r="AP25" i="1" s="1"/>
  <c r="AO25" i="1" s="1"/>
  <c r="AN25" i="1" s="1"/>
  <c r="AM25" i="1" s="1"/>
  <c r="AL25" i="1" s="1"/>
  <c r="AT82" i="1"/>
  <c r="AS82" i="1" s="1"/>
  <c r="AR82" i="1" s="1"/>
  <c r="AQ82" i="1" s="1"/>
  <c r="AP82" i="1" s="1"/>
  <c r="AO82" i="1" s="1"/>
  <c r="AN82" i="1" s="1"/>
  <c r="AM82" i="1" s="1"/>
  <c r="AL82" i="1" s="1"/>
  <c r="BK28" i="1"/>
  <c r="BJ28" i="1" s="1"/>
  <c r="BI28" i="1" s="1"/>
  <c r="BH28" i="1" s="1"/>
  <c r="BG28" i="1" s="1"/>
  <c r="BF28" i="1" s="1"/>
  <c r="BE28" i="1" s="1"/>
  <c r="BD28" i="1" s="1"/>
  <c r="BC28" i="1" s="1"/>
  <c r="AT275" i="1"/>
  <c r="AS275" i="1" s="1"/>
  <c r="AR275" i="1" s="1"/>
  <c r="AQ275" i="1" s="1"/>
  <c r="AP275" i="1" s="1"/>
  <c r="AO275" i="1" s="1"/>
  <c r="AN275" i="1" s="1"/>
  <c r="AM275" i="1" s="1"/>
  <c r="AL275" i="1" s="1"/>
  <c r="AT342" i="1"/>
  <c r="AS342" i="1" s="1"/>
  <c r="AR342" i="1" s="1"/>
  <c r="AQ342" i="1" s="1"/>
  <c r="AP342" i="1" s="1"/>
  <c r="AO342" i="1" s="1"/>
  <c r="AN342" i="1" s="1"/>
  <c r="AM342" i="1" s="1"/>
  <c r="AL342" i="1" s="1"/>
  <c r="AT582" i="1"/>
  <c r="AS582" i="1" s="1"/>
  <c r="AR582" i="1" s="1"/>
  <c r="AQ582" i="1" s="1"/>
  <c r="AP582" i="1" s="1"/>
  <c r="AO582" i="1" s="1"/>
  <c r="AN582" i="1" s="1"/>
  <c r="AM582" i="1" s="1"/>
  <c r="AL582" i="1" s="1"/>
  <c r="AT190" i="1"/>
  <c r="AS190" i="1" s="1"/>
  <c r="AR190" i="1" s="1"/>
  <c r="AQ190" i="1" s="1"/>
  <c r="AP190" i="1" s="1"/>
  <c r="AO190" i="1" s="1"/>
  <c r="AN190" i="1" s="1"/>
  <c r="AM190" i="1" s="1"/>
  <c r="AL190" i="1" s="1"/>
  <c r="AT279" i="1"/>
  <c r="AS279" i="1" s="1"/>
  <c r="AR279" i="1" s="1"/>
  <c r="AQ279" i="1" s="1"/>
  <c r="AP279" i="1" s="1"/>
  <c r="AO279" i="1" s="1"/>
  <c r="AN279" i="1" s="1"/>
  <c r="AM279" i="1" s="1"/>
  <c r="AL279" i="1" s="1"/>
  <c r="AT534" i="1"/>
  <c r="AS534" i="1"/>
  <c r="AR534" i="1" s="1"/>
  <c r="AQ534" i="1" s="1"/>
  <c r="AP534" i="1" s="1"/>
  <c r="AO534" i="1" s="1"/>
  <c r="AN534" i="1" s="1"/>
  <c r="AM534" i="1" s="1"/>
  <c r="AL534" i="1" s="1"/>
  <c r="AT320" i="1"/>
  <c r="AS320" i="1" s="1"/>
  <c r="AR320" i="1" s="1"/>
  <c r="AQ320" i="1" s="1"/>
  <c r="AP320" i="1" s="1"/>
  <c r="AO320" i="1" s="1"/>
  <c r="AN320" i="1" s="1"/>
  <c r="AM320" i="1" s="1"/>
  <c r="AL320" i="1" s="1"/>
  <c r="AT222" i="1"/>
  <c r="AS222" i="1" s="1"/>
  <c r="AR222" i="1" s="1"/>
  <c r="AQ222" i="1" s="1"/>
  <c r="AP222" i="1" s="1"/>
  <c r="AO222" i="1" s="1"/>
  <c r="AN222" i="1" s="1"/>
  <c r="AM222" i="1" s="1"/>
  <c r="AL222" i="1" s="1"/>
  <c r="BK61" i="1"/>
  <c r="BJ61" i="1" s="1"/>
  <c r="BI61" i="1" s="1"/>
  <c r="BH61" i="1" s="1"/>
  <c r="BG61" i="1" s="1"/>
  <c r="BF61" i="1" s="1"/>
  <c r="BE61" i="1" s="1"/>
  <c r="BD61" i="1" s="1"/>
  <c r="BC61" i="1" s="1"/>
  <c r="AT359" i="1"/>
  <c r="AS359" i="1" s="1"/>
  <c r="AR359" i="1" s="1"/>
  <c r="AQ359" i="1" s="1"/>
  <c r="AP359" i="1" s="1"/>
  <c r="AO359" i="1" s="1"/>
  <c r="AN359" i="1" s="1"/>
  <c r="AM359" i="1" s="1"/>
  <c r="AL359" i="1" s="1"/>
  <c r="AT341" i="1"/>
  <c r="AS341" i="1" s="1"/>
  <c r="AR341" i="1" s="1"/>
  <c r="AQ341" i="1" s="1"/>
  <c r="AP341" i="1" s="1"/>
  <c r="AO341" i="1" s="1"/>
  <c r="AN341" i="1" s="1"/>
  <c r="AM341" i="1" s="1"/>
  <c r="AL341" i="1" s="1"/>
  <c r="BK46" i="1"/>
  <c r="BJ46" i="1" s="1"/>
  <c r="BI46" i="1" s="1"/>
  <c r="BH46" i="1" s="1"/>
  <c r="BG46" i="1" s="1"/>
  <c r="BF46" i="1" s="1"/>
  <c r="BE46" i="1" s="1"/>
  <c r="BD46" i="1" s="1"/>
  <c r="BC46" i="1" s="1"/>
  <c r="AT643" i="1"/>
  <c r="AS643" i="1" s="1"/>
  <c r="AR643" i="1" s="1"/>
  <c r="AQ643" i="1" s="1"/>
  <c r="AP643" i="1" s="1"/>
  <c r="AO643" i="1" s="1"/>
  <c r="AN643" i="1" s="1"/>
  <c r="AM643" i="1" s="1"/>
  <c r="AL643" i="1" s="1"/>
  <c r="AT734" i="1"/>
  <c r="AS734" i="1" s="1"/>
  <c r="AR734" i="1" s="1"/>
  <c r="AQ734" i="1" s="1"/>
  <c r="AP734" i="1" s="1"/>
  <c r="AO734" i="1" s="1"/>
  <c r="AN734" i="1" s="1"/>
  <c r="AM734" i="1" s="1"/>
  <c r="AL734" i="1" s="1"/>
  <c r="AT103" i="1"/>
  <c r="AS103" i="1" s="1"/>
  <c r="AR103" i="1" s="1"/>
  <c r="AQ103" i="1" s="1"/>
  <c r="AP103" i="1" s="1"/>
  <c r="AO103" i="1" s="1"/>
  <c r="AN103" i="1" s="1"/>
  <c r="AM103" i="1" s="1"/>
  <c r="AL103" i="1" s="1"/>
  <c r="AT408" i="1"/>
  <c r="AS408" i="1" s="1"/>
  <c r="AR408" i="1" s="1"/>
  <c r="AQ408" i="1" s="1"/>
  <c r="AP408" i="1" s="1"/>
  <c r="AO408" i="1" s="1"/>
  <c r="AN408" i="1" s="1"/>
  <c r="AM408" i="1" s="1"/>
  <c r="AL408" i="1" s="1"/>
  <c r="AT344" i="1"/>
  <c r="AS344" i="1" s="1"/>
  <c r="AR344" i="1" s="1"/>
  <c r="AQ344" i="1" s="1"/>
  <c r="AP344" i="1" s="1"/>
  <c r="AO344" i="1" s="1"/>
  <c r="AN344" i="1" s="1"/>
  <c r="AM344" i="1" s="1"/>
  <c r="AL344" i="1" s="1"/>
  <c r="AS230" i="1"/>
  <c r="AR230" i="1" s="1"/>
  <c r="AQ230" i="1" s="1"/>
  <c r="AP230" i="1" s="1"/>
  <c r="AO230" i="1" s="1"/>
  <c r="AN230" i="1" s="1"/>
  <c r="AM230" i="1" s="1"/>
  <c r="AL230" i="1" s="1"/>
  <c r="AT230" i="1"/>
  <c r="AT699" i="1"/>
  <c r="AS699" i="1" s="1"/>
  <c r="AR699" i="1" s="1"/>
  <c r="AQ699" i="1" s="1"/>
  <c r="AP699" i="1" s="1"/>
  <c r="AO699" i="1" s="1"/>
  <c r="AN699" i="1" s="1"/>
  <c r="AM699" i="1" s="1"/>
  <c r="AL699" i="1" s="1"/>
  <c r="AT759" i="1"/>
  <c r="AS759" i="1"/>
  <c r="AR759" i="1" s="1"/>
  <c r="AQ759" i="1" s="1"/>
  <c r="AP759" i="1" s="1"/>
  <c r="AO759" i="1" s="1"/>
  <c r="AN759" i="1" s="1"/>
  <c r="AM759" i="1" s="1"/>
  <c r="AL759" i="1" s="1"/>
  <c r="BK64" i="1"/>
  <c r="BJ64" i="1" s="1"/>
  <c r="BI64" i="1" s="1"/>
  <c r="BH64" i="1" s="1"/>
  <c r="BG64" i="1" s="1"/>
  <c r="BF64" i="1" s="1"/>
  <c r="BE64" i="1" s="1"/>
  <c r="BD64" i="1" s="1"/>
  <c r="BC64" i="1" s="1"/>
  <c r="AT684" i="1"/>
  <c r="AS684" i="1" s="1"/>
  <c r="AR684" i="1" s="1"/>
  <c r="AQ684" i="1" s="1"/>
  <c r="AP684" i="1" s="1"/>
  <c r="AO684" i="1" s="1"/>
  <c r="AN684" i="1" s="1"/>
  <c r="AM684" i="1" s="1"/>
  <c r="AL684" i="1" s="1"/>
  <c r="AT360" i="1"/>
  <c r="AS360" i="1" s="1"/>
  <c r="AR360" i="1" s="1"/>
  <c r="AQ360" i="1" s="1"/>
  <c r="AP360" i="1" s="1"/>
  <c r="AO360" i="1" s="1"/>
  <c r="AN360" i="1" s="1"/>
  <c r="AM360" i="1" s="1"/>
  <c r="AL360" i="1" s="1"/>
  <c r="AT274" i="1"/>
  <c r="AS274" i="1" s="1"/>
  <c r="AR274" i="1" s="1"/>
  <c r="AQ274" i="1" s="1"/>
  <c r="AP274" i="1" s="1"/>
  <c r="AO274" i="1" s="1"/>
  <c r="AN274" i="1" s="1"/>
  <c r="AM274" i="1" s="1"/>
  <c r="AL274" i="1" s="1"/>
  <c r="AT781" i="1"/>
  <c r="AS781" i="1" s="1"/>
  <c r="AR781" i="1" s="1"/>
  <c r="AQ781" i="1" s="1"/>
  <c r="AP781" i="1" s="1"/>
  <c r="AO781" i="1" s="1"/>
  <c r="AN781" i="1" s="1"/>
  <c r="AM781" i="1" s="1"/>
  <c r="AL781" i="1" s="1"/>
  <c r="AT776" i="1"/>
  <c r="AS776" i="1" s="1"/>
  <c r="AR776" i="1" s="1"/>
  <c r="AQ776" i="1" s="1"/>
  <c r="AP776" i="1" s="1"/>
  <c r="AO776" i="1" s="1"/>
  <c r="AN776" i="1" s="1"/>
  <c r="AM776" i="1" s="1"/>
  <c r="AL776" i="1" s="1"/>
  <c r="AS686" i="1"/>
  <c r="AR686" i="1" s="1"/>
  <c r="AQ686" i="1" s="1"/>
  <c r="AP686" i="1" s="1"/>
  <c r="AO686" i="1" s="1"/>
  <c r="AN686" i="1" s="1"/>
  <c r="AM686" i="1" s="1"/>
  <c r="AL686" i="1" s="1"/>
  <c r="AT686" i="1"/>
  <c r="AT434" i="1"/>
  <c r="AS434" i="1" s="1"/>
  <c r="AR434" i="1" s="1"/>
  <c r="AQ434" i="1" s="1"/>
  <c r="AP434" i="1" s="1"/>
  <c r="AO434" i="1" s="1"/>
  <c r="AN434" i="1" s="1"/>
  <c r="AM434" i="1" s="1"/>
  <c r="AL434" i="1" s="1"/>
  <c r="AT321" i="1"/>
  <c r="AS321" i="1" s="1"/>
  <c r="AR321" i="1" s="1"/>
  <c r="AQ321" i="1" s="1"/>
  <c r="AP321" i="1" s="1"/>
  <c r="AO321" i="1" s="1"/>
  <c r="AN321" i="1" s="1"/>
  <c r="AM321" i="1" s="1"/>
  <c r="AL321" i="1" s="1"/>
  <c r="AT117" i="1"/>
  <c r="AS117" i="1" s="1"/>
  <c r="AR117" i="1" s="1"/>
  <c r="AQ117" i="1" s="1"/>
  <c r="AP117" i="1" s="1"/>
  <c r="AO117" i="1" s="1"/>
  <c r="AN117" i="1" s="1"/>
  <c r="AM117" i="1" s="1"/>
  <c r="AL117" i="1" s="1"/>
  <c r="AT386" i="1"/>
  <c r="AS386" i="1" s="1"/>
  <c r="AR386" i="1" s="1"/>
  <c r="AQ386" i="1" s="1"/>
  <c r="AP386" i="1" s="1"/>
  <c r="AO386" i="1" s="1"/>
  <c r="AN386" i="1" s="1"/>
  <c r="AM386" i="1" s="1"/>
  <c r="AL386" i="1" s="1"/>
  <c r="AT469" i="1"/>
  <c r="AS469" i="1" s="1"/>
  <c r="AR469" i="1" s="1"/>
  <c r="AQ469" i="1" s="1"/>
  <c r="AP469" i="1" s="1"/>
  <c r="AO469" i="1" s="1"/>
  <c r="AN469" i="1" s="1"/>
  <c r="AM469" i="1" s="1"/>
  <c r="AL469" i="1" s="1"/>
  <c r="AT387" i="1"/>
  <c r="AS387" i="1" s="1"/>
  <c r="AR387" i="1" s="1"/>
  <c r="AQ387" i="1" s="1"/>
  <c r="AP387" i="1" s="1"/>
  <c r="AO387" i="1" s="1"/>
  <c r="AN387" i="1" s="1"/>
  <c r="AM387" i="1" s="1"/>
  <c r="AL387" i="1" s="1"/>
  <c r="AT574" i="1"/>
  <c r="AS574" i="1" s="1"/>
  <c r="AR574" i="1" s="1"/>
  <c r="AQ574" i="1" s="1"/>
  <c r="AP574" i="1" s="1"/>
  <c r="AO574" i="1" s="1"/>
  <c r="AN574" i="1" s="1"/>
  <c r="AM574" i="1" s="1"/>
  <c r="AL574" i="1" s="1"/>
  <c r="AT567" i="1"/>
  <c r="AS567" i="1" s="1"/>
  <c r="AR567" i="1" s="1"/>
  <c r="AQ567" i="1" s="1"/>
  <c r="AP567" i="1" s="1"/>
  <c r="AO567" i="1" s="1"/>
  <c r="AN567" i="1" s="1"/>
  <c r="AM567" i="1" s="1"/>
  <c r="AL567" i="1" s="1"/>
  <c r="AT75" i="1"/>
  <c r="AS75" i="1" s="1"/>
  <c r="AR75" i="1" s="1"/>
  <c r="AQ75" i="1" s="1"/>
  <c r="AP75" i="1" s="1"/>
  <c r="AO75" i="1" s="1"/>
  <c r="AN75" i="1" s="1"/>
  <c r="AM75" i="1" s="1"/>
  <c r="AL75" i="1" s="1"/>
  <c r="AT577" i="1"/>
  <c r="AS577" i="1" s="1"/>
  <c r="AR577" i="1" s="1"/>
  <c r="AQ577" i="1" s="1"/>
  <c r="AP577" i="1" s="1"/>
  <c r="AO577" i="1" s="1"/>
  <c r="AN577" i="1" s="1"/>
  <c r="AM577" i="1" s="1"/>
  <c r="AL577" i="1" s="1"/>
  <c r="AT664" i="1"/>
  <c r="AS664" i="1" s="1"/>
  <c r="AR664" i="1" s="1"/>
  <c r="AQ664" i="1" s="1"/>
  <c r="AP664" i="1" s="1"/>
  <c r="AO664" i="1" s="1"/>
  <c r="AN664" i="1" s="1"/>
  <c r="AM664" i="1" s="1"/>
  <c r="AL664" i="1" s="1"/>
  <c r="AT707" i="1"/>
  <c r="AS707" i="1" s="1"/>
  <c r="AR707" i="1"/>
  <c r="AQ707" i="1" s="1"/>
  <c r="AP707" i="1" s="1"/>
  <c r="AO707" i="1" s="1"/>
  <c r="AN707" i="1" s="1"/>
  <c r="AM707" i="1" s="1"/>
  <c r="AL707" i="1" s="1"/>
  <c r="AT297" i="1"/>
  <c r="AS297" i="1" s="1"/>
  <c r="AR297" i="1" s="1"/>
  <c r="AQ297" i="1" s="1"/>
  <c r="AP297" i="1" s="1"/>
  <c r="AO297" i="1" s="1"/>
  <c r="AN297" i="1" s="1"/>
  <c r="AM297" i="1" s="1"/>
  <c r="AL297" i="1" s="1"/>
  <c r="AT302" i="1"/>
  <c r="AS302" i="1"/>
  <c r="AR302" i="1" s="1"/>
  <c r="AQ302" i="1" s="1"/>
  <c r="AP302" i="1" s="1"/>
  <c r="AO302" i="1" s="1"/>
  <c r="AN302" i="1" s="1"/>
  <c r="AM302" i="1" s="1"/>
  <c r="AL302" i="1" s="1"/>
  <c r="AT93" i="1"/>
  <c r="AS93" i="1" s="1"/>
  <c r="AR93" i="1" s="1"/>
  <c r="AQ93" i="1" s="1"/>
  <c r="AP93" i="1" s="1"/>
  <c r="AO93" i="1" s="1"/>
  <c r="AN93" i="1" s="1"/>
  <c r="AM93" i="1" s="1"/>
  <c r="AL93" i="1" s="1"/>
  <c r="AT609" i="1"/>
  <c r="AS609" i="1" s="1"/>
  <c r="AR609" i="1" s="1"/>
  <c r="AQ609" i="1" s="1"/>
  <c r="AP609" i="1" s="1"/>
  <c r="AO609" i="1" s="1"/>
  <c r="AN609" i="1" s="1"/>
  <c r="AM609" i="1" s="1"/>
  <c r="AL609" i="1" s="1"/>
  <c r="AT566" i="1"/>
  <c r="AS566" i="1" s="1"/>
  <c r="AR566" i="1" s="1"/>
  <c r="AQ566" i="1" s="1"/>
  <c r="AP566" i="1" s="1"/>
  <c r="AO566" i="1" s="1"/>
  <c r="AN566" i="1" s="1"/>
  <c r="AM566" i="1" s="1"/>
  <c r="AL566" i="1" s="1"/>
  <c r="AT473" i="1"/>
  <c r="AS473" i="1" s="1"/>
  <c r="AR473" i="1"/>
  <c r="AQ473" i="1" s="1"/>
  <c r="AP473" i="1" s="1"/>
  <c r="AO473" i="1" s="1"/>
  <c r="AN473" i="1" s="1"/>
  <c r="AM473" i="1" s="1"/>
  <c r="AL473" i="1" s="1"/>
  <c r="AT763" i="1"/>
  <c r="AS763" i="1" s="1"/>
  <c r="AR763" i="1" s="1"/>
  <c r="AQ763" i="1" s="1"/>
  <c r="AP763" i="1" s="1"/>
  <c r="AO763" i="1" s="1"/>
  <c r="AN763" i="1" s="1"/>
  <c r="AM763" i="1" s="1"/>
  <c r="AL763" i="1" s="1"/>
  <c r="AT423" i="1"/>
  <c r="AS423" i="1" s="1"/>
  <c r="AR423" i="1" s="1"/>
  <c r="AQ423" i="1" s="1"/>
  <c r="AP423" i="1" s="1"/>
  <c r="AO423" i="1" s="1"/>
  <c r="AN423" i="1" s="1"/>
  <c r="AM423" i="1" s="1"/>
  <c r="AL423" i="1" s="1"/>
  <c r="BK5" i="1"/>
  <c r="BJ5" i="1" s="1"/>
  <c r="BI5" i="1" s="1"/>
  <c r="BH5" i="1" s="1"/>
  <c r="BG5" i="1" s="1"/>
  <c r="BF5" i="1" s="1"/>
  <c r="BE5" i="1" s="1"/>
  <c r="BD5" i="1" s="1"/>
  <c r="BC5" i="1" s="1"/>
  <c r="AT101" i="1"/>
  <c r="AS101" i="1" s="1"/>
  <c r="AR101" i="1" s="1"/>
  <c r="AQ101" i="1" s="1"/>
  <c r="AP101" i="1" s="1"/>
  <c r="AO101" i="1" s="1"/>
  <c r="AN101" i="1" s="1"/>
  <c r="AM101" i="1" s="1"/>
  <c r="AL101" i="1" s="1"/>
  <c r="AT535" i="1"/>
  <c r="AS535" i="1" s="1"/>
  <c r="AR535" i="1" s="1"/>
  <c r="AQ535" i="1" s="1"/>
  <c r="AP535" i="1" s="1"/>
  <c r="AO535" i="1" s="1"/>
  <c r="AN535" i="1" s="1"/>
  <c r="AM535" i="1" s="1"/>
  <c r="AL535" i="1" s="1"/>
  <c r="AT584" i="1"/>
  <c r="AS584" i="1" s="1"/>
  <c r="AR584" i="1" s="1"/>
  <c r="AQ584" i="1" s="1"/>
  <c r="AP584" i="1" s="1"/>
  <c r="AO584" i="1" s="1"/>
  <c r="AN584" i="1" s="1"/>
  <c r="AM584" i="1" s="1"/>
  <c r="AL584" i="1" s="1"/>
  <c r="AT798" i="1"/>
  <c r="AS798" i="1" s="1"/>
  <c r="AR798" i="1" s="1"/>
  <c r="AQ798" i="1" s="1"/>
  <c r="AP798" i="1" s="1"/>
  <c r="AO798" i="1" s="1"/>
  <c r="AN798" i="1" s="1"/>
  <c r="AM798" i="1" s="1"/>
  <c r="AL798" i="1" s="1"/>
  <c r="AT721" i="1"/>
  <c r="AS721" i="1" s="1"/>
  <c r="AR721" i="1" s="1"/>
  <c r="AQ721" i="1" s="1"/>
  <c r="AP721" i="1" s="1"/>
  <c r="AO721" i="1" s="1"/>
  <c r="AN721" i="1" s="1"/>
  <c r="AM721" i="1" s="1"/>
  <c r="AL721" i="1" s="1"/>
  <c r="AT499" i="1"/>
  <c r="AS499" i="1" s="1"/>
  <c r="AR499" i="1" s="1"/>
  <c r="AQ499" i="1" s="1"/>
  <c r="AP499" i="1" s="1"/>
  <c r="AO499" i="1" s="1"/>
  <c r="AN499" i="1" s="1"/>
  <c r="AM499" i="1" s="1"/>
  <c r="AL499" i="1" s="1"/>
  <c r="AT750" i="1"/>
  <c r="AS750" i="1" s="1"/>
  <c r="AR750" i="1" s="1"/>
  <c r="AQ750" i="1" s="1"/>
  <c r="AP750" i="1" s="1"/>
  <c r="AO750" i="1" s="1"/>
  <c r="AN750" i="1" s="1"/>
  <c r="AM750" i="1" s="1"/>
  <c r="AL750" i="1" s="1"/>
  <c r="AT361" i="1"/>
  <c r="AS361" i="1" s="1"/>
  <c r="AR361" i="1" s="1"/>
  <c r="AQ361" i="1" s="1"/>
  <c r="AP361" i="1" s="1"/>
  <c r="AO361" i="1" s="1"/>
  <c r="AN361" i="1" s="1"/>
  <c r="AM361" i="1" s="1"/>
  <c r="AL361" i="1" s="1"/>
  <c r="BK50" i="1"/>
  <c r="BJ50" i="1" s="1"/>
  <c r="BI50" i="1" s="1"/>
  <c r="BH50" i="1" s="1"/>
  <c r="BG50" i="1" s="1"/>
  <c r="BF50" i="1" s="1"/>
  <c r="BE50" i="1" s="1"/>
  <c r="BD50" i="1" s="1"/>
  <c r="BC50" i="1" s="1"/>
  <c r="AT37" i="1"/>
  <c r="AS37" i="1" s="1"/>
  <c r="AR37" i="1" s="1"/>
  <c r="AQ37" i="1" s="1"/>
  <c r="AP37" i="1" s="1"/>
  <c r="AO37" i="1" s="1"/>
  <c r="AN37" i="1" s="1"/>
  <c r="AM37" i="1" s="1"/>
  <c r="AL37" i="1" s="1"/>
  <c r="AT214" i="1"/>
  <c r="AS214" i="1" s="1"/>
  <c r="AR214" i="1" s="1"/>
  <c r="AQ214" i="1" s="1"/>
  <c r="AP214" i="1" s="1"/>
  <c r="AO214" i="1" s="1"/>
  <c r="AN214" i="1" s="1"/>
  <c r="AM214" i="1" s="1"/>
  <c r="AL214" i="1" s="1"/>
  <c r="AT757" i="1"/>
  <c r="AS757" i="1" s="1"/>
  <c r="AR757" i="1" s="1"/>
  <c r="AQ757" i="1" s="1"/>
  <c r="AP757" i="1" s="1"/>
  <c r="AO757" i="1" s="1"/>
  <c r="AN757" i="1" s="1"/>
  <c r="AM757" i="1" s="1"/>
  <c r="AL757" i="1" s="1"/>
  <c r="AS402" i="1"/>
  <c r="AR402" i="1" s="1"/>
  <c r="AQ402" i="1" s="1"/>
  <c r="AP402" i="1" s="1"/>
  <c r="AO402" i="1" s="1"/>
  <c r="AN402" i="1" s="1"/>
  <c r="AM402" i="1" s="1"/>
  <c r="AL402" i="1" s="1"/>
  <c r="AT402" i="1"/>
  <c r="AT607" i="1"/>
  <c r="AS607" i="1" s="1"/>
  <c r="AR607" i="1" s="1"/>
  <c r="AQ607" i="1" s="1"/>
  <c r="AP607" i="1" s="1"/>
  <c r="AO607" i="1" s="1"/>
  <c r="AN607" i="1" s="1"/>
  <c r="AM607" i="1" s="1"/>
  <c r="AL607" i="1" s="1"/>
  <c r="AT580" i="1"/>
  <c r="AS580" i="1" s="1"/>
  <c r="AR580" i="1" s="1"/>
  <c r="AQ580" i="1" s="1"/>
  <c r="AP580" i="1" s="1"/>
  <c r="AO580" i="1" s="1"/>
  <c r="AN580" i="1" s="1"/>
  <c r="AM580" i="1" s="1"/>
  <c r="AL580" i="1" s="1"/>
  <c r="AT238" i="1"/>
  <c r="AS238" i="1" s="1"/>
  <c r="AR238" i="1" s="1"/>
  <c r="AQ238" i="1" s="1"/>
  <c r="AP238" i="1" s="1"/>
  <c r="AO238" i="1" s="1"/>
  <c r="AN238" i="1" s="1"/>
  <c r="AM238" i="1" s="1"/>
  <c r="AL238" i="1" s="1"/>
  <c r="AT541" i="1"/>
  <c r="AS541" i="1" s="1"/>
  <c r="AR541" i="1" s="1"/>
  <c r="AQ541" i="1" s="1"/>
  <c r="AP541" i="1" s="1"/>
  <c r="AO541" i="1" s="1"/>
  <c r="AN541" i="1" s="1"/>
  <c r="AM541" i="1" s="1"/>
  <c r="AL541" i="1" s="1"/>
  <c r="AT404" i="1"/>
  <c r="AS404" i="1" s="1"/>
  <c r="AR404" i="1" s="1"/>
  <c r="AQ404" i="1" s="1"/>
  <c r="AP404" i="1" s="1"/>
  <c r="AO404" i="1" s="1"/>
  <c r="AN404" i="1" s="1"/>
  <c r="AM404" i="1" s="1"/>
  <c r="AL404" i="1" s="1"/>
  <c r="AT73" i="1"/>
  <c r="AS73" i="1" s="1"/>
  <c r="AR73" i="1" s="1"/>
  <c r="AQ73" i="1" s="1"/>
  <c r="AP73" i="1" s="1"/>
  <c r="AO73" i="1" s="1"/>
  <c r="AN73" i="1" s="1"/>
  <c r="AM73" i="1" s="1"/>
  <c r="AL73" i="1" s="1"/>
  <c r="AT157" i="1"/>
  <c r="AS157" i="1" s="1"/>
  <c r="AR157" i="1" s="1"/>
  <c r="AQ157" i="1" s="1"/>
  <c r="AP157" i="1" s="1"/>
  <c r="AO157" i="1" s="1"/>
  <c r="AN157" i="1" s="1"/>
  <c r="AM157" i="1" s="1"/>
  <c r="AL157" i="1" s="1"/>
  <c r="AT62" i="1"/>
  <c r="AS62" i="1" s="1"/>
  <c r="AR62" i="1" s="1"/>
  <c r="AQ62" i="1" s="1"/>
  <c r="AP62" i="1" s="1"/>
  <c r="AO62" i="1" s="1"/>
  <c r="AN62" i="1" s="1"/>
  <c r="AM62" i="1" s="1"/>
  <c r="AL62" i="1" s="1"/>
  <c r="AT400" i="1"/>
  <c r="AS400" i="1" s="1"/>
  <c r="AR400" i="1" s="1"/>
  <c r="AQ400" i="1" s="1"/>
  <c r="AP400" i="1" s="1"/>
  <c r="AO400" i="1" s="1"/>
  <c r="AN400" i="1" s="1"/>
  <c r="AM400" i="1" s="1"/>
  <c r="AL400" i="1" s="1"/>
  <c r="AT645" i="1"/>
  <c r="AS645" i="1" s="1"/>
  <c r="AR645" i="1" s="1"/>
  <c r="AQ645" i="1" s="1"/>
  <c r="AP645" i="1" s="1"/>
  <c r="AO645" i="1" s="1"/>
  <c r="AN645" i="1" s="1"/>
  <c r="AM645" i="1" s="1"/>
  <c r="AL645" i="1" s="1"/>
  <c r="AT596" i="1"/>
  <c r="AS596" i="1"/>
  <c r="AR596" i="1" s="1"/>
  <c r="AQ596" i="1" s="1"/>
  <c r="AP596" i="1" s="1"/>
  <c r="AO596" i="1" s="1"/>
  <c r="AN596" i="1" s="1"/>
  <c r="AM596" i="1" s="1"/>
  <c r="AL596" i="1" s="1"/>
  <c r="AT708" i="1"/>
  <c r="AS708" i="1" s="1"/>
  <c r="AR708" i="1" s="1"/>
  <c r="AQ708" i="1" s="1"/>
  <c r="AP708" i="1" s="1"/>
  <c r="AO708" i="1" s="1"/>
  <c r="AN708" i="1" s="1"/>
  <c r="AM708" i="1" s="1"/>
  <c r="AL708" i="1" s="1"/>
  <c r="AT379" i="1"/>
  <c r="AS379" i="1" s="1"/>
  <c r="AR379" i="1" s="1"/>
  <c r="AQ379" i="1" s="1"/>
  <c r="AP379" i="1" s="1"/>
  <c r="AO379" i="1" s="1"/>
  <c r="AN379" i="1" s="1"/>
  <c r="AM379" i="1" s="1"/>
  <c r="AL379" i="1" s="1"/>
  <c r="AT725" i="1"/>
  <c r="AS725" i="1" s="1"/>
  <c r="AR725" i="1" s="1"/>
  <c r="AQ725" i="1" s="1"/>
  <c r="AP725" i="1" s="1"/>
  <c r="AO725" i="1" s="1"/>
  <c r="AN725" i="1" s="1"/>
  <c r="AM725" i="1" s="1"/>
  <c r="AL725" i="1" s="1"/>
  <c r="AT383" i="1"/>
  <c r="AS383" i="1" s="1"/>
  <c r="AR383" i="1" s="1"/>
  <c r="AQ383" i="1" s="1"/>
  <c r="AP383" i="1" s="1"/>
  <c r="AO383" i="1" s="1"/>
  <c r="AN383" i="1" s="1"/>
  <c r="AM383" i="1" s="1"/>
  <c r="AL383" i="1" s="1"/>
  <c r="AT53" i="1"/>
  <c r="AS53" i="1"/>
  <c r="AR53" i="1" s="1"/>
  <c r="AQ53" i="1" s="1"/>
  <c r="AP53" i="1" s="1"/>
  <c r="AO53" i="1" s="1"/>
  <c r="AN53" i="1" s="1"/>
  <c r="AM53" i="1" s="1"/>
  <c r="AL53" i="1" s="1"/>
  <c r="AT765" i="1"/>
  <c r="AS765" i="1" s="1"/>
  <c r="AR765" i="1" s="1"/>
  <c r="AQ765" i="1" s="1"/>
  <c r="AP765" i="1" s="1"/>
  <c r="AO765" i="1" s="1"/>
  <c r="AN765" i="1" s="1"/>
  <c r="AM765" i="1" s="1"/>
  <c r="AL765" i="1" s="1"/>
  <c r="AT272" i="1"/>
  <c r="AS272" i="1" s="1"/>
  <c r="AR272" i="1" s="1"/>
  <c r="AQ272" i="1" s="1"/>
  <c r="AP272" i="1" s="1"/>
  <c r="AO272" i="1" s="1"/>
  <c r="AN272" i="1" s="1"/>
  <c r="AM272" i="1" s="1"/>
  <c r="AL272" i="1" s="1"/>
  <c r="AT393" i="1"/>
  <c r="AS393" i="1" s="1"/>
  <c r="AR393" i="1" s="1"/>
  <c r="AQ393" i="1" s="1"/>
  <c r="AP393" i="1" s="1"/>
  <c r="AO393" i="1" s="1"/>
  <c r="AN393" i="1" s="1"/>
  <c r="AM393" i="1" s="1"/>
  <c r="AL393" i="1" s="1"/>
  <c r="AT783" i="1"/>
  <c r="AS783" i="1" s="1"/>
  <c r="AR783" i="1" s="1"/>
  <c r="AQ783" i="1" s="1"/>
  <c r="AP783" i="1" s="1"/>
  <c r="AO783" i="1" s="1"/>
  <c r="AN783" i="1" s="1"/>
  <c r="AM783" i="1" s="1"/>
  <c r="AL783" i="1" s="1"/>
  <c r="AT353" i="1"/>
  <c r="AS353" i="1"/>
  <c r="AR353" i="1" s="1"/>
  <c r="AQ353" i="1" s="1"/>
  <c r="AP353" i="1" s="1"/>
  <c r="AO353" i="1" s="1"/>
  <c r="AN353" i="1" s="1"/>
  <c r="AM353" i="1" s="1"/>
  <c r="AL353" i="1" s="1"/>
  <c r="BK67" i="1"/>
  <c r="BJ67" i="1"/>
  <c r="BI67" i="1" s="1"/>
  <c r="BH67" i="1" s="1"/>
  <c r="BG67" i="1" s="1"/>
  <c r="BF67" i="1" s="1"/>
  <c r="BE67" i="1" s="1"/>
  <c r="BD67" i="1" s="1"/>
  <c r="BC67" i="1" s="1"/>
  <c r="AT67" i="1"/>
  <c r="AS67" i="1"/>
  <c r="AR67" i="1" s="1"/>
  <c r="AQ67" i="1" s="1"/>
  <c r="AP67" i="1" s="1"/>
  <c r="AO67" i="1" s="1"/>
  <c r="AN67" i="1" s="1"/>
  <c r="AM67" i="1" s="1"/>
  <c r="AL67" i="1" s="1"/>
  <c r="AT138" i="1"/>
  <c r="AS138" i="1" s="1"/>
  <c r="AR138" i="1" s="1"/>
  <c r="AQ138" i="1" s="1"/>
  <c r="AP138" i="1" s="1"/>
  <c r="AO138" i="1" s="1"/>
  <c r="AN138" i="1" s="1"/>
  <c r="AM138" i="1" s="1"/>
  <c r="AL138" i="1" s="1"/>
  <c r="AT314" i="1"/>
  <c r="AS314" i="1" s="1"/>
  <c r="AR314" i="1" s="1"/>
  <c r="AQ314" i="1" s="1"/>
  <c r="AP314" i="1" s="1"/>
  <c r="AO314" i="1" s="1"/>
  <c r="AN314" i="1" s="1"/>
  <c r="AM314" i="1" s="1"/>
  <c r="AL314" i="1" s="1"/>
  <c r="AT343" i="1"/>
  <c r="AS343" i="1"/>
  <c r="AR343" i="1" s="1"/>
  <c r="AQ343" i="1" s="1"/>
  <c r="AP343" i="1" s="1"/>
  <c r="AO343" i="1" s="1"/>
  <c r="AN343" i="1" s="1"/>
  <c r="AM343" i="1" s="1"/>
  <c r="AL343" i="1" s="1"/>
  <c r="AT354" i="1"/>
  <c r="AS354" i="1" s="1"/>
  <c r="AR354" i="1" s="1"/>
  <c r="AQ354" i="1" s="1"/>
  <c r="AP354" i="1" s="1"/>
  <c r="AO354" i="1" s="1"/>
  <c r="AN354" i="1" s="1"/>
  <c r="AM354" i="1" s="1"/>
  <c r="AL354" i="1" s="1"/>
  <c r="AT457" i="1"/>
  <c r="AS457" i="1" s="1"/>
  <c r="AR457" i="1" s="1"/>
  <c r="AQ457" i="1" s="1"/>
  <c r="AP457" i="1" s="1"/>
  <c r="AO457" i="1" s="1"/>
  <c r="AN457" i="1" s="1"/>
  <c r="AM457" i="1" s="1"/>
  <c r="AL457" i="1" s="1"/>
  <c r="AT493" i="1"/>
  <c r="AS493" i="1" s="1"/>
  <c r="AR493" i="1" s="1"/>
  <c r="AQ493" i="1" s="1"/>
  <c r="AP493" i="1" s="1"/>
  <c r="AO493" i="1" s="1"/>
  <c r="AN493" i="1" s="1"/>
  <c r="AM493" i="1" s="1"/>
  <c r="AL493" i="1" s="1"/>
  <c r="AT518" i="1"/>
  <c r="AS518" i="1" s="1"/>
  <c r="AR518" i="1" s="1"/>
  <c r="AQ518" i="1" s="1"/>
  <c r="AP518" i="1" s="1"/>
  <c r="AO518" i="1" s="1"/>
  <c r="AN518" i="1" s="1"/>
  <c r="AM518" i="1" s="1"/>
  <c r="AL518" i="1" s="1"/>
  <c r="AS446" i="1"/>
  <c r="AR446" i="1" s="1"/>
  <c r="AQ446" i="1" s="1"/>
  <c r="AP446" i="1" s="1"/>
  <c r="AO446" i="1" s="1"/>
  <c r="AN446" i="1" s="1"/>
  <c r="AM446" i="1" s="1"/>
  <c r="AL446" i="1" s="1"/>
  <c r="AT446" i="1"/>
  <c r="AT674" i="1"/>
  <c r="AS674" i="1" s="1"/>
  <c r="AR674" i="1" s="1"/>
  <c r="AQ674" i="1" s="1"/>
  <c r="AP674" i="1" s="1"/>
  <c r="AO674" i="1" s="1"/>
  <c r="AN674" i="1" s="1"/>
  <c r="AM674" i="1" s="1"/>
  <c r="AL674" i="1" s="1"/>
  <c r="AT303" i="1"/>
  <c r="AS303" i="1" s="1"/>
  <c r="AR303" i="1" s="1"/>
  <c r="AQ303" i="1" s="1"/>
  <c r="AP303" i="1" s="1"/>
  <c r="AO303" i="1" s="1"/>
  <c r="AN303" i="1" s="1"/>
  <c r="AM303" i="1" s="1"/>
  <c r="AL303" i="1" s="1"/>
  <c r="BK51" i="1"/>
  <c r="BJ51" i="1" s="1"/>
  <c r="BI51" i="1" s="1"/>
  <c r="BH51" i="1" s="1"/>
  <c r="BG51" i="1" s="1"/>
  <c r="BF51" i="1" s="1"/>
  <c r="BE51" i="1" s="1"/>
  <c r="BD51" i="1" s="1"/>
  <c r="BC51" i="1" s="1"/>
  <c r="AT240" i="1"/>
  <c r="AS240" i="1" s="1"/>
  <c r="AR240" i="1" s="1"/>
  <c r="AQ240" i="1" s="1"/>
  <c r="AP240" i="1" s="1"/>
  <c r="AO240" i="1" s="1"/>
  <c r="AN240" i="1" s="1"/>
  <c r="AM240" i="1" s="1"/>
  <c r="AL240" i="1" s="1"/>
  <c r="BK58" i="1"/>
  <c r="BJ58" i="1"/>
  <c r="BI58" i="1" s="1"/>
  <c r="BH58" i="1" s="1"/>
  <c r="BG58" i="1" s="1"/>
  <c r="BF58" i="1" s="1"/>
  <c r="BE58" i="1" s="1"/>
  <c r="BD58" i="1" s="1"/>
  <c r="BC58" i="1" s="1"/>
  <c r="AT63" i="1"/>
  <c r="AS63" i="1" s="1"/>
  <c r="AR63" i="1" s="1"/>
  <c r="AQ63" i="1" s="1"/>
  <c r="AP63" i="1" s="1"/>
  <c r="AO63" i="1" s="1"/>
  <c r="AN63" i="1" s="1"/>
  <c r="AM63" i="1" s="1"/>
  <c r="AL63" i="1" s="1"/>
  <c r="AT87" i="1"/>
  <c r="AS87" i="1" s="1"/>
  <c r="AR87" i="1" s="1"/>
  <c r="AQ87" i="1" s="1"/>
  <c r="AP87" i="1" s="1"/>
  <c r="AO87" i="1" s="1"/>
  <c r="AN87" i="1" s="1"/>
  <c r="AM87" i="1" s="1"/>
  <c r="AL87" i="1" s="1"/>
  <c r="BK70" i="1"/>
  <c r="BJ70" i="1" s="1"/>
  <c r="BI70" i="1" s="1"/>
  <c r="BH70" i="1" s="1"/>
  <c r="BG70" i="1" s="1"/>
  <c r="BF70" i="1" s="1"/>
  <c r="BE70" i="1" s="1"/>
  <c r="BD70" i="1" s="1"/>
  <c r="BC70" i="1" s="1"/>
  <c r="AT64" i="1"/>
  <c r="AS64" i="1" s="1"/>
  <c r="AR64" i="1" s="1"/>
  <c r="AQ64" i="1" s="1"/>
  <c r="AP64" i="1" s="1"/>
  <c r="AO64" i="1" s="1"/>
  <c r="AN64" i="1" s="1"/>
  <c r="AM64" i="1" s="1"/>
  <c r="AL64" i="1" s="1"/>
  <c r="BK31" i="1"/>
  <c r="BJ31" i="1" s="1"/>
  <c r="BI31" i="1" s="1"/>
  <c r="BH31" i="1" s="1"/>
  <c r="BG31" i="1" s="1"/>
  <c r="BF31" i="1" s="1"/>
  <c r="BE31" i="1" s="1"/>
  <c r="BD31" i="1" s="1"/>
  <c r="BC31" i="1" s="1"/>
  <c r="AT98" i="1"/>
  <c r="AS98" i="1" s="1"/>
  <c r="AR98" i="1" s="1"/>
  <c r="AQ98" i="1" s="1"/>
  <c r="AP98" i="1" s="1"/>
  <c r="AO98" i="1" s="1"/>
  <c r="AN98" i="1" s="1"/>
  <c r="AM98" i="1" s="1"/>
  <c r="AL98" i="1" s="1"/>
  <c r="AT197" i="1"/>
  <c r="AS197" i="1" s="1"/>
  <c r="AR197" i="1" s="1"/>
  <c r="AQ197" i="1" s="1"/>
  <c r="AP197" i="1" s="1"/>
  <c r="AO197" i="1" s="1"/>
  <c r="AN197" i="1" s="1"/>
  <c r="AM197" i="1" s="1"/>
  <c r="AL197" i="1" s="1"/>
  <c r="BK2" i="1"/>
  <c r="BJ2" i="1" s="1"/>
  <c r="BI2" i="1" s="1"/>
  <c r="BH2" i="1" s="1"/>
  <c r="BG2" i="1" s="1"/>
  <c r="BF2" i="1" s="1"/>
  <c r="BE2" i="1" s="1"/>
  <c r="BD2" i="1" s="1"/>
  <c r="BC2" i="1" s="1"/>
  <c r="AT211" i="1"/>
  <c r="AS211" i="1" s="1"/>
  <c r="AR211" i="1" s="1"/>
  <c r="AQ211" i="1" s="1"/>
  <c r="AP211" i="1" s="1"/>
  <c r="AO211" i="1" s="1"/>
  <c r="AN211" i="1" s="1"/>
  <c r="AM211" i="1" s="1"/>
  <c r="AL211" i="1" s="1"/>
  <c r="BJ18" i="1"/>
  <c r="BI18" i="1" s="1"/>
  <c r="BH18" i="1" s="1"/>
  <c r="BG18" i="1" s="1"/>
  <c r="BF18" i="1" s="1"/>
  <c r="BE18" i="1" s="1"/>
  <c r="BD18" i="1" s="1"/>
  <c r="BC18" i="1" s="1"/>
  <c r="BK18" i="1"/>
  <c r="AT90" i="1"/>
  <c r="AS90" i="1" s="1"/>
  <c r="AR90" i="1" s="1"/>
  <c r="AQ90" i="1" s="1"/>
  <c r="AP90" i="1" s="1"/>
  <c r="AO90" i="1" s="1"/>
  <c r="AN90" i="1" s="1"/>
  <c r="AM90" i="1" s="1"/>
  <c r="AL90" i="1" s="1"/>
  <c r="BK12" i="1"/>
  <c r="BJ12" i="1" s="1"/>
  <c r="BI12" i="1" s="1"/>
  <c r="BH12" i="1" s="1"/>
  <c r="BG12" i="1" s="1"/>
  <c r="BF12" i="1" s="1"/>
  <c r="BE12" i="1" s="1"/>
  <c r="BD12" i="1" s="1"/>
  <c r="BC12" i="1" s="1"/>
  <c r="R21" i="1" l="1"/>
  <c r="E14" i="1" s="1"/>
  <c r="AC21" i="1"/>
  <c r="AF21" i="1"/>
  <c r="F18" i="1"/>
  <c r="F19" i="1" s="1"/>
  <c r="C18" i="1"/>
  <c r="AH823" i="1"/>
  <c r="AB823" i="1"/>
  <c r="AA823" i="1"/>
  <c r="AH822" i="1"/>
  <c r="AH821" i="1"/>
  <c r="BA2" i="1"/>
  <c r="BB2" i="1"/>
  <c r="AI64" i="1"/>
  <c r="AK64" i="1"/>
  <c r="AJ64" i="1"/>
  <c r="AI518" i="1"/>
  <c r="AJ518" i="1"/>
  <c r="AK518" i="1"/>
  <c r="AI379" i="1"/>
  <c r="AJ379" i="1"/>
  <c r="AK379" i="1"/>
  <c r="AI157" i="1"/>
  <c r="AJ157" i="1"/>
  <c r="AK157" i="1"/>
  <c r="AJ238" i="1"/>
  <c r="AK238" i="1"/>
  <c r="AI238" i="1"/>
  <c r="AI214" i="1"/>
  <c r="AJ214" i="1"/>
  <c r="AK214" i="1"/>
  <c r="AI798" i="1"/>
  <c r="AJ798" i="1"/>
  <c r="AK798" i="1"/>
  <c r="AI423" i="1"/>
  <c r="AK423" i="1"/>
  <c r="AJ423" i="1"/>
  <c r="AI302" i="1"/>
  <c r="AJ302" i="1"/>
  <c r="AK302" i="1"/>
  <c r="AI75" i="1"/>
  <c r="AJ75" i="1"/>
  <c r="AK75" i="1"/>
  <c r="AK386" i="1"/>
  <c r="AI386" i="1"/>
  <c r="AJ386" i="1"/>
  <c r="AK643" i="1"/>
  <c r="AJ643" i="1"/>
  <c r="AI643" i="1"/>
  <c r="AI320" i="1"/>
  <c r="AJ320" i="1"/>
  <c r="AK320" i="1"/>
  <c r="AK342" i="1"/>
  <c r="AI342" i="1"/>
  <c r="AJ342" i="1"/>
  <c r="AI25" i="1"/>
  <c r="AJ25" i="1"/>
  <c r="AK25" i="1"/>
  <c r="AJ415" i="1"/>
  <c r="AK415" i="1"/>
  <c r="AI415" i="1"/>
  <c r="AI282" i="1"/>
  <c r="AJ282" i="1"/>
  <c r="AK282" i="1"/>
  <c r="AI149" i="1"/>
  <c r="AJ149" i="1"/>
  <c r="AK149" i="1"/>
  <c r="AI597" i="1"/>
  <c r="AJ597" i="1"/>
  <c r="AK597" i="1"/>
  <c r="AI455" i="1"/>
  <c r="AJ455" i="1"/>
  <c r="AK455" i="1"/>
  <c r="AK293" i="1"/>
  <c r="AI293" i="1"/>
  <c r="AJ293" i="1"/>
  <c r="AI367" i="1"/>
  <c r="AJ367" i="1"/>
  <c r="AK367" i="1"/>
  <c r="AJ681" i="1"/>
  <c r="AK681" i="1"/>
  <c r="AI681" i="1"/>
  <c r="AI430" i="1"/>
  <c r="AJ430" i="1"/>
  <c r="AK430" i="1"/>
  <c r="AJ180" i="1"/>
  <c r="AK180" i="1"/>
  <c r="AI180" i="1"/>
  <c r="AJ556" i="1"/>
  <c r="AK556" i="1"/>
  <c r="AI556" i="1"/>
  <c r="AK570" i="1"/>
  <c r="AJ570" i="1"/>
  <c r="AI570" i="1"/>
  <c r="AH570" i="1" s="1"/>
  <c r="AJ80" i="1"/>
  <c r="AK80" i="1"/>
  <c r="AI80" i="1"/>
  <c r="AJ140" i="1"/>
  <c r="AI140" i="1"/>
  <c r="AK140" i="1"/>
  <c r="AK336" i="1"/>
  <c r="AI336" i="1"/>
  <c r="AJ336" i="1"/>
  <c r="AJ743" i="1"/>
  <c r="AK743" i="1"/>
  <c r="AI743" i="1"/>
  <c r="AJ418" i="1"/>
  <c r="AI418" i="1"/>
  <c r="AH418" i="1" s="1"/>
  <c r="AK418" i="1"/>
  <c r="BA48" i="1"/>
  <c r="AZ48" i="1" s="1"/>
  <c r="AX48" i="1" s="1"/>
  <c r="BB48" i="1"/>
  <c r="AI594" i="1"/>
  <c r="AJ594" i="1"/>
  <c r="AK594" i="1"/>
  <c r="AJ396" i="1"/>
  <c r="AK396" i="1"/>
  <c r="AI396" i="1"/>
  <c r="AJ377" i="1"/>
  <c r="AK377" i="1"/>
  <c r="AI377" i="1"/>
  <c r="AK255" i="1"/>
  <c r="AI255" i="1"/>
  <c r="AJ255" i="1"/>
  <c r="AI813" i="1"/>
  <c r="AK813" i="1"/>
  <c r="AJ813" i="1"/>
  <c r="AI489" i="1"/>
  <c r="AJ489" i="1"/>
  <c r="AK489" i="1"/>
  <c r="AI198" i="1"/>
  <c r="AJ198" i="1"/>
  <c r="AK198" i="1"/>
  <c r="AJ728" i="1"/>
  <c r="AK728" i="1"/>
  <c r="AI728" i="1"/>
  <c r="AI617" i="1"/>
  <c r="AJ617" i="1"/>
  <c r="AK617" i="1"/>
  <c r="AK388" i="1"/>
  <c r="AI388" i="1"/>
  <c r="AJ388" i="1"/>
  <c r="BB70" i="1"/>
  <c r="BA70" i="1"/>
  <c r="AI303" i="1"/>
  <c r="AJ303" i="1"/>
  <c r="AK303" i="1"/>
  <c r="AJ493" i="1"/>
  <c r="AK493" i="1"/>
  <c r="AI493" i="1"/>
  <c r="AJ314" i="1"/>
  <c r="AK314" i="1"/>
  <c r="AI314" i="1"/>
  <c r="AI783" i="1"/>
  <c r="AJ783" i="1"/>
  <c r="AK783" i="1"/>
  <c r="AI708" i="1"/>
  <c r="AJ708" i="1"/>
  <c r="AK708" i="1"/>
  <c r="AJ580" i="1"/>
  <c r="AI580" i="1"/>
  <c r="AH580" i="1" s="1"/>
  <c r="AK580" i="1"/>
  <c r="AJ37" i="1"/>
  <c r="AK37" i="1"/>
  <c r="AI37" i="1"/>
  <c r="AJ117" i="1"/>
  <c r="AK117" i="1"/>
  <c r="AI117" i="1"/>
  <c r="BB64" i="1"/>
  <c r="BA64" i="1"/>
  <c r="BA46" i="1"/>
  <c r="AZ46" i="1" s="1"/>
  <c r="AX46" i="1" s="1"/>
  <c r="BB46" i="1"/>
  <c r="AJ275" i="1"/>
  <c r="AI275" i="1"/>
  <c r="AK275" i="1"/>
  <c r="BA39" i="1"/>
  <c r="BB39" i="1"/>
  <c r="BA68" i="1"/>
  <c r="BB68" i="1"/>
  <c r="AJ769" i="1"/>
  <c r="AK769" i="1"/>
  <c r="AI769" i="1"/>
  <c r="AI486" i="1"/>
  <c r="AJ486" i="1"/>
  <c r="AK486" i="1"/>
  <c r="AI445" i="1"/>
  <c r="AJ445" i="1"/>
  <c r="AK445" i="1"/>
  <c r="AI546" i="1"/>
  <c r="AK546" i="1"/>
  <c r="AJ546" i="1"/>
  <c r="AK104" i="1"/>
  <c r="AI104" i="1"/>
  <c r="AJ104" i="1"/>
  <c r="AI621" i="1"/>
  <c r="AJ621" i="1"/>
  <c r="AK621" i="1"/>
  <c r="AI438" i="1"/>
  <c r="AJ438" i="1"/>
  <c r="AK438" i="1"/>
  <c r="AI675" i="1"/>
  <c r="AJ675" i="1"/>
  <c r="AK675" i="1"/>
  <c r="AI509" i="1"/>
  <c r="AJ509" i="1"/>
  <c r="AK509" i="1"/>
  <c r="AI234" i="1"/>
  <c r="AJ234" i="1"/>
  <c r="AK234" i="1"/>
  <c r="AK119" i="1"/>
  <c r="AI119" i="1"/>
  <c r="AJ119" i="1"/>
  <c r="AK315" i="1"/>
  <c r="AI315" i="1"/>
  <c r="AJ315" i="1"/>
  <c r="AK453" i="1"/>
  <c r="AI453" i="1"/>
  <c r="AJ453" i="1"/>
  <c r="AK122" i="1"/>
  <c r="AI122" i="1"/>
  <c r="AJ122" i="1"/>
  <c r="AK192" i="1"/>
  <c r="AI192" i="1"/>
  <c r="AJ192" i="1"/>
  <c r="AI693" i="1"/>
  <c r="AJ693" i="1"/>
  <c r="AK693" i="1"/>
  <c r="AK407" i="1"/>
  <c r="AI407" i="1"/>
  <c r="AJ407" i="1"/>
  <c r="AK95" i="1"/>
  <c r="AI95" i="1"/>
  <c r="AJ95" i="1"/>
  <c r="AJ665" i="1"/>
  <c r="AK665" i="1"/>
  <c r="AI665" i="1"/>
  <c r="AI296" i="1"/>
  <c r="AK296" i="1"/>
  <c r="AJ296" i="1"/>
  <c r="AK573" i="1"/>
  <c r="AI573" i="1"/>
  <c r="AJ573" i="1"/>
  <c r="AK651" i="1"/>
  <c r="AI651" i="1"/>
  <c r="AJ651" i="1"/>
  <c r="AK232" i="1"/>
  <c r="AI232" i="1"/>
  <c r="AJ232" i="1"/>
  <c r="AK506" i="1"/>
  <c r="AI506" i="1"/>
  <c r="AJ506" i="1"/>
  <c r="AJ565" i="1"/>
  <c r="AI565" i="1"/>
  <c r="AH565" i="1" s="1"/>
  <c r="AK565" i="1"/>
  <c r="AI464" i="1"/>
  <c r="AJ464" i="1"/>
  <c r="AK464" i="1"/>
  <c r="AI70" i="1"/>
  <c r="AK70" i="1"/>
  <c r="AJ70" i="1"/>
  <c r="BA22" i="1"/>
  <c r="BB22" i="1"/>
  <c r="AI669" i="1"/>
  <c r="AJ669" i="1"/>
  <c r="AK669" i="1"/>
  <c r="AJ184" i="1"/>
  <c r="AK184" i="1"/>
  <c r="AI184" i="1"/>
  <c r="AJ339" i="1"/>
  <c r="AK339" i="1"/>
  <c r="AI339" i="1"/>
  <c r="AK772" i="1"/>
  <c r="AI772" i="1"/>
  <c r="AJ772" i="1"/>
  <c r="AJ552" i="1"/>
  <c r="AI552" i="1"/>
  <c r="AK552" i="1"/>
  <c r="AI454" i="1"/>
  <c r="AJ454" i="1"/>
  <c r="AK454" i="1"/>
  <c r="AK301" i="1"/>
  <c r="AI301" i="1"/>
  <c r="AJ301" i="1"/>
  <c r="AJ544" i="1"/>
  <c r="AK544" i="1"/>
  <c r="AI544" i="1"/>
  <c r="AI185" i="1"/>
  <c r="AJ185" i="1"/>
  <c r="AK185" i="1"/>
  <c r="BB12" i="1"/>
  <c r="BA12" i="1"/>
  <c r="AZ12" i="1" s="1"/>
  <c r="AX12" i="1" s="1"/>
  <c r="AJ197" i="1"/>
  <c r="AK197" i="1"/>
  <c r="AI197" i="1"/>
  <c r="AJ87" i="1"/>
  <c r="AK87" i="1"/>
  <c r="AI87" i="1"/>
  <c r="AK138" i="1"/>
  <c r="AI138" i="1"/>
  <c r="AJ138" i="1"/>
  <c r="AI53" i="1"/>
  <c r="AK53" i="1"/>
  <c r="AJ53" i="1"/>
  <c r="AK73" i="1"/>
  <c r="AI73" i="1"/>
  <c r="AJ73" i="1"/>
  <c r="AI607" i="1"/>
  <c r="AK607" i="1"/>
  <c r="AJ607" i="1"/>
  <c r="BB50" i="1"/>
  <c r="BA50" i="1"/>
  <c r="AZ50" i="1" s="1"/>
  <c r="AX50" i="1" s="1"/>
  <c r="AJ763" i="1"/>
  <c r="AK763" i="1"/>
  <c r="AI763" i="1"/>
  <c r="AK566" i="1"/>
  <c r="AI566" i="1"/>
  <c r="AJ566" i="1"/>
  <c r="AJ297" i="1"/>
  <c r="AK297" i="1"/>
  <c r="AI297" i="1"/>
  <c r="AJ567" i="1"/>
  <c r="AK567" i="1"/>
  <c r="AI567" i="1"/>
  <c r="AI321" i="1"/>
  <c r="AJ321" i="1"/>
  <c r="AK321" i="1"/>
  <c r="AJ781" i="1"/>
  <c r="AK781" i="1"/>
  <c r="AI781" i="1"/>
  <c r="AI759" i="1"/>
  <c r="AJ759" i="1"/>
  <c r="AK759" i="1"/>
  <c r="AJ408" i="1"/>
  <c r="AI408" i="1"/>
  <c r="AK408" i="1"/>
  <c r="AJ341" i="1"/>
  <c r="AK341" i="1"/>
  <c r="AI341" i="1"/>
  <c r="AI534" i="1"/>
  <c r="AJ534" i="1"/>
  <c r="AK534" i="1"/>
  <c r="AJ116" i="1"/>
  <c r="AK116" i="1"/>
  <c r="AI116" i="1"/>
  <c r="AI86" i="1"/>
  <c r="AJ86" i="1"/>
  <c r="AK86" i="1"/>
  <c r="AJ265" i="1"/>
  <c r="AK265" i="1"/>
  <c r="AI265" i="1"/>
  <c r="AJ647" i="1"/>
  <c r="AK647" i="1"/>
  <c r="AI647" i="1"/>
  <c r="AI304" i="1"/>
  <c r="AJ304" i="1"/>
  <c r="AK304" i="1"/>
  <c r="AJ107" i="1"/>
  <c r="AI107" i="1"/>
  <c r="AK107" i="1"/>
  <c r="AK260" i="1"/>
  <c r="AI260" i="1"/>
  <c r="AJ260" i="1"/>
  <c r="AI623" i="1"/>
  <c r="AJ623" i="1"/>
  <c r="AK623" i="1"/>
  <c r="AK490" i="1"/>
  <c r="AI490" i="1"/>
  <c r="AJ490" i="1"/>
  <c r="AJ726" i="1"/>
  <c r="AI726" i="1"/>
  <c r="AK726" i="1"/>
  <c r="AJ782" i="1"/>
  <c r="AI782" i="1"/>
  <c r="AH782" i="1" s="1"/>
  <c r="AK782" i="1"/>
  <c r="AK611" i="1"/>
  <c r="AI611" i="1"/>
  <c r="AJ611" i="1"/>
  <c r="BA27" i="1"/>
  <c r="BB27" i="1"/>
  <c r="AI77" i="1"/>
  <c r="AK77" i="1"/>
  <c r="AJ77" i="1"/>
  <c r="AJ739" i="1"/>
  <c r="AK739" i="1"/>
  <c r="AI739" i="1"/>
  <c r="AI673" i="1"/>
  <c r="AJ673" i="1"/>
  <c r="AK673" i="1"/>
  <c r="AK817" i="1"/>
  <c r="AJ817" i="1"/>
  <c r="AI817" i="1"/>
  <c r="AH817" i="1" s="1"/>
  <c r="AI530" i="1"/>
  <c r="AJ530" i="1"/>
  <c r="AK530" i="1"/>
  <c r="AI323" i="1"/>
  <c r="AJ323" i="1"/>
  <c r="AK323" i="1"/>
  <c r="AK432" i="1"/>
  <c r="AI432" i="1"/>
  <c r="AJ432" i="1"/>
  <c r="AK482" i="1"/>
  <c r="AI482" i="1"/>
  <c r="AJ482" i="1"/>
  <c r="AK72" i="1"/>
  <c r="AI72" i="1"/>
  <c r="AJ72" i="1"/>
  <c r="AK132" i="1"/>
  <c r="AI132" i="1"/>
  <c r="AJ132" i="1"/>
  <c r="AJ262" i="1"/>
  <c r="AK262" i="1"/>
  <c r="AI262" i="1"/>
  <c r="AI127" i="1"/>
  <c r="AK127" i="1"/>
  <c r="AJ127" i="1"/>
  <c r="AK110" i="1"/>
  <c r="AI110" i="1"/>
  <c r="AJ110" i="1"/>
  <c r="AI593" i="1"/>
  <c r="AJ593" i="1"/>
  <c r="AK593" i="1"/>
  <c r="AI155" i="1"/>
  <c r="AJ155" i="1"/>
  <c r="AK155" i="1"/>
  <c r="AI422" i="1"/>
  <c r="AJ422" i="1"/>
  <c r="AK422" i="1"/>
  <c r="AI672" i="1"/>
  <c r="AJ672" i="1"/>
  <c r="AK672" i="1"/>
  <c r="AK701" i="1"/>
  <c r="AJ701" i="1"/>
  <c r="AI701" i="1"/>
  <c r="AH701" i="1" s="1"/>
  <c r="AI71" i="1"/>
  <c r="AK71" i="1"/>
  <c r="AJ71" i="1"/>
  <c r="AK118" i="1"/>
  <c r="AI118" i="1"/>
  <c r="AJ118" i="1"/>
  <c r="AI199" i="1"/>
  <c r="AJ199" i="1"/>
  <c r="AK199" i="1"/>
  <c r="AI50" i="1"/>
  <c r="AJ50" i="1"/>
  <c r="AK50" i="1"/>
  <c r="AK90" i="1"/>
  <c r="AJ90" i="1"/>
  <c r="AI90" i="1"/>
  <c r="AK63" i="1"/>
  <c r="AJ63" i="1"/>
  <c r="AI63" i="1"/>
  <c r="AH63" i="1" s="1"/>
  <c r="AI674" i="1"/>
  <c r="AJ674" i="1"/>
  <c r="AK674" i="1"/>
  <c r="AJ457" i="1"/>
  <c r="AK457" i="1"/>
  <c r="AI457" i="1"/>
  <c r="AJ67" i="1"/>
  <c r="AK67" i="1"/>
  <c r="AI67" i="1"/>
  <c r="AK393" i="1"/>
  <c r="AI393" i="1"/>
  <c r="AJ393" i="1"/>
  <c r="AI383" i="1"/>
  <c r="AJ383" i="1"/>
  <c r="AK383" i="1"/>
  <c r="AI596" i="1"/>
  <c r="AJ596" i="1"/>
  <c r="AK596" i="1"/>
  <c r="AI584" i="1"/>
  <c r="AJ584" i="1"/>
  <c r="AK584" i="1"/>
  <c r="AI609" i="1"/>
  <c r="AJ609" i="1"/>
  <c r="AK609" i="1"/>
  <c r="AI707" i="1"/>
  <c r="AJ707" i="1"/>
  <c r="AK707" i="1"/>
  <c r="AI574" i="1"/>
  <c r="AJ574" i="1"/>
  <c r="AK574" i="1"/>
  <c r="AK434" i="1"/>
  <c r="AI434" i="1"/>
  <c r="AJ434" i="1"/>
  <c r="AI359" i="1"/>
  <c r="AK359" i="1"/>
  <c r="AJ359" i="1"/>
  <c r="BB28" i="1"/>
  <c r="BA28" i="1"/>
  <c r="AZ28" i="1" s="1"/>
  <c r="AX28" i="1" s="1"/>
  <c r="BA71" i="1"/>
  <c r="BB71" i="1"/>
  <c r="BB62" i="1"/>
  <c r="BA62" i="1"/>
  <c r="AZ62" i="1" s="1"/>
  <c r="AX62" i="1" s="1"/>
  <c r="AI818" i="1"/>
  <c r="AJ818" i="1"/>
  <c r="AK818" i="1"/>
  <c r="AJ94" i="1"/>
  <c r="AI94" i="1"/>
  <c r="AK94" i="1"/>
  <c r="AJ744" i="1"/>
  <c r="AK744" i="1"/>
  <c r="AI744" i="1"/>
  <c r="AI305" i="1"/>
  <c r="AJ305" i="1"/>
  <c r="AK305" i="1"/>
  <c r="AJ495" i="1"/>
  <c r="AK495" i="1"/>
  <c r="AI495" i="1"/>
  <c r="AJ168" i="1"/>
  <c r="AK168" i="1"/>
  <c r="AI168" i="1"/>
  <c r="AJ555" i="1"/>
  <c r="AI555" i="1"/>
  <c r="AH555" i="1" s="1"/>
  <c r="AK555" i="1"/>
  <c r="AI715" i="1"/>
  <c r="AJ715" i="1"/>
  <c r="AK715" i="1"/>
  <c r="AI224" i="1"/>
  <c r="AJ224" i="1"/>
  <c r="AK224" i="1"/>
  <c r="AI375" i="1"/>
  <c r="AJ375" i="1"/>
  <c r="AK375" i="1"/>
  <c r="AI292" i="1"/>
  <c r="AJ292" i="1"/>
  <c r="AK292" i="1"/>
  <c r="AJ679" i="1"/>
  <c r="AK679" i="1"/>
  <c r="AI679" i="1"/>
  <c r="AJ252" i="1"/>
  <c r="AK252" i="1"/>
  <c r="AI252" i="1"/>
  <c r="AK106" i="1"/>
  <c r="AJ106" i="1"/>
  <c r="AI106" i="1"/>
  <c r="AH106" i="1" s="1"/>
  <c r="AK805" i="1"/>
  <c r="AJ805" i="1"/>
  <c r="AI805" i="1"/>
  <c r="AI172" i="1"/>
  <c r="AJ172" i="1"/>
  <c r="AK172" i="1"/>
  <c r="AJ613" i="1"/>
  <c r="AK613" i="1"/>
  <c r="AI613" i="1"/>
  <c r="AJ521" i="1"/>
  <c r="AK521" i="1"/>
  <c r="AI521" i="1"/>
  <c r="AK264" i="1"/>
  <c r="AJ264" i="1"/>
  <c r="AI264" i="1"/>
  <c r="AJ349" i="1"/>
  <c r="AK349" i="1"/>
  <c r="AI349" i="1"/>
  <c r="BB54" i="1"/>
  <c r="BA54" i="1"/>
  <c r="AZ54" i="1" s="1"/>
  <c r="AX54" i="1" s="1"/>
  <c r="AI382" i="1"/>
  <c r="AJ382" i="1"/>
  <c r="AK382" i="1"/>
  <c r="AI425" i="1"/>
  <c r="AH425" i="1" s="1"/>
  <c r="AJ425" i="1"/>
  <c r="AK425" i="1"/>
  <c r="AJ760" i="1"/>
  <c r="AK760" i="1"/>
  <c r="AI760" i="1"/>
  <c r="AJ733" i="1"/>
  <c r="AK733" i="1"/>
  <c r="AI733" i="1"/>
  <c r="AH733" i="1" s="1"/>
  <c r="AI378" i="1"/>
  <c r="AJ378" i="1"/>
  <c r="AK378" i="1"/>
  <c r="BA24" i="1"/>
  <c r="AZ24" i="1" s="1"/>
  <c r="AX24" i="1" s="1"/>
  <c r="BB24" i="1"/>
  <c r="AI22" i="1"/>
  <c r="AJ22" i="1"/>
  <c r="AK22" i="1"/>
  <c r="AI646" i="1"/>
  <c r="AK646" i="1"/>
  <c r="AJ646" i="1"/>
  <c r="BA43" i="1"/>
  <c r="AZ43" i="1" s="1"/>
  <c r="AX43" i="1" s="1"/>
  <c r="BB43" i="1"/>
  <c r="AJ636" i="1"/>
  <c r="AK636" i="1"/>
  <c r="AI636" i="1"/>
  <c r="AH636" i="1" s="1"/>
  <c r="AJ399" i="1"/>
  <c r="AK399" i="1"/>
  <c r="AI399" i="1"/>
  <c r="AK809" i="1"/>
  <c r="AJ809" i="1"/>
  <c r="AI809" i="1"/>
  <c r="AH809" i="1" s="1"/>
  <c r="AI299" i="1"/>
  <c r="AK299" i="1"/>
  <c r="AJ299" i="1"/>
  <c r="AK604" i="1"/>
  <c r="AI604" i="1"/>
  <c r="AJ604" i="1"/>
  <c r="AJ96" i="1"/>
  <c r="AK96" i="1"/>
  <c r="AI96" i="1"/>
  <c r="AK395" i="1"/>
  <c r="AI395" i="1"/>
  <c r="AJ395" i="1"/>
  <c r="AK572" i="1"/>
  <c r="AJ572" i="1"/>
  <c r="AI572" i="1"/>
  <c r="AJ98" i="1"/>
  <c r="AK98" i="1"/>
  <c r="AI98" i="1"/>
  <c r="AH98" i="1" s="1"/>
  <c r="BB58" i="1"/>
  <c r="BA58" i="1"/>
  <c r="AK354" i="1"/>
  <c r="AI354" i="1"/>
  <c r="AJ354" i="1"/>
  <c r="AK272" i="1"/>
  <c r="AJ272" i="1"/>
  <c r="AI272" i="1"/>
  <c r="AH272" i="1" s="1"/>
  <c r="AK725" i="1"/>
  <c r="AI725" i="1"/>
  <c r="AJ725" i="1"/>
  <c r="AI404" i="1"/>
  <c r="AJ404" i="1"/>
  <c r="AK404" i="1"/>
  <c r="AI402" i="1"/>
  <c r="AJ402" i="1"/>
  <c r="AK402" i="1"/>
  <c r="AI361" i="1"/>
  <c r="AJ361" i="1"/>
  <c r="AK361" i="1"/>
  <c r="AI535" i="1"/>
  <c r="AJ535" i="1"/>
  <c r="AK535" i="1"/>
  <c r="AI93" i="1"/>
  <c r="AJ93" i="1"/>
  <c r="AK93" i="1"/>
  <c r="AI387" i="1"/>
  <c r="AJ387" i="1"/>
  <c r="AK387" i="1"/>
  <c r="AI274" i="1"/>
  <c r="AJ274" i="1"/>
  <c r="AK274" i="1"/>
  <c r="AI699" i="1"/>
  <c r="AJ699" i="1"/>
  <c r="AK699" i="1"/>
  <c r="BA61" i="1"/>
  <c r="AZ61" i="1" s="1"/>
  <c r="AX61" i="1" s="1"/>
  <c r="BB61" i="1"/>
  <c r="AJ279" i="1"/>
  <c r="AK279" i="1"/>
  <c r="AI279" i="1"/>
  <c r="AH279" i="1" s="1"/>
  <c r="BB3" i="1"/>
  <c r="BA3" i="1"/>
  <c r="AI468" i="1"/>
  <c r="AJ468" i="1"/>
  <c r="AK468" i="1"/>
  <c r="AJ123" i="1"/>
  <c r="AK123" i="1"/>
  <c r="AI123" i="1"/>
  <c r="AH123" i="1" s="1"/>
  <c r="AK462" i="1"/>
  <c r="AI462" i="1"/>
  <c r="AJ462" i="1"/>
  <c r="BB8" i="1"/>
  <c r="BA8" i="1"/>
  <c r="AI587" i="1"/>
  <c r="AJ587" i="1"/>
  <c r="AK587" i="1"/>
  <c r="AJ548" i="1"/>
  <c r="AK548" i="1"/>
  <c r="AI548" i="1"/>
  <c r="AJ385" i="1"/>
  <c r="AK385" i="1"/>
  <c r="AI385" i="1"/>
  <c r="AJ735" i="1"/>
  <c r="AK735" i="1"/>
  <c r="AI735" i="1"/>
  <c r="AJ563" i="1"/>
  <c r="AK563" i="1"/>
  <c r="AI563" i="1"/>
  <c r="AJ491" i="1"/>
  <c r="AK491" i="1"/>
  <c r="AI491" i="1"/>
  <c r="AJ318" i="1"/>
  <c r="AI318" i="1"/>
  <c r="AK318" i="1"/>
  <c r="AJ100" i="1"/>
  <c r="AI100" i="1"/>
  <c r="AH100" i="1" s="1"/>
  <c r="AK100" i="1"/>
  <c r="AI136" i="1"/>
  <c r="AJ136" i="1"/>
  <c r="AK136" i="1"/>
  <c r="AI89" i="1"/>
  <c r="AJ89" i="1"/>
  <c r="AK89" i="1"/>
  <c r="AJ761" i="1"/>
  <c r="AK761" i="1"/>
  <c r="AI761" i="1"/>
  <c r="AI170" i="1"/>
  <c r="AJ170" i="1"/>
  <c r="AK170" i="1"/>
  <c r="AI460" i="1"/>
  <c r="AJ460" i="1"/>
  <c r="AK460" i="1"/>
  <c r="AK52" i="1"/>
  <c r="AJ52" i="1"/>
  <c r="AI52" i="1"/>
  <c r="AI730" i="1"/>
  <c r="AH730" i="1" s="1"/>
  <c r="AK730" i="1"/>
  <c r="AJ730" i="1"/>
  <c r="AJ806" i="1"/>
  <c r="AK806" i="1"/>
  <c r="AI806" i="1"/>
  <c r="AI356" i="1"/>
  <c r="AJ356" i="1"/>
  <c r="AK356" i="1"/>
  <c r="AJ401" i="1"/>
  <c r="AK401" i="1"/>
  <c r="AI401" i="1"/>
  <c r="AK111" i="1"/>
  <c r="AJ111" i="1"/>
  <c r="AI111" i="1"/>
  <c r="AK537" i="1"/>
  <c r="AI537" i="1"/>
  <c r="AJ537" i="1"/>
  <c r="AJ243" i="1"/>
  <c r="AK243" i="1"/>
  <c r="AI243" i="1"/>
  <c r="AJ502" i="1"/>
  <c r="AK502" i="1"/>
  <c r="AI502" i="1"/>
  <c r="AI363" i="1"/>
  <c r="AJ363" i="1"/>
  <c r="AK363" i="1"/>
  <c r="BA18" i="1"/>
  <c r="BB18" i="1"/>
  <c r="AJ446" i="1"/>
  <c r="AK446" i="1"/>
  <c r="AI446" i="1"/>
  <c r="BB67" i="1"/>
  <c r="BA67" i="1"/>
  <c r="AI645" i="1"/>
  <c r="AJ645" i="1"/>
  <c r="AK645" i="1"/>
  <c r="AJ750" i="1"/>
  <c r="AI750" i="1"/>
  <c r="AK750" i="1"/>
  <c r="AJ101" i="1"/>
  <c r="AK101" i="1"/>
  <c r="AI101" i="1"/>
  <c r="AI664" i="1"/>
  <c r="AJ664" i="1"/>
  <c r="AK664" i="1"/>
  <c r="AJ686" i="1"/>
  <c r="AK686" i="1"/>
  <c r="AI686" i="1"/>
  <c r="AH686" i="1" s="1"/>
  <c r="AK103" i="1"/>
  <c r="AI103" i="1"/>
  <c r="AJ103" i="1"/>
  <c r="AI82" i="1"/>
  <c r="AK82" i="1"/>
  <c r="AJ82" i="1"/>
  <c r="AK151" i="1"/>
  <c r="AI151" i="1"/>
  <c r="AJ151" i="1"/>
  <c r="AI124" i="1"/>
  <c r="AK124" i="1"/>
  <c r="AJ124" i="1"/>
  <c r="AI368" i="1"/>
  <c r="AJ368" i="1"/>
  <c r="AK368" i="1"/>
  <c r="AJ370" i="1"/>
  <c r="AK370" i="1"/>
  <c r="AI370" i="1"/>
  <c r="AJ54" i="1"/>
  <c r="AK54" i="1"/>
  <c r="AI54" i="1"/>
  <c r="AI683" i="1"/>
  <c r="AJ683" i="1"/>
  <c r="AK683" i="1"/>
  <c r="AK501" i="1"/>
  <c r="AI501" i="1"/>
  <c r="AJ501" i="1"/>
  <c r="AJ56" i="1"/>
  <c r="AK56" i="1"/>
  <c r="AI56" i="1"/>
  <c r="AI391" i="1"/>
  <c r="AJ391" i="1"/>
  <c r="AK391" i="1"/>
  <c r="AI483" i="1"/>
  <c r="AJ483" i="1"/>
  <c r="AK483" i="1"/>
  <c r="BA38" i="1"/>
  <c r="BB38" i="1"/>
  <c r="AI602" i="1"/>
  <c r="AJ602" i="1"/>
  <c r="AK602" i="1"/>
  <c r="AK441" i="1"/>
  <c r="AI441" i="1"/>
  <c r="AJ441" i="1"/>
  <c r="AK38" i="1"/>
  <c r="AJ38" i="1"/>
  <c r="AI38" i="1"/>
  <c r="BB29" i="1"/>
  <c r="BA29" i="1"/>
  <c r="AJ76" i="1"/>
  <c r="AK76" i="1"/>
  <c r="AI76" i="1"/>
  <c r="AJ366" i="1"/>
  <c r="AK366" i="1"/>
  <c r="AI366" i="1"/>
  <c r="AJ514" i="1"/>
  <c r="AK514" i="1"/>
  <c r="AI514" i="1"/>
  <c r="AI812" i="1"/>
  <c r="AJ812" i="1"/>
  <c r="AK812" i="1"/>
  <c r="AK143" i="1"/>
  <c r="AI143" i="1"/>
  <c r="AJ143" i="1"/>
  <c r="AJ517" i="1"/>
  <c r="AK517" i="1"/>
  <c r="AI517" i="1"/>
  <c r="AK689" i="1"/>
  <c r="AJ689" i="1"/>
  <c r="AI689" i="1"/>
  <c r="AK257" i="1"/>
  <c r="AJ257" i="1"/>
  <c r="AI257" i="1"/>
  <c r="AJ811" i="1"/>
  <c r="AK811" i="1"/>
  <c r="AI811" i="1"/>
  <c r="AI713" i="1"/>
  <c r="AJ713" i="1"/>
  <c r="AK713" i="1"/>
  <c r="AK504" i="1"/>
  <c r="AJ504" i="1"/>
  <c r="AI504" i="1"/>
  <c r="AI443" i="1"/>
  <c r="AJ443" i="1"/>
  <c r="AK443" i="1"/>
  <c r="AK298" i="1"/>
  <c r="AJ298" i="1"/>
  <c r="AI298" i="1"/>
  <c r="AH298" i="1" s="1"/>
  <c r="AJ322" i="1"/>
  <c r="AI322" i="1"/>
  <c r="AK322" i="1"/>
  <c r="AJ553" i="1"/>
  <c r="AK553" i="1"/>
  <c r="AI553" i="1"/>
  <c r="AJ211" i="1"/>
  <c r="AI211" i="1"/>
  <c r="AH211" i="1" s="1"/>
  <c r="AK211" i="1"/>
  <c r="AI240" i="1"/>
  <c r="AJ240" i="1"/>
  <c r="AK240" i="1"/>
  <c r="AI765" i="1"/>
  <c r="AJ765" i="1"/>
  <c r="AK765" i="1"/>
  <c r="AI400" i="1"/>
  <c r="AJ400" i="1"/>
  <c r="AK400" i="1"/>
  <c r="AI757" i="1"/>
  <c r="AJ757" i="1"/>
  <c r="AK757" i="1"/>
  <c r="AK499" i="1"/>
  <c r="AI499" i="1"/>
  <c r="AJ499" i="1"/>
  <c r="AI473" i="1"/>
  <c r="AK473" i="1"/>
  <c r="AJ473" i="1"/>
  <c r="AI577" i="1"/>
  <c r="AH577" i="1" s="1"/>
  <c r="AJ577" i="1"/>
  <c r="AK577" i="1"/>
  <c r="AK360" i="1"/>
  <c r="AJ360" i="1"/>
  <c r="AI360" i="1"/>
  <c r="AI230" i="1"/>
  <c r="AJ230" i="1"/>
  <c r="AK230" i="1"/>
  <c r="AJ222" i="1"/>
  <c r="AI222" i="1"/>
  <c r="AK222" i="1"/>
  <c r="AK190" i="1"/>
  <c r="AI190" i="1"/>
  <c r="AJ190" i="1"/>
  <c r="AJ99" i="1"/>
  <c r="AK99" i="1"/>
  <c r="AI99" i="1"/>
  <c r="AJ316" i="1"/>
  <c r="AK316" i="1"/>
  <c r="AI316" i="1"/>
  <c r="AH316" i="1" s="1"/>
  <c r="AK137" i="1"/>
  <c r="AI137" i="1"/>
  <c r="AJ137" i="1"/>
  <c r="AI85" i="1"/>
  <c r="AH85" i="1" s="1"/>
  <c r="AJ85" i="1"/>
  <c r="AK85" i="1"/>
  <c r="BA17" i="1"/>
  <c r="BB17" i="1"/>
  <c r="AK21" i="1"/>
  <c r="AJ21" i="1"/>
  <c r="AI21" i="1"/>
  <c r="AI267" i="1"/>
  <c r="AH267" i="1" s="1"/>
  <c r="AJ267" i="1"/>
  <c r="AK267" i="1"/>
  <c r="BB40" i="1"/>
  <c r="BA40" i="1"/>
  <c r="AZ40" i="1" s="1"/>
  <c r="AX40" i="1" s="1"/>
  <c r="AJ629" i="1"/>
  <c r="AI629" i="1"/>
  <c r="AK629" i="1"/>
  <c r="AI233" i="1"/>
  <c r="AH233" i="1" s="1"/>
  <c r="AJ233" i="1"/>
  <c r="AK233" i="1"/>
  <c r="AJ543" i="1"/>
  <c r="AK543" i="1"/>
  <c r="AI543" i="1"/>
  <c r="AJ598" i="1"/>
  <c r="AK598" i="1"/>
  <c r="AI598" i="1"/>
  <c r="AH598" i="1" s="1"/>
  <c r="AI463" i="1"/>
  <c r="AJ463" i="1"/>
  <c r="AK463" i="1"/>
  <c r="AJ189" i="1"/>
  <c r="AI189" i="1"/>
  <c r="AK189" i="1"/>
  <c r="AI753" i="1"/>
  <c r="AJ753" i="1"/>
  <c r="AK753" i="1"/>
  <c r="AJ648" i="1"/>
  <c r="AI648" i="1"/>
  <c r="AK648" i="1"/>
  <c r="AJ450" i="1"/>
  <c r="AK450" i="1"/>
  <c r="AI450" i="1"/>
  <c r="BA11" i="1"/>
  <c r="AZ11" i="1" s="1"/>
  <c r="AX11" i="1" s="1"/>
  <c r="BB11" i="1"/>
  <c r="AI800" i="1"/>
  <c r="AJ800" i="1"/>
  <c r="AK800" i="1"/>
  <c r="AJ630" i="1"/>
  <c r="AI630" i="1"/>
  <c r="AK630" i="1"/>
  <c r="AK221" i="1"/>
  <c r="AI221" i="1"/>
  <c r="AJ221" i="1"/>
  <c r="AK677" i="1"/>
  <c r="AJ677" i="1"/>
  <c r="AI677" i="1"/>
  <c r="AK554" i="1"/>
  <c r="AI554" i="1"/>
  <c r="AJ554" i="1"/>
  <c r="AK808" i="1"/>
  <c r="AI808" i="1"/>
  <c r="AJ808" i="1"/>
  <c r="AI133" i="1"/>
  <c r="AH133" i="1" s="1"/>
  <c r="AK133" i="1"/>
  <c r="AJ133" i="1"/>
  <c r="BA13" i="1"/>
  <c r="BB13" i="1"/>
  <c r="AJ29" i="1"/>
  <c r="AI29" i="1"/>
  <c r="AK29" i="1"/>
  <c r="AI278" i="1"/>
  <c r="AH278" i="1" s="1"/>
  <c r="AK278" i="1"/>
  <c r="AJ278" i="1"/>
  <c r="AI767" i="1"/>
  <c r="AJ767" i="1"/>
  <c r="AK767" i="1"/>
  <c r="AI586" i="1"/>
  <c r="AJ586" i="1"/>
  <c r="AK586" i="1"/>
  <c r="AI161" i="1"/>
  <c r="AJ161" i="1"/>
  <c r="AK161" i="1"/>
  <c r="AK417" i="1"/>
  <c r="AI417" i="1"/>
  <c r="AJ417" i="1"/>
  <c r="AJ92" i="1"/>
  <c r="AK92" i="1"/>
  <c r="AI92" i="1"/>
  <c r="BA31" i="1"/>
  <c r="BB31" i="1"/>
  <c r="BB51" i="1"/>
  <c r="BA51" i="1"/>
  <c r="AJ343" i="1"/>
  <c r="AK343" i="1"/>
  <c r="AI343" i="1"/>
  <c r="AH343" i="1" s="1"/>
  <c r="AI353" i="1"/>
  <c r="AJ353" i="1"/>
  <c r="AK353" i="1"/>
  <c r="AJ62" i="1"/>
  <c r="AI62" i="1"/>
  <c r="AK62" i="1"/>
  <c r="AK541" i="1"/>
  <c r="AJ541" i="1"/>
  <c r="AI541" i="1"/>
  <c r="AI721" i="1"/>
  <c r="AJ721" i="1"/>
  <c r="AK721" i="1"/>
  <c r="BA5" i="1"/>
  <c r="BB5" i="1"/>
  <c r="AI469" i="1"/>
  <c r="AK469" i="1"/>
  <c r="AJ469" i="1"/>
  <c r="AI776" i="1"/>
  <c r="AJ776" i="1"/>
  <c r="AK776" i="1"/>
  <c r="AK684" i="1"/>
  <c r="AI684" i="1"/>
  <c r="AJ684" i="1"/>
  <c r="AI344" i="1"/>
  <c r="AJ344" i="1"/>
  <c r="AK344" i="1"/>
  <c r="AK734" i="1"/>
  <c r="AI734" i="1"/>
  <c r="AH734" i="1" s="1"/>
  <c r="AJ734" i="1"/>
  <c r="AJ582" i="1"/>
  <c r="AK582" i="1"/>
  <c r="AI582" i="1"/>
  <c r="AH582" i="1" s="1"/>
  <c r="AI213" i="1"/>
  <c r="AJ213" i="1"/>
  <c r="AK213" i="1"/>
  <c r="AJ333" i="1"/>
  <c r="AK333" i="1"/>
  <c r="AI333" i="1"/>
  <c r="AJ795" i="1"/>
  <c r="AK795" i="1"/>
  <c r="AI795" i="1"/>
  <c r="AJ456" i="1"/>
  <c r="AK456" i="1"/>
  <c r="AI456" i="1"/>
  <c r="AH456" i="1" s="1"/>
  <c r="AA456" i="1" s="1"/>
  <c r="AE456" i="1" s="1"/>
  <c r="AK532" i="1"/>
  <c r="AI532" i="1"/>
  <c r="AJ532" i="1"/>
  <c r="AI661" i="1"/>
  <c r="AH661" i="1" s="1"/>
  <c r="AK661" i="1"/>
  <c r="AJ661" i="1"/>
  <c r="AI328" i="1"/>
  <c r="AJ328" i="1"/>
  <c r="AK328" i="1"/>
  <c r="AI414" i="1"/>
  <c r="AK414" i="1"/>
  <c r="AJ414" i="1"/>
  <c r="AI802" i="1"/>
  <c r="AJ802" i="1"/>
  <c r="AK802" i="1"/>
  <c r="AJ557" i="1"/>
  <c r="AI557" i="1"/>
  <c r="AK557" i="1"/>
  <c r="BA49" i="1"/>
  <c r="BB49" i="1"/>
  <c r="AJ589" i="1"/>
  <c r="AK589" i="1"/>
  <c r="AI589" i="1"/>
  <c r="AK139" i="1"/>
  <c r="AI139" i="1"/>
  <c r="AJ139" i="1"/>
  <c r="BA14" i="1"/>
  <c r="BB14" i="1"/>
  <c r="AI97" i="1"/>
  <c r="AJ97" i="1"/>
  <c r="AK97" i="1"/>
  <c r="BB65" i="1"/>
  <c r="BA65" i="1"/>
  <c r="AJ796" i="1"/>
  <c r="AK796" i="1"/>
  <c r="AI796" i="1"/>
  <c r="AH796" i="1" s="1"/>
  <c r="AI120" i="1"/>
  <c r="AJ120" i="1"/>
  <c r="AK120" i="1"/>
  <c r="AI153" i="1"/>
  <c r="AH153" i="1" s="1"/>
  <c r="AJ153" i="1"/>
  <c r="AK153" i="1"/>
  <c r="AK228" i="1"/>
  <c r="AI228" i="1"/>
  <c r="AJ228" i="1"/>
  <c r="AJ357" i="1"/>
  <c r="AK357" i="1"/>
  <c r="AI357" i="1"/>
  <c r="AH357" i="1" s="1"/>
  <c r="AK470" i="1"/>
  <c r="AJ470" i="1"/>
  <c r="AI470" i="1"/>
  <c r="AI523" i="1"/>
  <c r="AJ523" i="1"/>
  <c r="AK523" i="1"/>
  <c r="AK700" i="1"/>
  <c r="AJ700" i="1"/>
  <c r="AI700" i="1"/>
  <c r="AI355" i="1"/>
  <c r="AK355" i="1"/>
  <c r="AJ355" i="1"/>
  <c r="AJ539" i="1"/>
  <c r="AK539" i="1"/>
  <c r="AI539" i="1"/>
  <c r="AK113" i="1"/>
  <c r="AI113" i="1"/>
  <c r="AJ113" i="1"/>
  <c r="AJ202" i="1"/>
  <c r="AI202" i="1"/>
  <c r="AH202" i="1" s="1"/>
  <c r="AK202" i="1"/>
  <c r="AI369" i="1"/>
  <c r="AJ369" i="1"/>
  <c r="AK369" i="1"/>
  <c r="AI724" i="1"/>
  <c r="AJ724" i="1"/>
  <c r="AK724" i="1"/>
  <c r="AI246" i="1"/>
  <c r="AJ246" i="1"/>
  <c r="AK246" i="1"/>
  <c r="AK164" i="1"/>
  <c r="AI164" i="1"/>
  <c r="AH164" i="1" s="1"/>
  <c r="AJ164" i="1"/>
  <c r="AI381" i="1"/>
  <c r="AJ381" i="1"/>
  <c r="AK381" i="1"/>
  <c r="AJ655" i="1"/>
  <c r="AK655" i="1"/>
  <c r="AI655" i="1"/>
  <c r="AK40" i="1"/>
  <c r="AI40" i="1"/>
  <c r="AJ40" i="1"/>
  <c r="AK352" i="1"/>
  <c r="AJ352" i="1"/>
  <c r="AI352" i="1"/>
  <c r="AI194" i="1"/>
  <c r="AJ194" i="1"/>
  <c r="AK194" i="1"/>
  <c r="AK286" i="1"/>
  <c r="AI286" i="1"/>
  <c r="AJ286" i="1"/>
  <c r="AI348" i="1"/>
  <c r="AJ348" i="1"/>
  <c r="AK348" i="1"/>
  <c r="AJ403" i="1"/>
  <c r="AI403" i="1"/>
  <c r="AK403" i="1"/>
  <c r="AI253" i="1"/>
  <c r="AJ253" i="1"/>
  <c r="AK253" i="1"/>
  <c r="AK251" i="1"/>
  <c r="AI251" i="1"/>
  <c r="AJ251" i="1"/>
  <c r="AI614" i="1"/>
  <c r="AH614" i="1" s="1"/>
  <c r="AK614" i="1"/>
  <c r="AJ614" i="1"/>
  <c r="BA72" i="1"/>
  <c r="BB72" i="1"/>
  <c r="AJ31" i="1"/>
  <c r="AK31" i="1"/>
  <c r="AI31" i="1"/>
  <c r="AK171" i="1"/>
  <c r="AI171" i="1"/>
  <c r="AJ171" i="1"/>
  <c r="AI167" i="1"/>
  <c r="AJ167" i="1"/>
  <c r="AK167" i="1"/>
  <c r="AK372" i="1"/>
  <c r="AI372" i="1"/>
  <c r="AJ372" i="1"/>
  <c r="AJ226" i="1"/>
  <c r="AK226" i="1"/>
  <c r="AI226" i="1"/>
  <c r="AI729" i="1"/>
  <c r="AJ729" i="1"/>
  <c r="AK729" i="1"/>
  <c r="AI678" i="1"/>
  <c r="AJ678" i="1"/>
  <c r="AK678" i="1"/>
  <c r="AK109" i="1"/>
  <c r="AI109" i="1"/>
  <c r="AJ109" i="1"/>
  <c r="AK592" i="1"/>
  <c r="AJ592" i="1"/>
  <c r="AI592" i="1"/>
  <c r="BA66" i="1"/>
  <c r="AZ66" i="1" s="1"/>
  <c r="AX66" i="1" s="1"/>
  <c r="BB66" i="1"/>
  <c r="AJ146" i="1"/>
  <c r="AI146" i="1"/>
  <c r="AK146" i="1"/>
  <c r="AI394" i="1"/>
  <c r="AJ394" i="1"/>
  <c r="AK394" i="1"/>
  <c r="AJ562" i="1"/>
  <c r="AI562" i="1"/>
  <c r="AK562" i="1"/>
  <c r="AI819" i="1"/>
  <c r="AJ819" i="1"/>
  <c r="AK819" i="1"/>
  <c r="AI575" i="1"/>
  <c r="AJ575" i="1"/>
  <c r="AK575" i="1"/>
  <c r="BA41" i="1"/>
  <c r="BB41" i="1"/>
  <c r="AJ152" i="1"/>
  <c r="AK152" i="1"/>
  <c r="AI152" i="1"/>
  <c r="AK631" i="1"/>
  <c r="AI631" i="1"/>
  <c r="AJ631" i="1"/>
  <c r="AI549" i="1"/>
  <c r="AK549" i="1"/>
  <c r="AJ549" i="1"/>
  <c r="AI668" i="1"/>
  <c r="AJ668" i="1"/>
  <c r="AK668" i="1"/>
  <c r="AI205" i="1"/>
  <c r="AJ205" i="1"/>
  <c r="AK205" i="1"/>
  <c r="AJ756" i="1"/>
  <c r="AK756" i="1"/>
  <c r="AI756" i="1"/>
  <c r="AH756" i="1" s="1"/>
  <c r="BA33" i="1"/>
  <c r="BB33" i="1"/>
  <c r="AI579" i="1"/>
  <c r="AJ579" i="1"/>
  <c r="AK579" i="1"/>
  <c r="AI540" i="1"/>
  <c r="AJ540" i="1"/>
  <c r="AK540" i="1"/>
  <c r="AJ235" i="1"/>
  <c r="AK235" i="1"/>
  <c r="AI235" i="1"/>
  <c r="AJ576" i="1"/>
  <c r="AK576" i="1"/>
  <c r="AI576" i="1"/>
  <c r="AI663" i="1"/>
  <c r="AJ663" i="1"/>
  <c r="AK663" i="1"/>
  <c r="AJ747" i="1"/>
  <c r="AK747" i="1"/>
  <c r="AI747" i="1"/>
  <c r="AH747" i="1" s="1"/>
  <c r="AI569" i="1"/>
  <c r="AJ569" i="1"/>
  <c r="AK569" i="1"/>
  <c r="BA47" i="1"/>
  <c r="BB47" i="1"/>
  <c r="AI1955" i="1"/>
  <c r="AJ1955" i="1"/>
  <c r="AK1955" i="1"/>
  <c r="AK766" i="1"/>
  <c r="AJ766" i="1"/>
  <c r="AI766" i="1"/>
  <c r="AJ571" i="1"/>
  <c r="AI571" i="1"/>
  <c r="AK571" i="1"/>
  <c r="AJ578" i="1"/>
  <c r="AK578" i="1"/>
  <c r="AI578" i="1"/>
  <c r="AI738" i="1"/>
  <c r="AJ738" i="1"/>
  <c r="AK738" i="1"/>
  <c r="BB36" i="1"/>
  <c r="BA36" i="1"/>
  <c r="AJ188" i="1"/>
  <c r="AK188" i="1"/>
  <c r="AI188" i="1"/>
  <c r="AK163" i="1"/>
  <c r="AI163" i="1"/>
  <c r="AJ163" i="1"/>
  <c r="AJ411" i="1"/>
  <c r="AI411" i="1"/>
  <c r="AK411" i="1"/>
  <c r="AJ433" i="1"/>
  <c r="AK433" i="1"/>
  <c r="AI433" i="1"/>
  <c r="AK309" i="1"/>
  <c r="AI309" i="1"/>
  <c r="AJ309" i="1"/>
  <c r="AK515" i="1"/>
  <c r="AI515" i="1"/>
  <c r="AJ515" i="1"/>
  <c r="AJ751" i="1"/>
  <c r="AK751" i="1"/>
  <c r="AI751" i="1"/>
  <c r="AI551" i="1"/>
  <c r="AJ551" i="1"/>
  <c r="AK551" i="1"/>
  <c r="AJ635" i="1"/>
  <c r="AK635" i="1"/>
  <c r="AI635" i="1"/>
  <c r="AJ444" i="1"/>
  <c r="AK444" i="1"/>
  <c r="AI444" i="1"/>
  <c r="AH444" i="1" s="1"/>
  <c r="AK270" i="1"/>
  <c r="AI270" i="1"/>
  <c r="AJ270" i="1"/>
  <c r="AK676" i="1"/>
  <c r="AJ676" i="1"/>
  <c r="AI676" i="1"/>
  <c r="AJ285" i="1"/>
  <c r="AK285" i="1"/>
  <c r="AI285" i="1"/>
  <c r="BA59" i="1"/>
  <c r="BB59" i="1"/>
  <c r="AJ702" i="1"/>
  <c r="AI702" i="1"/>
  <c r="AK702" i="1"/>
  <c r="AI649" i="1"/>
  <c r="AJ649" i="1"/>
  <c r="AK649" i="1"/>
  <c r="AJ147" i="1"/>
  <c r="AK147" i="1"/>
  <c r="AI147" i="1"/>
  <c r="AH147" i="1" s="1"/>
  <c r="AI389" i="1"/>
  <c r="AJ389" i="1"/>
  <c r="AK389" i="1"/>
  <c r="BA23" i="1"/>
  <c r="BB23" i="1"/>
  <c r="AI519" i="1"/>
  <c r="AJ519" i="1"/>
  <c r="AK519" i="1"/>
  <c r="AK477" i="1"/>
  <c r="AI477" i="1"/>
  <c r="AJ477" i="1"/>
  <c r="AJ28" i="1"/>
  <c r="AK28" i="1"/>
  <c r="AI28" i="1"/>
  <c r="AI324" i="1"/>
  <c r="AJ324" i="1"/>
  <c r="AK324" i="1"/>
  <c r="AK771" i="1"/>
  <c r="AI771" i="1"/>
  <c r="AJ771" i="1"/>
  <c r="AK409" i="1"/>
  <c r="AI409" i="1"/>
  <c r="AJ409" i="1"/>
  <c r="AI55" i="1"/>
  <c r="AH55" i="1" s="1"/>
  <c r="AJ55" i="1"/>
  <c r="AK55" i="1"/>
  <c r="AI166" i="1"/>
  <c r="AK166" i="1"/>
  <c r="AJ166" i="1"/>
  <c r="AI23" i="1"/>
  <c r="AJ23" i="1"/>
  <c r="AK23" i="1"/>
  <c r="AK410" i="1"/>
  <c r="AI410" i="1"/>
  <c r="AJ410" i="1"/>
  <c r="AJ640" i="1"/>
  <c r="AK640" i="1"/>
  <c r="AI640" i="1"/>
  <c r="AK225" i="1"/>
  <c r="AI225" i="1"/>
  <c r="AH225" i="1" s="1"/>
  <c r="AJ225" i="1"/>
  <c r="AI280" i="1"/>
  <c r="AJ280" i="1"/>
  <c r="AK280" i="1"/>
  <c r="AI175" i="1"/>
  <c r="AJ175" i="1"/>
  <c r="AK175" i="1"/>
  <c r="AI210" i="1"/>
  <c r="AH210" i="1" s="1"/>
  <c r="AJ210" i="1"/>
  <c r="AK210" i="1"/>
  <c r="AJ638" i="1"/>
  <c r="AK638" i="1"/>
  <c r="AI638" i="1"/>
  <c r="AI83" i="1"/>
  <c r="AJ83" i="1"/>
  <c r="AK83" i="1"/>
  <c r="AJ24" i="1"/>
  <c r="AK24" i="1"/>
  <c r="AI24" i="1"/>
  <c r="AK48" i="1"/>
  <c r="AI48" i="1"/>
  <c r="AJ48" i="1"/>
  <c r="AJ717" i="1"/>
  <c r="AK717" i="1"/>
  <c r="AI717" i="1"/>
  <c r="AI804" i="1"/>
  <c r="AJ804" i="1"/>
  <c r="AK804" i="1"/>
  <c r="AJ249" i="1"/>
  <c r="AK249" i="1"/>
  <c r="AI249" i="1"/>
  <c r="AI550" i="1"/>
  <c r="AH550" i="1" s="1"/>
  <c r="AK550" i="1"/>
  <c r="AJ550" i="1"/>
  <c r="AJ478" i="1"/>
  <c r="AI478" i="1"/>
  <c r="AH478" i="1" s="1"/>
  <c r="AK478" i="1"/>
  <c r="BB34" i="1"/>
  <c r="BA34" i="1"/>
  <c r="AZ34" i="1" s="1"/>
  <c r="AX34" i="1" s="1"/>
  <c r="AI634" i="1"/>
  <c r="AH634" i="1" s="1"/>
  <c r="AJ634" i="1"/>
  <c r="AK634" i="1"/>
  <c r="AJ461" i="1"/>
  <c r="AK461" i="1"/>
  <c r="AI461" i="1"/>
  <c r="AK142" i="1"/>
  <c r="AJ142" i="1"/>
  <c r="AI142" i="1"/>
  <c r="AJ637" i="1"/>
  <c r="AK637" i="1"/>
  <c r="AI637" i="1"/>
  <c r="AJ26" i="1"/>
  <c r="AI26" i="1"/>
  <c r="AK26" i="1"/>
  <c r="AJ312" i="1"/>
  <c r="AI312" i="1"/>
  <c r="AK312" i="1"/>
  <c r="AK481" i="1"/>
  <c r="AI481" i="1"/>
  <c r="AJ481" i="1"/>
  <c r="AJ690" i="1"/>
  <c r="AK690" i="1"/>
  <c r="AI690" i="1"/>
  <c r="AJ326" i="1"/>
  <c r="AK326" i="1"/>
  <c r="AI326" i="1"/>
  <c r="AK34" i="1"/>
  <c r="AJ34" i="1"/>
  <c r="AI34" i="1"/>
  <c r="AJ330" i="1"/>
  <c r="AK330" i="1"/>
  <c r="AI330" i="1"/>
  <c r="AH330" i="1" s="1"/>
  <c r="AJ412" i="1"/>
  <c r="AK412" i="1"/>
  <c r="AI412" i="1"/>
  <c r="AI449" i="1"/>
  <c r="AJ449" i="1"/>
  <c r="AK449" i="1"/>
  <c r="AI815" i="1"/>
  <c r="AJ815" i="1"/>
  <c r="AK815" i="1"/>
  <c r="BA19" i="1"/>
  <c r="BB19" i="1"/>
  <c r="AI112" i="1"/>
  <c r="AJ112" i="1"/>
  <c r="AK112" i="1"/>
  <c r="AK789" i="1"/>
  <c r="AJ789" i="1"/>
  <c r="AI789" i="1"/>
  <c r="AK659" i="1"/>
  <c r="AI659" i="1"/>
  <c r="AJ659" i="1"/>
  <c r="AI212" i="1"/>
  <c r="AJ212" i="1"/>
  <c r="AK212" i="1"/>
  <c r="AI784" i="1"/>
  <c r="AH784" i="1" s="1"/>
  <c r="AJ784" i="1"/>
  <c r="AK784" i="1"/>
  <c r="AK284" i="1"/>
  <c r="AI284" i="1"/>
  <c r="AJ284" i="1"/>
  <c r="AK380" i="1"/>
  <c r="AI380" i="1"/>
  <c r="AJ380" i="1"/>
  <c r="AI709" i="1"/>
  <c r="AJ709" i="1"/>
  <c r="AK709" i="1"/>
  <c r="BB53" i="1"/>
  <c r="BA53" i="1"/>
  <c r="AI61" i="1"/>
  <c r="AJ61" i="1"/>
  <c r="AK61" i="1"/>
  <c r="BA42" i="1"/>
  <c r="BB42" i="1"/>
  <c r="AI338" i="1"/>
  <c r="AJ338" i="1"/>
  <c r="AK338" i="1"/>
  <c r="AI451" i="1"/>
  <c r="AJ451" i="1"/>
  <c r="AK451" i="1"/>
  <c r="AJ547" i="1"/>
  <c r="AK547" i="1"/>
  <c r="AI547" i="1"/>
  <c r="AJ605" i="1"/>
  <c r="AK605" i="1"/>
  <c r="AI605" i="1"/>
  <c r="AI626" i="1"/>
  <c r="AJ626" i="1"/>
  <c r="AK626" i="1"/>
  <c r="AI794" i="1"/>
  <c r="AJ794" i="1"/>
  <c r="AK794" i="1"/>
  <c r="AK748" i="1"/>
  <c r="AI748" i="1"/>
  <c r="AJ748" i="1"/>
  <c r="AI722" i="1"/>
  <c r="AH722" i="1" s="1"/>
  <c r="AJ722" i="1"/>
  <c r="AK722" i="1"/>
  <c r="AI397" i="1"/>
  <c r="AJ397" i="1"/>
  <c r="AK397" i="1"/>
  <c r="AI698" i="1"/>
  <c r="AJ698" i="1"/>
  <c r="AK698" i="1"/>
  <c r="AK560" i="1"/>
  <c r="AJ560" i="1"/>
  <c r="AI560" i="1"/>
  <c r="AJ654" i="1"/>
  <c r="AK654" i="1"/>
  <c r="AI654" i="1"/>
  <c r="AI494" i="1"/>
  <c r="AJ494" i="1"/>
  <c r="AK494" i="1"/>
  <c r="AJ223" i="1"/>
  <c r="AI223" i="1"/>
  <c r="AK223" i="1"/>
  <c r="AK42" i="1"/>
  <c r="AJ42" i="1"/>
  <c r="AI42" i="1"/>
  <c r="AK507" i="1"/>
  <c r="AJ507" i="1"/>
  <c r="AI507" i="1"/>
  <c r="AJ254" i="1"/>
  <c r="AK254" i="1"/>
  <c r="AI254" i="1"/>
  <c r="AI618" i="1"/>
  <c r="AJ618" i="1"/>
  <c r="AK618" i="1"/>
  <c r="AK742" i="1"/>
  <c r="AI742" i="1"/>
  <c r="AJ742" i="1"/>
  <c r="AJ476" i="1"/>
  <c r="AI476" i="1"/>
  <c r="AK476" i="1"/>
  <c r="AI27" i="1"/>
  <c r="AK27" i="1"/>
  <c r="AJ27" i="1"/>
  <c r="AI259" i="1"/>
  <c r="AJ259" i="1"/>
  <c r="AK259" i="1"/>
  <c r="AI624" i="1"/>
  <c r="AK624" i="1"/>
  <c r="AJ624" i="1"/>
  <c r="AI427" i="1"/>
  <c r="AH427" i="1" s="1"/>
  <c r="AJ427" i="1"/>
  <c r="AK427" i="1"/>
  <c r="AI413" i="1"/>
  <c r="AK413" i="1"/>
  <c r="AJ413" i="1"/>
  <c r="AI130" i="1"/>
  <c r="AK130" i="1"/>
  <c r="AJ130" i="1"/>
  <c r="AI625" i="1"/>
  <c r="AJ625" i="1"/>
  <c r="AK625" i="1"/>
  <c r="AK639" i="1"/>
  <c r="AI639" i="1"/>
  <c r="AJ639" i="1"/>
  <c r="AK632" i="1"/>
  <c r="AI632" i="1"/>
  <c r="AH632" i="1" s="1"/>
  <c r="AJ632" i="1"/>
  <c r="AK508" i="1"/>
  <c r="AI508" i="1"/>
  <c r="AJ508" i="1"/>
  <c r="AI231" i="1"/>
  <c r="AJ231" i="1"/>
  <c r="AK231" i="1"/>
  <c r="AI335" i="1"/>
  <c r="AH335" i="1" s="1"/>
  <c r="AK335" i="1"/>
  <c r="AJ335" i="1"/>
  <c r="AK505" i="1"/>
  <c r="AI505" i="1"/>
  <c r="AJ505" i="1"/>
  <c r="AJ242" i="1"/>
  <c r="AK242" i="1"/>
  <c r="AI242" i="1"/>
  <c r="AH242" i="1" s="1"/>
  <c r="AI559" i="1"/>
  <c r="AJ559" i="1"/>
  <c r="AK559" i="1"/>
  <c r="AK439" i="1"/>
  <c r="AI439" i="1"/>
  <c r="AJ439" i="1"/>
  <c r="AK564" i="1"/>
  <c r="AI564" i="1"/>
  <c r="AH564" i="1" s="1"/>
  <c r="AJ564" i="1"/>
  <c r="AK30" i="1"/>
  <c r="AI30" i="1"/>
  <c r="AJ30" i="1"/>
  <c r="AK793" i="1"/>
  <c r="AJ793" i="1"/>
  <c r="AI793" i="1"/>
  <c r="AJ718" i="1"/>
  <c r="AI718" i="1"/>
  <c r="AK718" i="1"/>
  <c r="AI694" i="1"/>
  <c r="AJ694" i="1"/>
  <c r="AK694" i="1"/>
  <c r="AJ129" i="1"/>
  <c r="AK129" i="1"/>
  <c r="AI129" i="1"/>
  <c r="AH129" i="1" s="1"/>
  <c r="AK667" i="1"/>
  <c r="AI667" i="1"/>
  <c r="AJ667" i="1"/>
  <c r="AK200" i="1"/>
  <c r="AI200" i="1"/>
  <c r="AJ200" i="1"/>
  <c r="AI406" i="1"/>
  <c r="AK406" i="1"/>
  <c r="AJ406" i="1"/>
  <c r="BB30" i="1"/>
  <c r="BA30" i="1"/>
  <c r="AZ30" i="1" s="1"/>
  <c r="AX30" i="1" s="1"/>
  <c r="AI752" i="1"/>
  <c r="AJ752" i="1"/>
  <c r="AK752" i="1"/>
  <c r="AJ497" i="1"/>
  <c r="AK497" i="1"/>
  <c r="AI497" i="1"/>
  <c r="AI512" i="1"/>
  <c r="AJ512" i="1"/>
  <c r="AK512" i="1"/>
  <c r="AI633" i="1"/>
  <c r="AJ633" i="1"/>
  <c r="AK633" i="1"/>
  <c r="AK39" i="1"/>
  <c r="AJ39" i="1"/>
  <c r="AI39" i="1"/>
  <c r="AK216" i="1"/>
  <c r="AJ216" i="1"/>
  <c r="AI216" i="1"/>
  <c r="AI816" i="1"/>
  <c r="AJ816" i="1"/>
  <c r="AK816" i="1"/>
  <c r="AJ58" i="1"/>
  <c r="AI58" i="1"/>
  <c r="AK58" i="1"/>
  <c r="BA52" i="1"/>
  <c r="BB52" i="1"/>
  <c r="AI485" i="1"/>
  <c r="AJ485" i="1"/>
  <c r="AK485" i="1"/>
  <c r="AI206" i="1"/>
  <c r="AJ206" i="1"/>
  <c r="AK206" i="1"/>
  <c r="AI178" i="1"/>
  <c r="AJ178" i="1"/>
  <c r="AK178" i="1"/>
  <c r="AJ33" i="1"/>
  <c r="AK33" i="1"/>
  <c r="AI33" i="1"/>
  <c r="AI452" i="1"/>
  <c r="AJ452" i="1"/>
  <c r="AK452" i="1"/>
  <c r="AJ644" i="1"/>
  <c r="AK644" i="1"/>
  <c r="AI644" i="1"/>
  <c r="AK134" i="1"/>
  <c r="AI134" i="1"/>
  <c r="AJ134" i="1"/>
  <c r="AK610" i="1"/>
  <c r="AI610" i="1"/>
  <c r="AJ610" i="1"/>
  <c r="AI779" i="1"/>
  <c r="AJ779" i="1"/>
  <c r="AK779" i="1"/>
  <c r="AJ526" i="1"/>
  <c r="AK526" i="1"/>
  <c r="AI526" i="1"/>
  <c r="AI531" i="1"/>
  <c r="AJ531" i="1"/>
  <c r="AK531" i="1"/>
  <c r="AI612" i="1"/>
  <c r="AJ612" i="1"/>
  <c r="AK612" i="1"/>
  <c r="AK754" i="1"/>
  <c r="AI754" i="1"/>
  <c r="AJ754" i="1"/>
  <c r="AI536" i="1"/>
  <c r="AJ536" i="1"/>
  <c r="AK536" i="1"/>
  <c r="AJ290" i="1"/>
  <c r="AK290" i="1"/>
  <c r="AI290" i="1"/>
  <c r="AK145" i="1"/>
  <c r="AI145" i="1"/>
  <c r="AJ145" i="1"/>
  <c r="AI671" i="1"/>
  <c r="AJ671" i="1"/>
  <c r="AK671" i="1"/>
  <c r="AI642" i="1"/>
  <c r="AK642" i="1"/>
  <c r="AJ642" i="1"/>
  <c r="AJ436" i="1"/>
  <c r="AK436" i="1"/>
  <c r="AI436" i="1"/>
  <c r="AK276" i="1"/>
  <c r="AI276" i="1"/>
  <c r="AH276" i="1" s="1"/>
  <c r="AJ276" i="1"/>
  <c r="AI680" i="1"/>
  <c r="AJ680" i="1"/>
  <c r="AK680" i="1"/>
  <c r="AJ150" i="1"/>
  <c r="AK150" i="1"/>
  <c r="AI150" i="1"/>
  <c r="AI271" i="1"/>
  <c r="AH271" i="1" s="1"/>
  <c r="AJ271" i="1"/>
  <c r="AK271" i="1"/>
  <c r="AI91" i="1"/>
  <c r="AJ91" i="1"/>
  <c r="AK91" i="1"/>
  <c r="AI364" i="1"/>
  <c r="AJ364" i="1"/>
  <c r="AK364" i="1"/>
  <c r="AI294" i="1"/>
  <c r="AJ294" i="1"/>
  <c r="AK294" i="1"/>
  <c r="AJ773" i="1"/>
  <c r="AK773" i="1"/>
  <c r="AI773" i="1"/>
  <c r="AI60" i="1"/>
  <c r="AK60" i="1"/>
  <c r="AJ60" i="1"/>
  <c r="AI239" i="1"/>
  <c r="AJ239" i="1"/>
  <c r="AK239" i="1"/>
  <c r="AJ704" i="1"/>
  <c r="AK704" i="1"/>
  <c r="AI704" i="1"/>
  <c r="AK277" i="1"/>
  <c r="AI277" i="1"/>
  <c r="AJ277" i="1"/>
  <c r="AK36" i="1"/>
  <c r="AI36" i="1"/>
  <c r="AJ36" i="1"/>
  <c r="AI121" i="1"/>
  <c r="AJ121" i="1"/>
  <c r="AK121" i="1"/>
  <c r="AK57" i="1"/>
  <c r="AI57" i="1"/>
  <c r="AJ57" i="1"/>
  <c r="BA37" i="1"/>
  <c r="AZ37" i="1" s="1"/>
  <c r="AX37" i="1" s="1"/>
  <c r="BB37" i="1"/>
  <c r="AK269" i="1"/>
  <c r="AJ269" i="1"/>
  <c r="AI269" i="1"/>
  <c r="AI666" i="1"/>
  <c r="AJ666" i="1"/>
  <c r="AK666" i="1"/>
  <c r="AJ603" i="1"/>
  <c r="AK603" i="1"/>
  <c r="AI603" i="1"/>
  <c r="AJ373" i="1"/>
  <c r="AK373" i="1"/>
  <c r="AI373" i="1"/>
  <c r="AI697" i="1"/>
  <c r="AJ697" i="1"/>
  <c r="AK697" i="1"/>
  <c r="AI148" i="1"/>
  <c r="AJ148" i="1"/>
  <c r="AK148" i="1"/>
  <c r="AJ35" i="1"/>
  <c r="AK35" i="1"/>
  <c r="AI35" i="1"/>
  <c r="AI736" i="1"/>
  <c r="AJ736" i="1"/>
  <c r="AK736" i="1"/>
  <c r="AI472" i="1"/>
  <c r="AJ472" i="1"/>
  <c r="AK472" i="1"/>
  <c r="AI770" i="1"/>
  <c r="AK770" i="1"/>
  <c r="AJ770" i="1"/>
  <c r="AI682" i="1"/>
  <c r="AH682" i="1" s="1"/>
  <c r="AJ682" i="1"/>
  <c r="AK682" i="1"/>
  <c r="AI44" i="1"/>
  <c r="AK44" i="1"/>
  <c r="AJ44" i="1"/>
  <c r="AI144" i="1"/>
  <c r="AJ144" i="1"/>
  <c r="AK144" i="1"/>
  <c r="AK261" i="1"/>
  <c r="AI261" i="1"/>
  <c r="AJ261" i="1"/>
  <c r="AI787" i="1"/>
  <c r="AH787" i="1" s="1"/>
  <c r="AJ787" i="1"/>
  <c r="AK787" i="1"/>
  <c r="AI125" i="1"/>
  <c r="AJ125" i="1"/>
  <c r="AK125" i="1"/>
  <c r="AJ131" i="1"/>
  <c r="AK131" i="1"/>
  <c r="AI131" i="1"/>
  <c r="AH131" i="1" s="1"/>
  <c r="AK653" i="1"/>
  <c r="AJ653" i="1"/>
  <c r="AI653" i="1"/>
  <c r="AJ208" i="1"/>
  <c r="AK208" i="1"/>
  <c r="AI208" i="1"/>
  <c r="AK606" i="1"/>
  <c r="AI606" i="1"/>
  <c r="AH606" i="1" s="1"/>
  <c r="AJ606" i="1"/>
  <c r="AK421" i="1"/>
  <c r="AI421" i="1"/>
  <c r="AJ421" i="1"/>
  <c r="AI215" i="1"/>
  <c r="AJ215" i="1"/>
  <c r="AK215" i="1"/>
  <c r="AK287" i="1"/>
  <c r="AI287" i="1"/>
  <c r="AJ287" i="1"/>
  <c r="AI820" i="1"/>
  <c r="AJ820" i="1"/>
  <c r="AK820" i="1"/>
  <c r="AI158" i="1"/>
  <c r="AJ158" i="1"/>
  <c r="AK158" i="1"/>
  <c r="AI329" i="1"/>
  <c r="AK329" i="1"/>
  <c r="AJ329" i="1"/>
  <c r="AJ108" i="1"/>
  <c r="AI108" i="1"/>
  <c r="AK108" i="1"/>
  <c r="AI561" i="1"/>
  <c r="AJ561" i="1"/>
  <c r="AK561" i="1"/>
  <c r="AI524" i="1"/>
  <c r="AJ524" i="1"/>
  <c r="AK524" i="1"/>
  <c r="AJ176" i="1"/>
  <c r="AK176" i="1"/>
  <c r="AI176" i="1"/>
  <c r="AI687" i="1"/>
  <c r="AH687" i="1" s="1"/>
  <c r="AJ687" i="1"/>
  <c r="AK687" i="1"/>
  <c r="AK695" i="1"/>
  <c r="AI695" i="1"/>
  <c r="AH695" i="1" s="1"/>
  <c r="AJ695" i="1"/>
  <c r="AI775" i="1"/>
  <c r="AJ775" i="1"/>
  <c r="AK775" i="1"/>
  <c r="AI492" i="1"/>
  <c r="AJ492" i="1"/>
  <c r="AK492" i="1"/>
  <c r="AJ51" i="1"/>
  <c r="AI51" i="1"/>
  <c r="AK51" i="1"/>
  <c r="AJ74" i="1"/>
  <c r="AK74" i="1"/>
  <c r="AI74" i="1"/>
  <c r="AK525" i="1"/>
  <c r="AI525" i="1"/>
  <c r="AJ525" i="1"/>
  <c r="AJ266" i="1"/>
  <c r="AK266" i="1"/>
  <c r="AI266" i="1"/>
  <c r="BA21" i="1"/>
  <c r="AZ21" i="1" s="1"/>
  <c r="AX21" i="1" s="1"/>
  <c r="BB21" i="1"/>
  <c r="AI207" i="1"/>
  <c r="AJ207" i="1"/>
  <c r="AK207" i="1"/>
  <c r="AK431" i="1"/>
  <c r="AI431" i="1"/>
  <c r="AJ431" i="1"/>
  <c r="AI300" i="1"/>
  <c r="AH300" i="1" s="1"/>
  <c r="AJ300" i="1"/>
  <c r="AK300" i="1"/>
  <c r="AI156" i="1"/>
  <c r="AJ156" i="1"/>
  <c r="AK156" i="1"/>
  <c r="AI288" i="1"/>
  <c r="AJ288" i="1"/>
  <c r="AK288" i="1"/>
  <c r="AI480" i="1"/>
  <c r="AJ480" i="1"/>
  <c r="AK480" i="1"/>
  <c r="AJ601" i="1"/>
  <c r="AK601" i="1"/>
  <c r="AI601" i="1"/>
  <c r="AK706" i="1"/>
  <c r="AI706" i="1"/>
  <c r="AH706" i="1" s="1"/>
  <c r="AJ706" i="1"/>
  <c r="AI250" i="1"/>
  <c r="AJ250" i="1"/>
  <c r="AK250" i="1"/>
  <c r="AI128" i="1"/>
  <c r="AK128" i="1"/>
  <c r="AJ128" i="1"/>
  <c r="BB10" i="1"/>
  <c r="BA10" i="1"/>
  <c r="AI237" i="1"/>
  <c r="AJ237" i="1"/>
  <c r="AK237" i="1"/>
  <c r="BB26" i="1"/>
  <c r="BA26" i="1"/>
  <c r="AI685" i="1"/>
  <c r="AJ685" i="1"/>
  <c r="AK685" i="1"/>
  <c r="AJ218" i="1"/>
  <c r="AK218" i="1"/>
  <c r="AI218" i="1"/>
  <c r="AH218" i="1" s="1"/>
  <c r="AK331" i="1"/>
  <c r="AI331" i="1"/>
  <c r="AJ331" i="1"/>
  <c r="AI691" i="1"/>
  <c r="AH691" i="1" s="1"/>
  <c r="AJ691" i="1"/>
  <c r="AK691" i="1"/>
  <c r="AJ327" i="1"/>
  <c r="AK327" i="1"/>
  <c r="AI327" i="1"/>
  <c r="AI311" i="1"/>
  <c r="AJ311" i="1"/>
  <c r="AK311" i="1"/>
  <c r="AI440" i="1"/>
  <c r="AJ440" i="1"/>
  <c r="AK440" i="1"/>
  <c r="AI268" i="1"/>
  <c r="AH268" i="1" s="1"/>
  <c r="AK268" i="1"/>
  <c r="AJ268" i="1"/>
  <c r="AK191" i="1"/>
  <c r="AI191" i="1"/>
  <c r="AH191" i="1" s="1"/>
  <c r="AJ191" i="1"/>
  <c r="AJ785" i="1"/>
  <c r="AK785" i="1"/>
  <c r="AI785" i="1"/>
  <c r="AH785" i="1" s="1"/>
  <c r="AI591" i="1"/>
  <c r="AJ591" i="1"/>
  <c r="AK591" i="1"/>
  <c r="AI209" i="1"/>
  <c r="AH209" i="1" s="1"/>
  <c r="AJ209" i="1"/>
  <c r="AK209" i="1"/>
  <c r="AI447" i="1"/>
  <c r="AJ447" i="1"/>
  <c r="AK447" i="1"/>
  <c r="AI719" i="1"/>
  <c r="AJ719" i="1"/>
  <c r="AK719" i="1"/>
  <c r="AI219" i="1"/>
  <c r="AK219" i="1"/>
  <c r="AJ219" i="1"/>
  <c r="AI203" i="1"/>
  <c r="AJ203" i="1"/>
  <c r="AK203" i="1"/>
  <c r="AI528" i="1"/>
  <c r="AJ528" i="1"/>
  <c r="AK528" i="1"/>
  <c r="AJ160" i="1"/>
  <c r="AI160" i="1"/>
  <c r="AK160" i="1"/>
  <c r="AI47" i="1"/>
  <c r="AJ47" i="1"/>
  <c r="AK47" i="1"/>
  <c r="AI714" i="1"/>
  <c r="AH714" i="1" s="1"/>
  <c r="AJ714" i="1"/>
  <c r="AK714" i="1"/>
  <c r="AI467" i="1"/>
  <c r="AJ467" i="1"/>
  <c r="AK467" i="1"/>
  <c r="AI807" i="1"/>
  <c r="AJ807" i="1"/>
  <c r="AK807" i="1"/>
  <c r="AJ619" i="1"/>
  <c r="AK619" i="1"/>
  <c r="AI619" i="1"/>
  <c r="AI204" i="1"/>
  <c r="AJ204" i="1"/>
  <c r="AK204" i="1"/>
  <c r="AI466" i="1"/>
  <c r="AK466" i="1"/>
  <c r="AJ466" i="1"/>
  <c r="AJ590" i="1"/>
  <c r="AK590" i="1"/>
  <c r="AI590" i="1"/>
  <c r="AH590" i="1" s="1"/>
  <c r="AJ474" i="1"/>
  <c r="AI474" i="1"/>
  <c r="AK474" i="1"/>
  <c r="AI465" i="1"/>
  <c r="AH465" i="1" s="1"/>
  <c r="AJ465" i="1"/>
  <c r="AK465" i="1"/>
  <c r="AI657" i="1"/>
  <c r="AK657" i="1"/>
  <c r="AJ657" i="1"/>
  <c r="AJ41" i="1"/>
  <c r="AI41" i="1"/>
  <c r="AK41" i="1"/>
  <c r="AJ688" i="1"/>
  <c r="AK688" i="1"/>
  <c r="AI688" i="1"/>
  <c r="BA25" i="1"/>
  <c r="BB25" i="1"/>
  <c r="BA45" i="1"/>
  <c r="BB45" i="1"/>
  <c r="AJ43" i="1"/>
  <c r="AK43" i="1"/>
  <c r="AI43" i="1"/>
  <c r="AI346" i="1"/>
  <c r="AJ346" i="1"/>
  <c r="AK346" i="1"/>
  <c r="AI340" i="1"/>
  <c r="AJ340" i="1"/>
  <c r="AK340" i="1"/>
  <c r="AJ658" i="1"/>
  <c r="AK658" i="1"/>
  <c r="AI658" i="1"/>
  <c r="BA55" i="1"/>
  <c r="BB55" i="1"/>
  <c r="AI193" i="1"/>
  <c r="AJ193" i="1"/>
  <c r="AK193" i="1"/>
  <c r="AI768" i="1"/>
  <c r="AJ768" i="1"/>
  <c r="AK768" i="1"/>
  <c r="AI484" i="1"/>
  <c r="AJ484" i="1"/>
  <c r="AK484" i="1"/>
  <c r="AJ428" i="1"/>
  <c r="AK428" i="1"/>
  <c r="AI428" i="1"/>
  <c r="AK641" i="1"/>
  <c r="AI641" i="1"/>
  <c r="AJ641" i="1"/>
  <c r="AI248" i="1"/>
  <c r="AJ248" i="1"/>
  <c r="AK248" i="1"/>
  <c r="AI429" i="1"/>
  <c r="AH429" i="1" s="1"/>
  <c r="AJ429" i="1"/>
  <c r="AK429" i="1"/>
  <c r="AJ174" i="1"/>
  <c r="AK174" i="1"/>
  <c r="AI174" i="1"/>
  <c r="BA60" i="1"/>
  <c r="BB60" i="1"/>
  <c r="AJ371" i="1"/>
  <c r="AK371" i="1"/>
  <c r="AI371" i="1"/>
  <c r="AI317" i="1"/>
  <c r="AJ317" i="1"/>
  <c r="AK317" i="1"/>
  <c r="AJ670" i="1"/>
  <c r="AK670" i="1"/>
  <c r="AI670" i="1"/>
  <c r="AH670" i="1" s="1"/>
  <c r="AI162" i="1"/>
  <c r="AJ162" i="1"/>
  <c r="AK162" i="1"/>
  <c r="AI711" i="1"/>
  <c r="AJ711" i="1"/>
  <c r="AK711" i="1"/>
  <c r="AK600" i="1"/>
  <c r="AI600" i="1"/>
  <c r="AH600" i="1" s="1"/>
  <c r="AJ600" i="1"/>
  <c r="AK66" i="1"/>
  <c r="AI66" i="1"/>
  <c r="AJ66" i="1"/>
  <c r="AK488" i="1"/>
  <c r="AI488" i="1"/>
  <c r="AJ488" i="1"/>
  <c r="AJ181" i="1"/>
  <c r="AK181" i="1"/>
  <c r="AI181" i="1"/>
  <c r="BB57" i="1"/>
  <c r="BA57" i="1"/>
  <c r="AZ57" i="1" s="1"/>
  <c r="AX57" i="1" s="1"/>
  <c r="AI263" i="1"/>
  <c r="AJ263" i="1"/>
  <c r="AK263" i="1"/>
  <c r="AJ511" i="1"/>
  <c r="AK511" i="1"/>
  <c r="AI511" i="1"/>
  <c r="AI45" i="1"/>
  <c r="AJ45" i="1"/>
  <c r="AK45" i="1"/>
  <c r="AK814" i="1"/>
  <c r="AI814" i="1"/>
  <c r="AJ814" i="1"/>
  <c r="AI527" i="1"/>
  <c r="AJ527" i="1"/>
  <c r="AK527" i="1"/>
  <c r="AK46" i="1"/>
  <c r="AI46" i="1"/>
  <c r="AJ46" i="1"/>
  <c r="AI182" i="1"/>
  <c r="AK182" i="1"/>
  <c r="AJ182" i="1"/>
  <c r="AJ201" i="1"/>
  <c r="AK201" i="1"/>
  <c r="AI201" i="1"/>
  <c r="AH201" i="1" s="1"/>
  <c r="AI545" i="1"/>
  <c r="AJ545" i="1"/>
  <c r="AK545" i="1"/>
  <c r="AJ390" i="1"/>
  <c r="AK390" i="1"/>
  <c r="AI390" i="1"/>
  <c r="AJ703" i="1"/>
  <c r="AK703" i="1"/>
  <c r="AI703" i="1"/>
  <c r="AK79" i="1"/>
  <c r="AI79" i="1"/>
  <c r="AJ79" i="1"/>
  <c r="BB9" i="1"/>
  <c r="BA9" i="1"/>
  <c r="AJ755" i="1"/>
  <c r="AK755" i="1"/>
  <c r="AI755" i="1"/>
  <c r="AI786" i="1"/>
  <c r="AK786" i="1"/>
  <c r="AJ786" i="1"/>
  <c r="AK522" i="1"/>
  <c r="AI522" i="1"/>
  <c r="AJ522" i="1"/>
  <c r="AJ459" i="1"/>
  <c r="AK459" i="1"/>
  <c r="AI459" i="1"/>
  <c r="AJ114" i="1"/>
  <c r="AK114" i="1"/>
  <c r="AI114" i="1"/>
  <c r="AI791" i="1"/>
  <c r="AJ791" i="1"/>
  <c r="AK791" i="1"/>
  <c r="AI437" i="1"/>
  <c r="AJ437" i="1"/>
  <c r="AK437" i="1"/>
  <c r="AI319" i="1"/>
  <c r="AH319" i="1" s="1"/>
  <c r="AK319" i="1"/>
  <c r="AJ319" i="1"/>
  <c r="BA44" i="1"/>
  <c r="BB44" i="1"/>
  <c r="AJ283" i="1"/>
  <c r="AK283" i="1"/>
  <c r="AI283" i="1"/>
  <c r="AI558" i="1"/>
  <c r="AH558" i="1" s="1"/>
  <c r="AK558" i="1"/>
  <c r="AJ558" i="1"/>
  <c r="AI790" i="1"/>
  <c r="AK790" i="1"/>
  <c r="AJ790" i="1"/>
  <c r="AJ731" i="1"/>
  <c r="AK731" i="1"/>
  <c r="AI731" i="1"/>
  <c r="AH731" i="1" s="1"/>
  <c r="AJ78" i="1"/>
  <c r="AK78" i="1"/>
  <c r="AI78" i="1"/>
  <c r="BA35" i="1"/>
  <c r="BB35" i="1"/>
  <c r="AJ758" i="1"/>
  <c r="AK758" i="1"/>
  <c r="AI758" i="1"/>
  <c r="AH758" i="1" s="1"/>
  <c r="AI154" i="1"/>
  <c r="AJ154" i="1"/>
  <c r="AK154" i="1"/>
  <c r="AI258" i="1"/>
  <c r="AJ258" i="1"/>
  <c r="AK258" i="1"/>
  <c r="AI244" i="1"/>
  <c r="AJ244" i="1"/>
  <c r="AK244" i="1"/>
  <c r="AK516" i="1"/>
  <c r="AI516" i="1"/>
  <c r="AJ516" i="1"/>
  <c r="AI620" i="1"/>
  <c r="AJ620" i="1"/>
  <c r="AK620" i="1"/>
  <c r="AI458" i="1"/>
  <c r="AH458" i="1" s="1"/>
  <c r="AJ458" i="1"/>
  <c r="AK458" i="1"/>
  <c r="AI217" i="1"/>
  <c r="AJ217" i="1"/>
  <c r="AK217" i="1"/>
  <c r="AI141" i="1"/>
  <c r="AK141" i="1"/>
  <c r="AJ141" i="1"/>
  <c r="AI588" i="1"/>
  <c r="AK588" i="1"/>
  <c r="AJ588" i="1"/>
  <c r="AI65" i="1"/>
  <c r="AH65" i="1" s="1"/>
  <c r="AK65" i="1"/>
  <c r="AJ65" i="1"/>
  <c r="AK105" i="1"/>
  <c r="AI105" i="1"/>
  <c r="AH105" i="1" s="1"/>
  <c r="AJ105" i="1"/>
  <c r="AJ712" i="1"/>
  <c r="AK712" i="1"/>
  <c r="AI712" i="1"/>
  <c r="AH712" i="1" s="1"/>
  <c r="AK732" i="1"/>
  <c r="AI732" i="1"/>
  <c r="AJ732" i="1"/>
  <c r="AJ247" i="1"/>
  <c r="AK247" i="1"/>
  <c r="AI247" i="1"/>
  <c r="AK49" i="1"/>
  <c r="AJ49" i="1"/>
  <c r="AI49" i="1"/>
  <c r="AJ777" i="1"/>
  <c r="AK777" i="1"/>
  <c r="AI777" i="1"/>
  <c r="AH777" i="1" s="1"/>
  <c r="BA7" i="1"/>
  <c r="BB7" i="1"/>
  <c r="AI186" i="1"/>
  <c r="AK186" i="1"/>
  <c r="AJ186" i="1"/>
  <c r="BA6" i="1"/>
  <c r="BB6" i="1"/>
  <c r="AJ723" i="1"/>
  <c r="AI723" i="1"/>
  <c r="AK723" i="1"/>
  <c r="AI533" i="1"/>
  <c r="AJ533" i="1"/>
  <c r="AK533" i="1"/>
  <c r="AI1953" i="1"/>
  <c r="AK1953" i="1"/>
  <c r="AJ1953" i="1"/>
  <c r="AI749" i="1"/>
  <c r="AJ749" i="1"/>
  <c r="AK749" i="1"/>
  <c r="AI696" i="1"/>
  <c r="AJ696" i="1"/>
  <c r="AK696" i="1"/>
  <c r="AI376" i="1"/>
  <c r="AJ376" i="1"/>
  <c r="AK376" i="1"/>
  <c r="AK229" i="1"/>
  <c r="AI229" i="1"/>
  <c r="AJ229" i="1"/>
  <c r="AJ424" i="1"/>
  <c r="AI424" i="1"/>
  <c r="AK424" i="1"/>
  <c r="AI799" i="1"/>
  <c r="AH799" i="1" s="1"/>
  <c r="AJ799" i="1"/>
  <c r="AK799" i="1"/>
  <c r="AI764" i="1"/>
  <c r="AJ764" i="1"/>
  <c r="AK764" i="1"/>
  <c r="AJ313" i="1"/>
  <c r="AK313" i="1"/>
  <c r="AI313" i="1"/>
  <c r="AH313" i="1" s="1"/>
  <c r="AK498" i="1"/>
  <c r="AI498" i="1"/>
  <c r="AJ498" i="1"/>
  <c r="AK256" i="1"/>
  <c r="AI256" i="1"/>
  <c r="AJ256" i="1"/>
  <c r="BA4" i="1"/>
  <c r="BB4" i="1"/>
  <c r="BA69" i="1"/>
  <c r="BB69" i="1"/>
  <c r="AK392" i="1"/>
  <c r="AJ392" i="1"/>
  <c r="AI392" i="1"/>
  <c r="AI583" i="1"/>
  <c r="AK583" i="1"/>
  <c r="AJ583" i="1"/>
  <c r="AI337" i="1"/>
  <c r="AJ337" i="1"/>
  <c r="AK337" i="1"/>
  <c r="AI716" i="1"/>
  <c r="AJ716" i="1"/>
  <c r="AK716" i="1"/>
  <c r="AJ183" i="1"/>
  <c r="AK183" i="1"/>
  <c r="AI183" i="1"/>
  <c r="AI419" i="1"/>
  <c r="AJ419" i="1"/>
  <c r="AK419" i="1"/>
  <c r="AI241" i="1"/>
  <c r="AJ241" i="1"/>
  <c r="AK241" i="1"/>
  <c r="AJ345" i="1"/>
  <c r="AK345" i="1"/>
  <c r="AI345" i="1"/>
  <c r="AK608" i="1"/>
  <c r="AI608" i="1"/>
  <c r="AJ608" i="1"/>
  <c r="AI135" i="1"/>
  <c r="AJ135" i="1"/>
  <c r="AK135" i="1"/>
  <c r="AI650" i="1"/>
  <c r="AJ650" i="1"/>
  <c r="AK650" i="1"/>
  <c r="AJ529" i="1"/>
  <c r="AK529" i="1"/>
  <c r="AI529" i="1"/>
  <c r="AI362" i="1"/>
  <c r="AJ362" i="1"/>
  <c r="AK362" i="1"/>
  <c r="AI615" i="1"/>
  <c r="AJ615" i="1"/>
  <c r="AK615" i="1"/>
  <c r="AK84" i="1"/>
  <c r="AI84" i="1"/>
  <c r="AJ84" i="1"/>
  <c r="BA63" i="1"/>
  <c r="AZ63" i="1" s="1"/>
  <c r="AX63" i="1" s="1"/>
  <c r="BB63" i="1"/>
  <c r="AI416" i="1"/>
  <c r="AJ416" i="1"/>
  <c r="AK416" i="1"/>
  <c r="AI310" i="1"/>
  <c r="AK310" i="1"/>
  <c r="AJ310" i="1"/>
  <c r="AJ347" i="1"/>
  <c r="AK347" i="1"/>
  <c r="AI347" i="1"/>
  <c r="AI692" i="1"/>
  <c r="AJ692" i="1"/>
  <c r="AK692" i="1"/>
  <c r="AJ475" i="1"/>
  <c r="AI475" i="1"/>
  <c r="AK475" i="1"/>
  <c r="AK281" i="1"/>
  <c r="AI281" i="1"/>
  <c r="AJ281" i="1"/>
  <c r="BA16" i="1"/>
  <c r="BB16" i="1"/>
  <c r="AI720" i="1"/>
  <c r="AJ720" i="1"/>
  <c r="AK720" i="1"/>
  <c r="AI616" i="1"/>
  <c r="AK616" i="1"/>
  <c r="AJ616" i="1"/>
  <c r="AJ102" i="1"/>
  <c r="AK102" i="1"/>
  <c r="AI102" i="1"/>
  <c r="AJ351" i="1"/>
  <c r="AK351" i="1"/>
  <c r="AI351" i="1"/>
  <c r="AI628" i="1"/>
  <c r="AJ628" i="1"/>
  <c r="AK628" i="1"/>
  <c r="AI159" i="1"/>
  <c r="AJ159" i="1"/>
  <c r="AK159" i="1"/>
  <c r="AI81" i="1"/>
  <c r="AH81" i="1" s="1"/>
  <c r="AJ81" i="1"/>
  <c r="AK81" i="1"/>
  <c r="AI435" i="1"/>
  <c r="AJ435" i="1"/>
  <c r="AK435" i="1"/>
  <c r="AI662" i="1"/>
  <c r="AJ662" i="1"/>
  <c r="AK662" i="1"/>
  <c r="AJ810" i="1"/>
  <c r="AK810" i="1"/>
  <c r="AI810" i="1"/>
  <c r="AJ520" i="1"/>
  <c r="AK520" i="1"/>
  <c r="AI520" i="1"/>
  <c r="AI585" i="1"/>
  <c r="AJ585" i="1"/>
  <c r="AK585" i="1"/>
  <c r="AK797" i="1"/>
  <c r="AJ797" i="1"/>
  <c r="AI797" i="1"/>
  <c r="AH797" i="1" s="1"/>
  <c r="AI622" i="1"/>
  <c r="AJ622" i="1"/>
  <c r="AK622" i="1"/>
  <c r="AI652" i="1"/>
  <c r="AH652" i="1" s="1"/>
  <c r="AJ652" i="1"/>
  <c r="AK652" i="1"/>
  <c r="AK513" i="1"/>
  <c r="AI513" i="1"/>
  <c r="AJ513" i="1"/>
  <c r="AI705" i="1"/>
  <c r="AJ705" i="1"/>
  <c r="AK705" i="1"/>
  <c r="AJ291" i="1"/>
  <c r="AK291" i="1"/>
  <c r="AI291" i="1"/>
  <c r="AK295" i="1"/>
  <c r="AI295" i="1"/>
  <c r="AJ295" i="1"/>
  <c r="AI195" i="1"/>
  <c r="AJ195" i="1"/>
  <c r="AK195" i="1"/>
  <c r="AJ656" i="1"/>
  <c r="AI656" i="1"/>
  <c r="AK656" i="1"/>
  <c r="AJ500" i="1"/>
  <c r="AK500" i="1"/>
  <c r="AI500" i="1"/>
  <c r="AI405" i="1"/>
  <c r="AH405" i="1" s="1"/>
  <c r="AK405" i="1"/>
  <c r="AJ405" i="1"/>
  <c r="AJ307" i="1"/>
  <c r="AI307" i="1"/>
  <c r="AH307" i="1" s="1"/>
  <c r="AK307" i="1"/>
  <c r="AJ487" i="1"/>
  <c r="AK487" i="1"/>
  <c r="AI487" i="1"/>
  <c r="AH487" i="1" s="1"/>
  <c r="AK426" i="1"/>
  <c r="AI426" i="1"/>
  <c r="AJ426" i="1"/>
  <c r="AI595" i="1"/>
  <c r="AJ595" i="1"/>
  <c r="AK595" i="1"/>
  <c r="AJ581" i="1"/>
  <c r="AK581" i="1"/>
  <c r="AI581" i="1"/>
  <c r="AJ384" i="1"/>
  <c r="AK384" i="1"/>
  <c r="AI384" i="1"/>
  <c r="AH384" i="1" s="1"/>
  <c r="AK59" i="1"/>
  <c r="AI59" i="1"/>
  <c r="AJ59" i="1"/>
  <c r="AK289" i="1"/>
  <c r="AI289" i="1"/>
  <c r="AJ289" i="1"/>
  <c r="AJ778" i="1"/>
  <c r="AI778" i="1"/>
  <c r="AH778" i="1" s="1"/>
  <c r="AK778" i="1"/>
  <c r="AK568" i="1"/>
  <c r="AI568" i="1"/>
  <c r="AJ568" i="1"/>
  <c r="AJ187" i="1"/>
  <c r="AK187" i="1"/>
  <c r="AI187" i="1"/>
  <c r="AK774" i="1"/>
  <c r="AJ774" i="1"/>
  <c r="AI774" i="1"/>
  <c r="AJ741" i="1"/>
  <c r="AI741" i="1"/>
  <c r="AK741" i="1"/>
  <c r="AI627" i="1"/>
  <c r="AJ627" i="1"/>
  <c r="AK627" i="1"/>
  <c r="AK737" i="1"/>
  <c r="AI737" i="1"/>
  <c r="AJ737" i="1"/>
  <c r="AK365" i="1"/>
  <c r="AI365" i="1"/>
  <c r="AJ365" i="1"/>
  <c r="AJ88" i="1"/>
  <c r="AI88" i="1"/>
  <c r="AH88" i="1" s="1"/>
  <c r="AK88" i="1"/>
  <c r="AJ740" i="1"/>
  <c r="AK740" i="1"/>
  <c r="AI740" i="1"/>
  <c r="AH740" i="1" s="1"/>
  <c r="AI69" i="1"/>
  <c r="AJ69" i="1"/>
  <c r="AK69" i="1"/>
  <c r="AI780" i="1"/>
  <c r="AJ780" i="1"/>
  <c r="AK780" i="1"/>
  <c r="AK542" i="1"/>
  <c r="AI542" i="1"/>
  <c r="AH542" i="1" s="1"/>
  <c r="AJ542" i="1"/>
  <c r="AI220" i="1"/>
  <c r="AK220" i="1"/>
  <c r="AJ220" i="1"/>
  <c r="AI196" i="1"/>
  <c r="AJ196" i="1"/>
  <c r="AK196" i="1"/>
  <c r="AI503" i="1"/>
  <c r="AH503" i="1" s="1"/>
  <c r="AJ503" i="1"/>
  <c r="AK503" i="1"/>
  <c r="AJ227" i="1"/>
  <c r="AK227" i="1"/>
  <c r="AI227" i="1"/>
  <c r="AI165" i="1"/>
  <c r="AK165" i="1"/>
  <c r="AJ165" i="1"/>
  <c r="AK479" i="1"/>
  <c r="AI479" i="1"/>
  <c r="AJ479" i="1"/>
  <c r="AI803" i="1"/>
  <c r="AJ803" i="1"/>
  <c r="AK803" i="1"/>
  <c r="AJ420" i="1"/>
  <c r="AK420" i="1"/>
  <c r="AI420" i="1"/>
  <c r="AJ115" i="1"/>
  <c r="AI115" i="1"/>
  <c r="AK115" i="1"/>
  <c r="BB20" i="1"/>
  <c r="BA20" i="1"/>
  <c r="BA56" i="1"/>
  <c r="BB56" i="1"/>
  <c r="AI599" i="1"/>
  <c r="AJ599" i="1"/>
  <c r="AK599" i="1"/>
  <c r="AI538" i="1"/>
  <c r="AJ538" i="1"/>
  <c r="AK538" i="1"/>
  <c r="AJ308" i="1"/>
  <c r="AK308" i="1"/>
  <c r="AI308" i="1"/>
  <c r="AI398" i="1"/>
  <c r="AJ398" i="1"/>
  <c r="AK398" i="1"/>
  <c r="AK792" i="1"/>
  <c r="AI792" i="1"/>
  <c r="AJ792" i="1"/>
  <c r="AK660" i="1"/>
  <c r="AJ660" i="1"/>
  <c r="AI660" i="1"/>
  <c r="AI358" i="1"/>
  <c r="AK358" i="1"/>
  <c r="AJ358" i="1"/>
  <c r="AI496" i="1"/>
  <c r="AJ496" i="1"/>
  <c r="AK496" i="1"/>
  <c r="AJ334" i="1"/>
  <c r="AK334" i="1"/>
  <c r="AI334" i="1"/>
  <c r="AJ173" i="1"/>
  <c r="AI173" i="1"/>
  <c r="AK173" i="1"/>
  <c r="AJ350" i="1"/>
  <c r="AK350" i="1"/>
  <c r="AI350" i="1"/>
  <c r="AI746" i="1"/>
  <c r="AK746" i="1"/>
  <c r="AJ746" i="1"/>
  <c r="AI788" i="1"/>
  <c r="AJ788" i="1"/>
  <c r="AK788" i="1"/>
  <c r="AI68" i="1"/>
  <c r="AH68" i="1" s="1"/>
  <c r="AJ68" i="1"/>
  <c r="AK68" i="1"/>
  <c r="AJ245" i="1"/>
  <c r="AI245" i="1"/>
  <c r="AH245" i="1" s="1"/>
  <c r="AK245" i="1"/>
  <c r="AI510" i="1"/>
  <c r="AJ510" i="1"/>
  <c r="AK510" i="1"/>
  <c r="AJ325" i="1"/>
  <c r="AK325" i="1"/>
  <c r="AI325" i="1"/>
  <c r="AK801" i="1"/>
  <c r="AJ801" i="1"/>
  <c r="AI801" i="1"/>
  <c r="AJ710" i="1"/>
  <c r="AK710" i="1"/>
  <c r="AI710" i="1"/>
  <c r="AJ745" i="1"/>
  <c r="AK745" i="1"/>
  <c r="AI745" i="1"/>
  <c r="AH745" i="1" s="1"/>
  <c r="AK332" i="1"/>
  <c r="AI332" i="1"/>
  <c r="AJ332" i="1"/>
  <c r="AI374" i="1"/>
  <c r="AH374" i="1" s="1"/>
  <c r="AJ374" i="1"/>
  <c r="AK374" i="1"/>
  <c r="AJ727" i="1"/>
  <c r="AK727" i="1"/>
  <c r="AI727" i="1"/>
  <c r="AJ762" i="1"/>
  <c r="AI762" i="1"/>
  <c r="AK762" i="1"/>
  <c r="AI32" i="1"/>
  <c r="AJ32" i="1"/>
  <c r="AK32" i="1"/>
  <c r="AI179" i="1"/>
  <c r="AJ179" i="1"/>
  <c r="AK179" i="1"/>
  <c r="AI471" i="1"/>
  <c r="AJ471" i="1"/>
  <c r="AK471" i="1"/>
  <c r="AI236" i="1"/>
  <c r="AJ236" i="1"/>
  <c r="AK236" i="1"/>
  <c r="AJ306" i="1"/>
  <c r="AK306" i="1"/>
  <c r="AI306" i="1"/>
  <c r="AJ448" i="1"/>
  <c r="AI448" i="1"/>
  <c r="AK448" i="1"/>
  <c r="BA15" i="1"/>
  <c r="BB15" i="1"/>
  <c r="AI177" i="1"/>
  <c r="AJ177" i="1"/>
  <c r="AK177" i="1"/>
  <c r="AI169" i="1"/>
  <c r="AH169" i="1" s="1"/>
  <c r="AJ169" i="1"/>
  <c r="AK169" i="1"/>
  <c r="BA32" i="1"/>
  <c r="BB32" i="1"/>
  <c r="AI442" i="1"/>
  <c r="AJ442" i="1"/>
  <c r="AK442" i="1"/>
  <c r="AK126" i="1"/>
  <c r="AI126" i="1"/>
  <c r="AJ126" i="1"/>
  <c r="AJ273" i="1"/>
  <c r="AI273" i="1"/>
  <c r="AH273" i="1" s="1"/>
  <c r="AK273" i="1"/>
  <c r="AZ64" i="1" l="1"/>
  <c r="AX64" i="1" s="1"/>
  <c r="AH332" i="1"/>
  <c r="AH801" i="1"/>
  <c r="AH510" i="1"/>
  <c r="AH496" i="1"/>
  <c r="AH792" i="1"/>
  <c r="AZ20" i="1"/>
  <c r="AX20" i="1" s="1"/>
  <c r="AH737" i="1"/>
  <c r="AH774" i="1"/>
  <c r="AH59" i="1"/>
  <c r="AH705" i="1"/>
  <c r="AH662" i="1"/>
  <c r="AH720" i="1"/>
  <c r="AH84" i="1"/>
  <c r="AH135" i="1"/>
  <c r="AA135" i="1" s="1"/>
  <c r="AH424" i="1"/>
  <c r="AH474" i="1"/>
  <c r="AZ26" i="1"/>
  <c r="AX26" i="1" s="1"/>
  <c r="AH411" i="1"/>
  <c r="AZ36" i="1"/>
  <c r="AX36" i="1" s="1"/>
  <c r="AH630" i="1"/>
  <c r="AH629" i="1"/>
  <c r="AH322" i="1"/>
  <c r="AH504" i="1"/>
  <c r="AZ3" i="1"/>
  <c r="AX3" i="1" s="1"/>
  <c r="AZ58" i="1"/>
  <c r="AX58" i="1" s="1"/>
  <c r="AH179" i="1"/>
  <c r="AH538" i="1"/>
  <c r="AH803" i="1"/>
  <c r="AH780" i="1"/>
  <c r="AH595" i="1"/>
  <c r="AH513" i="1"/>
  <c r="AZ16" i="1"/>
  <c r="AX16" i="1" s="1"/>
  <c r="AH608" i="1"/>
  <c r="AH716" i="1"/>
  <c r="AH696" i="1"/>
  <c r="AH258" i="1"/>
  <c r="AZ35" i="1"/>
  <c r="AX35" i="1" s="1"/>
  <c r="AH711" i="1"/>
  <c r="AH484" i="1"/>
  <c r="AZ55" i="1"/>
  <c r="AX55" i="1" s="1"/>
  <c r="AZ25" i="1"/>
  <c r="AX25" i="1" s="1"/>
  <c r="AH204" i="1"/>
  <c r="AH203" i="1"/>
  <c r="AH36" i="1"/>
  <c r="AH145" i="1"/>
  <c r="AH531" i="1"/>
  <c r="AH610" i="1"/>
  <c r="AH178" i="1"/>
  <c r="AZ52" i="1"/>
  <c r="AX52" i="1" s="1"/>
  <c r="AH752" i="1"/>
  <c r="AH505" i="1"/>
  <c r="AH284" i="1"/>
  <c r="AH112" i="1"/>
  <c r="AH449" i="1"/>
  <c r="AZ23" i="1"/>
  <c r="AX23" i="1" s="1"/>
  <c r="AH551" i="1"/>
  <c r="AH309" i="1"/>
  <c r="AZ47" i="1"/>
  <c r="AX47" i="1" s="1"/>
  <c r="AH668" i="1"/>
  <c r="AH729" i="1"/>
  <c r="AH348" i="1"/>
  <c r="AH246" i="1"/>
  <c r="AH523" i="1"/>
  <c r="AH228" i="1"/>
  <c r="AH344" i="1"/>
  <c r="AH400" i="1"/>
  <c r="AH151" i="1"/>
  <c r="AH363" i="1"/>
  <c r="AH537" i="1"/>
  <c r="AH93" i="1"/>
  <c r="AH660" i="1"/>
  <c r="AZ9" i="1"/>
  <c r="AX9" i="1" s="1"/>
  <c r="AH58" i="1"/>
  <c r="AH39" i="1"/>
  <c r="AH507" i="1"/>
  <c r="AH676" i="1"/>
  <c r="AH29" i="1"/>
  <c r="AH222" i="1"/>
  <c r="AH689" i="1"/>
  <c r="AH750" i="1"/>
  <c r="AH111" i="1"/>
  <c r="AH741" i="1"/>
  <c r="AH269" i="1"/>
  <c r="AH312" i="1"/>
  <c r="AH142" i="1"/>
  <c r="AH403" i="1"/>
  <c r="AB403" i="1" s="1"/>
  <c r="AH325" i="1"/>
  <c r="AH334" i="1"/>
  <c r="AH358" i="1"/>
  <c r="AH115" i="1"/>
  <c r="AH187" i="1"/>
  <c r="AH656" i="1"/>
  <c r="AH291" i="1"/>
  <c r="AH810" i="1"/>
  <c r="AH186" i="1"/>
  <c r="AH78" i="1"/>
  <c r="AH790" i="1"/>
  <c r="AH658" i="1"/>
  <c r="AH688" i="1"/>
  <c r="AH657" i="1"/>
  <c r="AH619" i="1"/>
  <c r="AH160" i="1"/>
  <c r="AH653" i="1"/>
  <c r="AH526" i="1"/>
  <c r="AH413" i="1"/>
  <c r="AH223" i="1"/>
  <c r="AH560" i="1"/>
  <c r="AH547" i="1"/>
  <c r="AH412" i="1"/>
  <c r="AH637" i="1"/>
  <c r="AH24" i="1"/>
  <c r="AH166" i="1"/>
  <c r="AH751" i="1"/>
  <c r="AH766" i="1"/>
  <c r="AH146" i="1"/>
  <c r="AH226" i="1"/>
  <c r="AH470" i="1"/>
  <c r="AH469" i="1"/>
  <c r="AH648" i="1"/>
  <c r="AH366" i="1"/>
  <c r="AH38" i="1"/>
  <c r="AH446" i="1"/>
  <c r="AH502" i="1"/>
  <c r="AH52" i="1"/>
  <c r="AH491" i="1"/>
  <c r="AH96" i="1"/>
  <c r="AH299" i="1"/>
  <c r="AH264" i="1"/>
  <c r="AH744" i="1"/>
  <c r="AH107" i="1"/>
  <c r="AH265" i="1"/>
  <c r="AH408" i="1"/>
  <c r="AH197" i="1"/>
  <c r="AH544" i="1"/>
  <c r="AH769" i="1"/>
  <c r="AH275" i="1"/>
  <c r="AH493" i="1"/>
  <c r="AH396" i="1"/>
  <c r="AH415" i="1"/>
  <c r="AH811" i="1"/>
  <c r="AB811" i="1" s="1"/>
  <c r="AH76" i="1"/>
  <c r="AH82" i="1"/>
  <c r="AA82" i="1" s="1"/>
  <c r="AH243" i="1"/>
  <c r="AH563" i="1"/>
  <c r="AH404" i="1"/>
  <c r="AA404" i="1" s="1"/>
  <c r="AH354" i="1"/>
  <c r="AH521" i="1"/>
  <c r="AA521" i="1" s="1"/>
  <c r="AH172" i="1"/>
  <c r="AH715" i="1"/>
  <c r="AB715" i="1" s="1"/>
  <c r="AH434" i="1"/>
  <c r="AA434" i="1" s="1"/>
  <c r="AH596" i="1"/>
  <c r="AA596" i="1" s="1"/>
  <c r="AH50" i="1"/>
  <c r="AB50" i="1" s="1"/>
  <c r="AH593" i="1"/>
  <c r="AH323" i="1"/>
  <c r="AH623" i="1"/>
  <c r="AH534" i="1"/>
  <c r="AH567" i="1"/>
  <c r="AH607" i="1"/>
  <c r="AA607" i="1" s="1"/>
  <c r="AH138" i="1"/>
  <c r="AH119" i="1"/>
  <c r="AH621" i="1"/>
  <c r="AH198" i="1"/>
  <c r="AH255" i="1"/>
  <c r="AH743" i="1"/>
  <c r="AH681" i="1"/>
  <c r="AH320" i="1"/>
  <c r="AA320" i="1" s="1"/>
  <c r="AH306" i="1"/>
  <c r="AH500" i="1"/>
  <c r="AH283" i="1"/>
  <c r="AH182" i="1"/>
  <c r="AH41" i="1"/>
  <c r="AH466" i="1"/>
  <c r="AH266" i="1"/>
  <c r="AH176" i="1"/>
  <c r="AB176" i="1" s="1"/>
  <c r="AH44" i="1"/>
  <c r="AH704" i="1"/>
  <c r="AH60" i="1"/>
  <c r="AH150" i="1"/>
  <c r="AH644" i="1"/>
  <c r="AH406" i="1"/>
  <c r="AH793" i="1"/>
  <c r="AH27" i="1"/>
  <c r="AA27" i="1" s="1"/>
  <c r="AH42" i="1"/>
  <c r="AH690" i="1"/>
  <c r="AH249" i="1"/>
  <c r="AH235" i="1"/>
  <c r="AH592" i="1"/>
  <c r="AH31" i="1"/>
  <c r="AH655" i="1"/>
  <c r="AH539" i="1"/>
  <c r="AB539" i="1" s="1"/>
  <c r="AH589" i="1"/>
  <c r="AH450" i="1"/>
  <c r="AH21" i="1"/>
  <c r="AH517" i="1"/>
  <c r="AH401" i="1"/>
  <c r="AH548" i="1"/>
  <c r="AH399" i="1"/>
  <c r="AH805" i="1"/>
  <c r="AB805" i="1" s="1"/>
  <c r="AH94" i="1"/>
  <c r="AH71" i="1"/>
  <c r="AH726" i="1"/>
  <c r="AH341" i="1"/>
  <c r="AH763" i="1"/>
  <c r="AH70" i="1"/>
  <c r="AH80" i="1"/>
  <c r="AH149" i="1"/>
  <c r="AB149" i="1" s="1"/>
  <c r="AH643" i="1"/>
  <c r="AH75" i="1"/>
  <c r="AH168" i="1"/>
  <c r="AH305" i="1"/>
  <c r="AH574" i="1"/>
  <c r="AH432" i="1"/>
  <c r="AH490" i="1"/>
  <c r="AH185" i="1"/>
  <c r="AH339" i="1"/>
  <c r="AH669" i="1"/>
  <c r="AH464" i="1"/>
  <c r="AH232" i="1"/>
  <c r="AH192" i="1"/>
  <c r="AH234" i="1"/>
  <c r="AH486" i="1"/>
  <c r="AH336" i="1"/>
  <c r="AH282" i="1"/>
  <c r="AH342" i="1"/>
  <c r="AH302" i="1"/>
  <c r="AH64" i="1"/>
  <c r="AA821" i="1"/>
  <c r="AB821" i="1"/>
  <c r="AB822" i="1"/>
  <c r="AA822" i="1"/>
  <c r="AD823" i="1"/>
  <c r="AE823" i="1"/>
  <c r="AH126" i="1"/>
  <c r="AH448" i="1"/>
  <c r="AH32" i="1"/>
  <c r="AH710" i="1"/>
  <c r="AH350" i="1"/>
  <c r="AH308" i="1"/>
  <c r="AH599" i="1"/>
  <c r="AH420" i="1"/>
  <c r="AH69" i="1"/>
  <c r="AH365" i="1"/>
  <c r="AH289" i="1"/>
  <c r="AH581" i="1"/>
  <c r="AH351" i="1"/>
  <c r="AH616" i="1"/>
  <c r="AH650" i="1"/>
  <c r="AH183" i="1"/>
  <c r="AH337" i="1"/>
  <c r="AZ69" i="1"/>
  <c r="AX69" i="1" s="1"/>
  <c r="AH749" i="1"/>
  <c r="AH723" i="1"/>
  <c r="AZ7" i="1"/>
  <c r="AX7" i="1" s="1"/>
  <c r="AH588" i="1"/>
  <c r="AH154" i="1"/>
  <c r="AH114" i="1"/>
  <c r="AH527" i="1"/>
  <c r="AH162" i="1"/>
  <c r="AH428" i="1"/>
  <c r="AH768" i="1"/>
  <c r="AH219" i="1"/>
  <c r="AH440" i="1"/>
  <c r="AA440" i="1" s="1"/>
  <c r="AE440" i="1" s="1"/>
  <c r="AZ10" i="1"/>
  <c r="AX10" i="1" s="1"/>
  <c r="AH480" i="1"/>
  <c r="AH74" i="1"/>
  <c r="AH492" i="1"/>
  <c r="AH329" i="1"/>
  <c r="AH287" i="1"/>
  <c r="AH770" i="1"/>
  <c r="AH373" i="1"/>
  <c r="AH666" i="1"/>
  <c r="AH277" i="1"/>
  <c r="AH294" i="1"/>
  <c r="AH642" i="1"/>
  <c r="AH134" i="1"/>
  <c r="AH33" i="1"/>
  <c r="AH206" i="1"/>
  <c r="AH497" i="1"/>
  <c r="AH718" i="1"/>
  <c r="AH559" i="1"/>
  <c r="AH625" i="1"/>
  <c r="AZ42" i="1"/>
  <c r="AX42" i="1" s="1"/>
  <c r="AH709" i="1"/>
  <c r="AH789" i="1"/>
  <c r="AH717" i="1"/>
  <c r="AH389" i="1"/>
  <c r="AH702" i="1"/>
  <c r="AH635" i="1"/>
  <c r="AH188" i="1"/>
  <c r="AH578" i="1"/>
  <c r="AH569" i="1"/>
  <c r="AH549" i="1"/>
  <c r="AZ41" i="1"/>
  <c r="AX41" i="1" s="1"/>
  <c r="AH562" i="1"/>
  <c r="AH171" i="1"/>
  <c r="AH40" i="1"/>
  <c r="AH724" i="1"/>
  <c r="AH113" i="1"/>
  <c r="AH700" i="1"/>
  <c r="AZ65" i="1"/>
  <c r="AX65" i="1" s="1"/>
  <c r="AH139" i="1"/>
  <c r="AH557" i="1"/>
  <c r="AZ5" i="1"/>
  <c r="AX5" i="1" s="1"/>
  <c r="AH62" i="1"/>
  <c r="AZ51" i="1"/>
  <c r="AX51" i="1" s="1"/>
  <c r="AH417" i="1"/>
  <c r="AH221" i="1"/>
  <c r="AH463" i="1"/>
  <c r="AH99" i="1"/>
  <c r="AH765" i="1"/>
  <c r="AH713" i="1"/>
  <c r="AZ38" i="1"/>
  <c r="AX38" i="1" s="1"/>
  <c r="AH54" i="1"/>
  <c r="AH368" i="1"/>
  <c r="AH806" i="1"/>
  <c r="AZ8" i="1"/>
  <c r="AX8" i="1" s="1"/>
  <c r="AH535" i="1"/>
  <c r="AH572" i="1"/>
  <c r="AH760" i="1"/>
  <c r="AH382" i="1"/>
  <c r="AH252" i="1"/>
  <c r="AH292" i="1"/>
  <c r="AH495" i="1"/>
  <c r="AH707" i="1"/>
  <c r="AH67" i="1"/>
  <c r="AH674" i="1"/>
  <c r="AH672" i="1"/>
  <c r="AH262" i="1"/>
  <c r="AH77" i="1"/>
  <c r="AH321" i="1"/>
  <c r="AH566" i="1"/>
  <c r="AH552" i="1"/>
  <c r="AH184" i="1"/>
  <c r="AH651" i="1"/>
  <c r="AH665" i="1"/>
  <c r="AH122" i="1"/>
  <c r="AH509" i="1"/>
  <c r="AH140" i="1"/>
  <c r="AH556" i="1"/>
  <c r="AH430" i="1"/>
  <c r="AH293" i="1"/>
  <c r="AH423" i="1"/>
  <c r="AA169" i="1"/>
  <c r="AB169" i="1"/>
  <c r="AA374" i="1"/>
  <c r="AB374" i="1"/>
  <c r="AA68" i="1"/>
  <c r="AB68" i="1"/>
  <c r="AB503" i="1"/>
  <c r="AA503" i="1"/>
  <c r="AB542" i="1"/>
  <c r="AA542" i="1"/>
  <c r="AA740" i="1"/>
  <c r="AB740" i="1"/>
  <c r="AB741" i="1"/>
  <c r="AA741" i="1"/>
  <c r="AA487" i="1"/>
  <c r="AB487" i="1"/>
  <c r="AA405" i="1"/>
  <c r="AB405" i="1"/>
  <c r="AB652" i="1"/>
  <c r="AA652" i="1"/>
  <c r="AA81" i="1"/>
  <c r="AB81" i="1"/>
  <c r="AA313" i="1"/>
  <c r="AB313" i="1"/>
  <c r="AA799" i="1"/>
  <c r="AB799" i="1"/>
  <c r="AA777" i="1"/>
  <c r="AB777" i="1"/>
  <c r="AB105" i="1"/>
  <c r="AA105" i="1"/>
  <c r="AB458" i="1"/>
  <c r="AA458" i="1"/>
  <c r="AB758" i="1"/>
  <c r="AA758" i="1"/>
  <c r="AB731" i="1"/>
  <c r="AA731" i="1"/>
  <c r="AB558" i="1"/>
  <c r="AA558" i="1"/>
  <c r="AA319" i="1"/>
  <c r="AB319" i="1"/>
  <c r="AB600" i="1"/>
  <c r="AA600" i="1"/>
  <c r="AB670" i="1"/>
  <c r="AA670" i="1"/>
  <c r="AA429" i="1"/>
  <c r="AB429" i="1"/>
  <c r="AA465" i="1"/>
  <c r="AB465" i="1"/>
  <c r="AB714" i="1"/>
  <c r="AA714" i="1"/>
  <c r="AB209" i="1"/>
  <c r="AA209" i="1"/>
  <c r="AB191" i="1"/>
  <c r="AA191" i="1"/>
  <c r="AA691" i="1"/>
  <c r="AB691" i="1"/>
  <c r="AA706" i="1"/>
  <c r="AB706" i="1"/>
  <c r="AA300" i="1"/>
  <c r="AB300" i="1"/>
  <c r="AB687" i="1"/>
  <c r="AA687" i="1"/>
  <c r="AB606" i="1"/>
  <c r="AA606" i="1"/>
  <c r="AB131" i="1"/>
  <c r="AA131" i="1"/>
  <c r="AB787" i="1"/>
  <c r="AA787" i="1"/>
  <c r="AA269" i="1"/>
  <c r="AB269" i="1"/>
  <c r="AA271" i="1"/>
  <c r="AB271" i="1"/>
  <c r="AB276" i="1"/>
  <c r="AA276" i="1"/>
  <c r="AB129" i="1"/>
  <c r="AA129" i="1"/>
  <c r="AA564" i="1"/>
  <c r="AB564" i="1"/>
  <c r="AA242" i="1"/>
  <c r="AB242" i="1"/>
  <c r="AA335" i="1"/>
  <c r="AB335" i="1"/>
  <c r="AA632" i="1"/>
  <c r="AB632" i="1"/>
  <c r="AA427" i="1"/>
  <c r="AB427" i="1"/>
  <c r="AB722" i="1"/>
  <c r="AA722" i="1"/>
  <c r="AB784" i="1"/>
  <c r="AA784" i="1"/>
  <c r="AB330" i="1"/>
  <c r="AA330" i="1"/>
  <c r="AA312" i="1"/>
  <c r="AB312" i="1"/>
  <c r="AB142" i="1"/>
  <c r="AA142" i="1"/>
  <c r="AB634" i="1"/>
  <c r="AA634" i="1"/>
  <c r="AB550" i="1"/>
  <c r="AA550" i="1"/>
  <c r="AA210" i="1"/>
  <c r="AB210" i="1"/>
  <c r="AB225" i="1"/>
  <c r="AA225" i="1"/>
  <c r="AB55" i="1"/>
  <c r="AA55" i="1"/>
  <c r="AA147" i="1"/>
  <c r="AB147" i="1"/>
  <c r="AA747" i="1"/>
  <c r="AB747" i="1"/>
  <c r="AB614" i="1"/>
  <c r="AA614" i="1"/>
  <c r="AA164" i="1"/>
  <c r="AB164" i="1"/>
  <c r="AB357" i="1"/>
  <c r="AA357" i="1"/>
  <c r="AB153" i="1"/>
  <c r="AA153" i="1"/>
  <c r="AB734" i="1"/>
  <c r="AA734" i="1"/>
  <c r="AA598" i="1"/>
  <c r="AB598" i="1"/>
  <c r="AA233" i="1"/>
  <c r="AB233" i="1"/>
  <c r="AB267" i="1"/>
  <c r="AA267" i="1"/>
  <c r="AA85" i="1"/>
  <c r="AB85" i="1"/>
  <c r="AA577" i="1"/>
  <c r="AB577" i="1"/>
  <c r="AA811" i="1"/>
  <c r="AA76" i="1"/>
  <c r="AB76" i="1"/>
  <c r="AB82" i="1"/>
  <c r="AB243" i="1"/>
  <c r="AA243" i="1"/>
  <c r="AA100" i="1"/>
  <c r="AB100" i="1"/>
  <c r="AB563" i="1"/>
  <c r="AA563" i="1"/>
  <c r="AB404" i="1"/>
  <c r="AB354" i="1"/>
  <c r="AA354" i="1"/>
  <c r="AB521" i="1"/>
  <c r="AA172" i="1"/>
  <c r="AB172" i="1"/>
  <c r="AA715" i="1"/>
  <c r="AB434" i="1"/>
  <c r="AB596" i="1"/>
  <c r="AB63" i="1"/>
  <c r="AA63" i="1"/>
  <c r="AA50" i="1"/>
  <c r="AB593" i="1"/>
  <c r="AA593" i="1"/>
  <c r="AB323" i="1"/>
  <c r="AA323" i="1"/>
  <c r="AA623" i="1"/>
  <c r="AB623" i="1"/>
  <c r="AB534" i="1"/>
  <c r="AA534" i="1"/>
  <c r="AB567" i="1"/>
  <c r="AA567" i="1"/>
  <c r="AB607" i="1"/>
  <c r="AA138" i="1"/>
  <c r="AB138" i="1"/>
  <c r="AA119" i="1"/>
  <c r="AB119" i="1"/>
  <c r="AB621" i="1"/>
  <c r="AA621" i="1"/>
  <c r="AA198" i="1"/>
  <c r="AB198" i="1"/>
  <c r="AA255" i="1"/>
  <c r="AB255" i="1"/>
  <c r="AB743" i="1"/>
  <c r="AA743" i="1"/>
  <c r="AA681" i="1"/>
  <c r="AB681" i="1"/>
  <c r="AB320" i="1"/>
  <c r="AB306" i="1"/>
  <c r="AA306" i="1"/>
  <c r="AH471" i="1"/>
  <c r="AH762" i="1"/>
  <c r="AZ56" i="1"/>
  <c r="AX56" i="1" s="1"/>
  <c r="AH568" i="1"/>
  <c r="AB500" i="1"/>
  <c r="AA500" i="1"/>
  <c r="AH195" i="1"/>
  <c r="AH585" i="1"/>
  <c r="AH475" i="1"/>
  <c r="AH362" i="1"/>
  <c r="AZ4" i="1"/>
  <c r="AX4" i="1" s="1"/>
  <c r="AH376" i="1"/>
  <c r="AH244" i="1"/>
  <c r="AB283" i="1"/>
  <c r="AA283" i="1"/>
  <c r="AH79" i="1"/>
  <c r="AA182" i="1"/>
  <c r="AB182" i="1"/>
  <c r="AH814" i="1"/>
  <c r="AB41" i="1"/>
  <c r="AA41" i="1"/>
  <c r="AB466" i="1"/>
  <c r="AA466" i="1"/>
  <c r="AH528" i="1"/>
  <c r="AH685" i="1"/>
  <c r="AA266" i="1"/>
  <c r="AB266" i="1"/>
  <c r="AH561" i="1"/>
  <c r="AA44" i="1"/>
  <c r="AB44" i="1"/>
  <c r="AB704" i="1"/>
  <c r="AA704" i="1"/>
  <c r="AA60" i="1"/>
  <c r="AB60" i="1"/>
  <c r="AA150" i="1"/>
  <c r="AB150" i="1"/>
  <c r="AH612" i="1"/>
  <c r="AB644" i="1"/>
  <c r="AA644" i="1"/>
  <c r="AB406" i="1"/>
  <c r="AA406" i="1"/>
  <c r="AB793" i="1"/>
  <c r="AA793" i="1"/>
  <c r="AB27" i="1"/>
  <c r="AA42" i="1"/>
  <c r="AB42" i="1"/>
  <c r="AH494" i="1"/>
  <c r="AH626" i="1"/>
  <c r="AH380" i="1"/>
  <c r="AH815" i="1"/>
  <c r="AA690" i="1"/>
  <c r="AB690" i="1"/>
  <c r="AA249" i="1"/>
  <c r="AB249" i="1"/>
  <c r="AH324" i="1"/>
  <c r="AH515" i="1"/>
  <c r="AA235" i="1"/>
  <c r="AB235" i="1"/>
  <c r="AH579" i="1"/>
  <c r="AH205" i="1"/>
  <c r="AH631" i="1"/>
  <c r="AA592" i="1"/>
  <c r="AB592" i="1"/>
  <c r="AH678" i="1"/>
  <c r="AH372" i="1"/>
  <c r="AB31" i="1"/>
  <c r="AA31" i="1"/>
  <c r="AB655" i="1"/>
  <c r="AA655" i="1"/>
  <c r="AB589" i="1"/>
  <c r="AA589" i="1"/>
  <c r="AH328" i="1"/>
  <c r="AH767" i="1"/>
  <c r="AZ13" i="1"/>
  <c r="AX13" i="1" s="1"/>
  <c r="AH554" i="1"/>
  <c r="AB450" i="1"/>
  <c r="AA450" i="1"/>
  <c r="AH753" i="1"/>
  <c r="AB21" i="1"/>
  <c r="AA21" i="1"/>
  <c r="AH757" i="1"/>
  <c r="AH443" i="1"/>
  <c r="AB517" i="1"/>
  <c r="AA517" i="1"/>
  <c r="AH812" i="1"/>
  <c r="AH441" i="1"/>
  <c r="AH664" i="1"/>
  <c r="AZ18" i="1"/>
  <c r="AX18" i="1" s="1"/>
  <c r="AB401" i="1"/>
  <c r="AA401" i="1"/>
  <c r="AB548" i="1"/>
  <c r="AA548" i="1"/>
  <c r="AH468" i="1"/>
  <c r="AH387" i="1"/>
  <c r="AH604" i="1"/>
  <c r="AA399" i="1"/>
  <c r="AB399" i="1"/>
  <c r="AA94" i="1"/>
  <c r="AB94" i="1"/>
  <c r="AZ71" i="1"/>
  <c r="AX71" i="1" s="1"/>
  <c r="AB71" i="1"/>
  <c r="AA71" i="1"/>
  <c r="AH482" i="1"/>
  <c r="AH673" i="1"/>
  <c r="AZ27" i="1"/>
  <c r="AX27" i="1" s="1"/>
  <c r="AA726" i="1"/>
  <c r="AB726" i="1"/>
  <c r="AH304" i="1"/>
  <c r="AA341" i="1"/>
  <c r="AB341" i="1"/>
  <c r="AH759" i="1"/>
  <c r="AB763" i="1"/>
  <c r="AA763" i="1"/>
  <c r="AH301" i="1"/>
  <c r="AB70" i="1"/>
  <c r="AA70" i="1"/>
  <c r="AH506" i="1"/>
  <c r="AH445" i="1"/>
  <c r="AZ68" i="1"/>
  <c r="AX68" i="1" s="1"/>
  <c r="AH783" i="1"/>
  <c r="AB80" i="1"/>
  <c r="AA80" i="1"/>
  <c r="AA643" i="1"/>
  <c r="AB643" i="1"/>
  <c r="AA75" i="1"/>
  <c r="AB75" i="1"/>
  <c r="AH518" i="1"/>
  <c r="AB332" i="1"/>
  <c r="AA332" i="1"/>
  <c r="AA801" i="1"/>
  <c r="AB801" i="1"/>
  <c r="AA510" i="1"/>
  <c r="AB510" i="1"/>
  <c r="AA496" i="1"/>
  <c r="AB496" i="1"/>
  <c r="AA792" i="1"/>
  <c r="AB792" i="1"/>
  <c r="AH165" i="1"/>
  <c r="AA737" i="1"/>
  <c r="AB737" i="1"/>
  <c r="AA774" i="1"/>
  <c r="AB774" i="1"/>
  <c r="AA59" i="1"/>
  <c r="AB59" i="1"/>
  <c r="AA705" i="1"/>
  <c r="AB705" i="1"/>
  <c r="AH520" i="1"/>
  <c r="AB662" i="1"/>
  <c r="AA662" i="1"/>
  <c r="AH102" i="1"/>
  <c r="AB720" i="1"/>
  <c r="AA720" i="1"/>
  <c r="AB84" i="1"/>
  <c r="AA84" i="1"/>
  <c r="AH529" i="1"/>
  <c r="AB135" i="1"/>
  <c r="AH583" i="1"/>
  <c r="AB424" i="1"/>
  <c r="AA424" i="1"/>
  <c r="AH1953" i="1"/>
  <c r="AA1953" i="1" s="1"/>
  <c r="AE1953" i="1" s="1"/>
  <c r="AZ6" i="1"/>
  <c r="AX6" i="1" s="1"/>
  <c r="AH732" i="1"/>
  <c r="AH141" i="1"/>
  <c r="AH459" i="1"/>
  <c r="AH786" i="1"/>
  <c r="AH488" i="1"/>
  <c r="AZ60" i="1"/>
  <c r="AX60" i="1" s="1"/>
  <c r="AH193" i="1"/>
  <c r="AH340" i="1"/>
  <c r="AZ45" i="1"/>
  <c r="AX45" i="1" s="1"/>
  <c r="AB474" i="1"/>
  <c r="AA474" i="1"/>
  <c r="AH807" i="1"/>
  <c r="AH719" i="1"/>
  <c r="AH311" i="1"/>
  <c r="AH331" i="1"/>
  <c r="AH601" i="1"/>
  <c r="AH288" i="1"/>
  <c r="AH431" i="1"/>
  <c r="AH775" i="1"/>
  <c r="AH158" i="1"/>
  <c r="AH208" i="1"/>
  <c r="AH261" i="1"/>
  <c r="AH472" i="1"/>
  <c r="AH603" i="1"/>
  <c r="AH121" i="1"/>
  <c r="AH773" i="1"/>
  <c r="AH364" i="1"/>
  <c r="AH436" i="1"/>
  <c r="AH671" i="1"/>
  <c r="AH779" i="1"/>
  <c r="AH485" i="1"/>
  <c r="AH816" i="1"/>
  <c r="AH130" i="1"/>
  <c r="AH618" i="1"/>
  <c r="AH654" i="1"/>
  <c r="AH698" i="1"/>
  <c r="AH748" i="1"/>
  <c r="AH605" i="1"/>
  <c r="AH451" i="1"/>
  <c r="AH61" i="1"/>
  <c r="AH83" i="1"/>
  <c r="AH640" i="1"/>
  <c r="AH23" i="1"/>
  <c r="AH409" i="1"/>
  <c r="AH28" i="1"/>
  <c r="AH519" i="1"/>
  <c r="AZ59" i="1"/>
  <c r="AX59" i="1" s="1"/>
  <c r="AH270" i="1"/>
  <c r="AA411" i="1"/>
  <c r="AB411" i="1"/>
  <c r="AH1955" i="1"/>
  <c r="AA1955" i="1" s="1"/>
  <c r="AE1955" i="1" s="1"/>
  <c r="AH575" i="1"/>
  <c r="AH251" i="1"/>
  <c r="AH194" i="1"/>
  <c r="AH369" i="1"/>
  <c r="AH776" i="1"/>
  <c r="AH721" i="1"/>
  <c r="AZ31" i="1"/>
  <c r="AX31" i="1" s="1"/>
  <c r="AA630" i="1"/>
  <c r="AB630" i="1"/>
  <c r="AB629" i="1"/>
  <c r="AA629" i="1"/>
  <c r="AH137" i="1"/>
  <c r="AH230" i="1"/>
  <c r="AH240" i="1"/>
  <c r="AA322" i="1"/>
  <c r="AB322" i="1"/>
  <c r="AA504" i="1"/>
  <c r="AB504" i="1"/>
  <c r="AH514" i="1"/>
  <c r="AH483" i="1"/>
  <c r="AH501" i="1"/>
  <c r="AH370" i="1"/>
  <c r="AH124" i="1"/>
  <c r="AH103" i="1"/>
  <c r="AH101" i="1"/>
  <c r="AH645" i="1"/>
  <c r="AH460" i="1"/>
  <c r="AH462" i="1"/>
  <c r="AH361" i="1"/>
  <c r="AH725" i="1"/>
  <c r="AH349" i="1"/>
  <c r="AH679" i="1"/>
  <c r="AH375" i="1"/>
  <c r="AB555" i="1"/>
  <c r="AA555" i="1"/>
  <c r="AH609" i="1"/>
  <c r="AH457" i="1"/>
  <c r="AB701" i="1"/>
  <c r="AA701" i="1"/>
  <c r="AH422" i="1"/>
  <c r="AH110" i="1"/>
  <c r="AH739" i="1"/>
  <c r="AH260" i="1"/>
  <c r="AH647" i="1"/>
  <c r="AH86" i="1"/>
  <c r="AH781" i="1"/>
  <c r="AH73" i="1"/>
  <c r="AH87" i="1"/>
  <c r="AH772" i="1"/>
  <c r="AH573" i="1"/>
  <c r="AH693" i="1"/>
  <c r="AH453" i="1"/>
  <c r="AH675" i="1"/>
  <c r="AH104" i="1"/>
  <c r="AB580" i="1"/>
  <c r="AA580" i="1"/>
  <c r="AH314" i="1"/>
  <c r="AH303" i="1"/>
  <c r="AH617" i="1"/>
  <c r="AH377" i="1"/>
  <c r="AH594" i="1"/>
  <c r="AH180" i="1"/>
  <c r="AH25" i="1"/>
  <c r="AH798" i="1"/>
  <c r="AH442" i="1"/>
  <c r="AH177" i="1"/>
  <c r="AH727" i="1"/>
  <c r="AH788" i="1"/>
  <c r="AH173" i="1"/>
  <c r="AH227" i="1"/>
  <c r="AH196" i="1"/>
  <c r="AH295" i="1"/>
  <c r="AH622" i="1"/>
  <c r="AH159" i="1"/>
  <c r="AH310" i="1"/>
  <c r="AH241" i="1"/>
  <c r="AH392" i="1"/>
  <c r="AH256" i="1"/>
  <c r="AH49" i="1"/>
  <c r="AH620" i="1"/>
  <c r="AH437" i="1"/>
  <c r="AH755" i="1"/>
  <c r="AH703" i="1"/>
  <c r="AH545" i="1"/>
  <c r="AH46" i="1"/>
  <c r="AH263" i="1"/>
  <c r="AH174" i="1"/>
  <c r="AH248" i="1"/>
  <c r="AH47" i="1"/>
  <c r="AH591" i="1"/>
  <c r="AH327" i="1"/>
  <c r="AH128" i="1"/>
  <c r="AH51" i="1"/>
  <c r="AH108" i="1"/>
  <c r="AH215" i="1"/>
  <c r="AH148" i="1"/>
  <c r="AH536" i="1"/>
  <c r="AH216" i="1"/>
  <c r="AH633" i="1"/>
  <c r="AH200" i="1"/>
  <c r="AH439" i="1"/>
  <c r="AH231" i="1"/>
  <c r="AH639" i="1"/>
  <c r="AH624" i="1"/>
  <c r="AH476" i="1"/>
  <c r="AH254" i="1"/>
  <c r="AZ53" i="1"/>
  <c r="AX53" i="1" s="1"/>
  <c r="AH212" i="1"/>
  <c r="AH34" i="1"/>
  <c r="AH26" i="1"/>
  <c r="AH461" i="1"/>
  <c r="AH48" i="1"/>
  <c r="AH638" i="1"/>
  <c r="AH175" i="1"/>
  <c r="AH285" i="1"/>
  <c r="AH571" i="1"/>
  <c r="AZ33" i="1"/>
  <c r="AX33" i="1" s="1"/>
  <c r="AH152" i="1"/>
  <c r="AH394" i="1"/>
  <c r="AH352" i="1"/>
  <c r="AH120" i="1"/>
  <c r="AH97" i="1"/>
  <c r="AH802" i="1"/>
  <c r="AH795" i="1"/>
  <c r="AH213" i="1"/>
  <c r="AH541" i="1"/>
  <c r="AH353" i="1"/>
  <c r="AH92" i="1"/>
  <c r="AH161" i="1"/>
  <c r="AH677" i="1"/>
  <c r="AH189" i="1"/>
  <c r="AH543" i="1"/>
  <c r="AH190" i="1"/>
  <c r="AH360" i="1"/>
  <c r="AH473" i="1"/>
  <c r="AH257" i="1"/>
  <c r="AZ29" i="1"/>
  <c r="AX29" i="1" s="1"/>
  <c r="AZ67" i="1"/>
  <c r="AX67" i="1" s="1"/>
  <c r="AH89" i="1"/>
  <c r="AH318" i="1"/>
  <c r="AH735" i="1"/>
  <c r="AH699" i="1"/>
  <c r="AH395" i="1"/>
  <c r="AH646" i="1"/>
  <c r="AH378" i="1"/>
  <c r="AH613" i="1"/>
  <c r="AH383" i="1"/>
  <c r="AH90" i="1"/>
  <c r="AH199" i="1"/>
  <c r="AH132" i="1"/>
  <c r="AH530" i="1"/>
  <c r="AH611" i="1"/>
  <c r="AH116" i="1"/>
  <c r="AH297" i="1"/>
  <c r="AH95" i="1"/>
  <c r="AZ39" i="1"/>
  <c r="AX39" i="1" s="1"/>
  <c r="AH117" i="1"/>
  <c r="AZ70" i="1"/>
  <c r="AX70" i="1" s="1"/>
  <c r="AH728" i="1"/>
  <c r="AH489" i="1"/>
  <c r="AH455" i="1"/>
  <c r="AA455" i="1" s="1"/>
  <c r="AE455" i="1" s="1"/>
  <c r="AH157" i="1"/>
  <c r="AA273" i="1"/>
  <c r="AB273" i="1"/>
  <c r="AB179" i="1"/>
  <c r="AA179" i="1"/>
  <c r="AB745" i="1"/>
  <c r="AA745" i="1"/>
  <c r="AA245" i="1"/>
  <c r="AB245" i="1"/>
  <c r="AA538" i="1"/>
  <c r="AB538" i="1"/>
  <c r="AB803" i="1"/>
  <c r="AA803" i="1"/>
  <c r="AA780" i="1"/>
  <c r="AB780" i="1"/>
  <c r="AB88" i="1"/>
  <c r="AA88" i="1"/>
  <c r="AA778" i="1"/>
  <c r="AB778" i="1"/>
  <c r="AA384" i="1"/>
  <c r="AB384" i="1"/>
  <c r="AB595" i="1"/>
  <c r="AA595" i="1"/>
  <c r="AA307" i="1"/>
  <c r="AB307" i="1"/>
  <c r="AB513" i="1"/>
  <c r="AA513" i="1"/>
  <c r="AB797" i="1"/>
  <c r="AA797" i="1"/>
  <c r="AB608" i="1"/>
  <c r="AA608" i="1"/>
  <c r="AB716" i="1"/>
  <c r="AA716" i="1"/>
  <c r="AA696" i="1"/>
  <c r="AB696" i="1"/>
  <c r="AB712" i="1"/>
  <c r="AA712" i="1"/>
  <c r="AB65" i="1"/>
  <c r="AA65" i="1"/>
  <c r="AB258" i="1"/>
  <c r="AA258" i="1"/>
  <c r="AA201" i="1"/>
  <c r="AB201" i="1"/>
  <c r="AB711" i="1"/>
  <c r="AA711" i="1"/>
  <c r="AA484" i="1"/>
  <c r="AB484" i="1"/>
  <c r="AA590" i="1"/>
  <c r="AB590" i="1"/>
  <c r="AA204" i="1"/>
  <c r="AB204" i="1"/>
  <c r="AA203" i="1"/>
  <c r="AB203" i="1"/>
  <c r="AB785" i="1"/>
  <c r="AA785" i="1"/>
  <c r="AB268" i="1"/>
  <c r="AA268" i="1"/>
  <c r="AB218" i="1"/>
  <c r="AA218" i="1"/>
  <c r="AB695" i="1"/>
  <c r="AA695" i="1"/>
  <c r="AB682" i="1"/>
  <c r="AA682" i="1"/>
  <c r="AB36" i="1"/>
  <c r="AA36" i="1"/>
  <c r="AB145" i="1"/>
  <c r="AA145" i="1"/>
  <c r="AA531" i="1"/>
  <c r="AB531" i="1"/>
  <c r="AB610" i="1"/>
  <c r="AA610" i="1"/>
  <c r="AA178" i="1"/>
  <c r="AB178" i="1"/>
  <c r="AA752" i="1"/>
  <c r="AB752" i="1"/>
  <c r="AA505" i="1"/>
  <c r="AB505" i="1"/>
  <c r="AB284" i="1"/>
  <c r="AA284" i="1"/>
  <c r="AB112" i="1"/>
  <c r="AA112" i="1"/>
  <c r="AB449" i="1"/>
  <c r="AA449" i="1"/>
  <c r="AB478" i="1"/>
  <c r="AA478" i="1"/>
  <c r="AB444" i="1"/>
  <c r="AA444" i="1"/>
  <c r="AA551" i="1"/>
  <c r="AB551" i="1"/>
  <c r="AB309" i="1"/>
  <c r="AA309" i="1"/>
  <c r="AB756" i="1"/>
  <c r="AA756" i="1"/>
  <c r="AA668" i="1"/>
  <c r="AB668" i="1"/>
  <c r="AA729" i="1"/>
  <c r="AB729" i="1"/>
  <c r="AB348" i="1"/>
  <c r="AA348" i="1"/>
  <c r="AA246" i="1"/>
  <c r="AB246" i="1"/>
  <c r="AB202" i="1"/>
  <c r="AA202" i="1"/>
  <c r="AA523" i="1"/>
  <c r="AB523" i="1"/>
  <c r="AB228" i="1"/>
  <c r="AA228" i="1"/>
  <c r="AA796" i="1"/>
  <c r="AB796" i="1"/>
  <c r="AB661" i="1"/>
  <c r="AA661" i="1"/>
  <c r="AA582" i="1"/>
  <c r="AB582" i="1"/>
  <c r="AB344" i="1"/>
  <c r="AA344" i="1"/>
  <c r="AA343" i="1"/>
  <c r="AB343" i="1"/>
  <c r="AB278" i="1"/>
  <c r="AA278" i="1"/>
  <c r="AB133" i="1"/>
  <c r="AA133" i="1"/>
  <c r="AA316" i="1"/>
  <c r="AB316" i="1"/>
  <c r="AB400" i="1"/>
  <c r="AA400" i="1"/>
  <c r="AB211" i="1"/>
  <c r="AA211" i="1"/>
  <c r="AB298" i="1"/>
  <c r="AA298" i="1"/>
  <c r="AB151" i="1"/>
  <c r="AA151" i="1"/>
  <c r="AB686" i="1"/>
  <c r="AA686" i="1"/>
  <c r="AA363" i="1"/>
  <c r="AB363" i="1"/>
  <c r="AB537" i="1"/>
  <c r="AA537" i="1"/>
  <c r="AA730" i="1"/>
  <c r="AB730" i="1"/>
  <c r="AA123" i="1"/>
  <c r="AB123" i="1"/>
  <c r="AA279" i="1"/>
  <c r="AB279" i="1"/>
  <c r="AA93" i="1"/>
  <c r="AB93" i="1"/>
  <c r="AA272" i="1"/>
  <c r="AB272" i="1"/>
  <c r="AA98" i="1"/>
  <c r="AB98" i="1"/>
  <c r="AB636" i="1"/>
  <c r="AA636" i="1"/>
  <c r="AA733" i="1"/>
  <c r="AB733" i="1"/>
  <c r="AB425" i="1"/>
  <c r="AA425" i="1"/>
  <c r="AB106" i="1"/>
  <c r="AA106" i="1"/>
  <c r="AA168" i="1"/>
  <c r="AB168" i="1"/>
  <c r="AB305" i="1"/>
  <c r="AA305" i="1"/>
  <c r="AA574" i="1"/>
  <c r="AB574" i="1"/>
  <c r="AB432" i="1"/>
  <c r="AA432" i="1"/>
  <c r="AA817" i="1"/>
  <c r="AB817" i="1"/>
  <c r="AB490" i="1"/>
  <c r="AA490" i="1"/>
  <c r="AB185" i="1"/>
  <c r="AA185" i="1"/>
  <c r="AB339" i="1"/>
  <c r="AA339" i="1"/>
  <c r="AA669" i="1"/>
  <c r="AB669" i="1"/>
  <c r="AA464" i="1"/>
  <c r="AB464" i="1"/>
  <c r="AB232" i="1"/>
  <c r="AA232" i="1"/>
  <c r="AA192" i="1"/>
  <c r="AB192" i="1"/>
  <c r="AB234" i="1"/>
  <c r="AA234" i="1"/>
  <c r="AA486" i="1"/>
  <c r="AB486" i="1"/>
  <c r="AB336" i="1"/>
  <c r="AA336" i="1"/>
  <c r="AB570" i="1"/>
  <c r="AA570" i="1"/>
  <c r="AA282" i="1"/>
  <c r="AB282" i="1"/>
  <c r="AB342" i="1"/>
  <c r="AA342" i="1"/>
  <c r="AB302" i="1"/>
  <c r="AA302" i="1"/>
  <c r="AA64" i="1"/>
  <c r="AB64" i="1"/>
  <c r="AZ32" i="1"/>
  <c r="AX32" i="1" s="1"/>
  <c r="AZ15" i="1"/>
  <c r="AX15" i="1" s="1"/>
  <c r="AA325" i="1"/>
  <c r="AB325" i="1"/>
  <c r="AA334" i="1"/>
  <c r="AB334" i="1"/>
  <c r="AB358" i="1"/>
  <c r="AA358" i="1"/>
  <c r="AB115" i="1"/>
  <c r="AA115" i="1"/>
  <c r="AA187" i="1"/>
  <c r="AB187" i="1"/>
  <c r="AA656" i="1"/>
  <c r="AB656" i="1"/>
  <c r="AB291" i="1"/>
  <c r="AA291" i="1"/>
  <c r="AB810" i="1"/>
  <c r="AA810" i="1"/>
  <c r="AH435" i="1"/>
  <c r="AH692" i="1"/>
  <c r="AH764" i="1"/>
  <c r="AH229" i="1"/>
  <c r="AH533" i="1"/>
  <c r="AB186" i="1"/>
  <c r="AA186" i="1"/>
  <c r="AH217" i="1"/>
  <c r="AH516" i="1"/>
  <c r="AB78" i="1"/>
  <c r="AA78" i="1"/>
  <c r="AA790" i="1"/>
  <c r="AB790" i="1"/>
  <c r="AZ44" i="1"/>
  <c r="AX44" i="1" s="1"/>
  <c r="AH45" i="1"/>
  <c r="AH66" i="1"/>
  <c r="AH317" i="1"/>
  <c r="AH641" i="1"/>
  <c r="AB658" i="1"/>
  <c r="AA658" i="1"/>
  <c r="AH346" i="1"/>
  <c r="AA688" i="1"/>
  <c r="AB688" i="1"/>
  <c r="AA657" i="1"/>
  <c r="AB657" i="1"/>
  <c r="AA619" i="1"/>
  <c r="AB619" i="1"/>
  <c r="AH467" i="1"/>
  <c r="AA160" i="1"/>
  <c r="AB160" i="1"/>
  <c r="AH447" i="1"/>
  <c r="AH156" i="1"/>
  <c r="AH525" i="1"/>
  <c r="AH820" i="1"/>
  <c r="AH421" i="1"/>
  <c r="AB653" i="1"/>
  <c r="AA653" i="1"/>
  <c r="AH125" i="1"/>
  <c r="AH736" i="1"/>
  <c r="AH91" i="1"/>
  <c r="AH754" i="1"/>
  <c r="AB526" i="1"/>
  <c r="AA526" i="1"/>
  <c r="AH694" i="1"/>
  <c r="AH30" i="1"/>
  <c r="AH508" i="1"/>
  <c r="AA413" i="1"/>
  <c r="AB413" i="1"/>
  <c r="AA223" i="1"/>
  <c r="AB223" i="1"/>
  <c r="AA560" i="1"/>
  <c r="AB560" i="1"/>
  <c r="AH397" i="1"/>
  <c r="AB547" i="1"/>
  <c r="AA547" i="1"/>
  <c r="AH338" i="1"/>
  <c r="AH659" i="1"/>
  <c r="AA412" i="1"/>
  <c r="AB412" i="1"/>
  <c r="AH481" i="1"/>
  <c r="AA637" i="1"/>
  <c r="AB637" i="1"/>
  <c r="AA24" i="1"/>
  <c r="AB24" i="1"/>
  <c r="AA166" i="1"/>
  <c r="AB166" i="1"/>
  <c r="AH771" i="1"/>
  <c r="AH649" i="1"/>
  <c r="AA751" i="1"/>
  <c r="AB751" i="1"/>
  <c r="AH163" i="1"/>
  <c r="AA766" i="1"/>
  <c r="AB766" i="1"/>
  <c r="AH663" i="1"/>
  <c r="AH819" i="1"/>
  <c r="AA146" i="1"/>
  <c r="AB146" i="1"/>
  <c r="AH109" i="1"/>
  <c r="AB226" i="1"/>
  <c r="AA226" i="1"/>
  <c r="AH167" i="1"/>
  <c r="AZ72" i="1"/>
  <c r="AX72" i="1" s="1"/>
  <c r="AA470" i="1"/>
  <c r="AB470" i="1"/>
  <c r="AZ14" i="1"/>
  <c r="AX14" i="1" s="1"/>
  <c r="AZ49" i="1"/>
  <c r="AX49" i="1" s="1"/>
  <c r="AA469" i="1"/>
  <c r="AB469" i="1"/>
  <c r="AA648" i="1"/>
  <c r="AB648" i="1"/>
  <c r="AZ17" i="1"/>
  <c r="AX17" i="1" s="1"/>
  <c r="AH499" i="1"/>
  <c r="AH143" i="1"/>
  <c r="AB366" i="1"/>
  <c r="AA366" i="1"/>
  <c r="AB38" i="1"/>
  <c r="AA38" i="1"/>
  <c r="AH602" i="1"/>
  <c r="AH391" i="1"/>
  <c r="AB446" i="1"/>
  <c r="AA446" i="1"/>
  <c r="AA502" i="1"/>
  <c r="AB502" i="1"/>
  <c r="AB52" i="1"/>
  <c r="AA52" i="1"/>
  <c r="AH170" i="1"/>
  <c r="AB491" i="1"/>
  <c r="AA491" i="1"/>
  <c r="AH402" i="1"/>
  <c r="AB96" i="1"/>
  <c r="AA96" i="1"/>
  <c r="AA299" i="1"/>
  <c r="AB299" i="1"/>
  <c r="AA264" i="1"/>
  <c r="AB264" i="1"/>
  <c r="AH224" i="1"/>
  <c r="AA744" i="1"/>
  <c r="AB744" i="1"/>
  <c r="AH818" i="1"/>
  <c r="AH584" i="1"/>
  <c r="AH393" i="1"/>
  <c r="AH118" i="1"/>
  <c r="AH155" i="1"/>
  <c r="AB107" i="1"/>
  <c r="AA107" i="1"/>
  <c r="AA265" i="1"/>
  <c r="AB265" i="1"/>
  <c r="AA408" i="1"/>
  <c r="AB408" i="1"/>
  <c r="AB197" i="1"/>
  <c r="AA197" i="1"/>
  <c r="AA544" i="1"/>
  <c r="AB544" i="1"/>
  <c r="AH454" i="1"/>
  <c r="AH315" i="1"/>
  <c r="AH438" i="1"/>
  <c r="AB769" i="1"/>
  <c r="AA769" i="1"/>
  <c r="AB275" i="1"/>
  <c r="AA275" i="1"/>
  <c r="AB493" i="1"/>
  <c r="AA493" i="1"/>
  <c r="AB396" i="1"/>
  <c r="AA396" i="1"/>
  <c r="AH367" i="1"/>
  <c r="AB415" i="1"/>
  <c r="AA415" i="1"/>
  <c r="AH386" i="1"/>
  <c r="AH214" i="1"/>
  <c r="AH236" i="1"/>
  <c r="AH746" i="1"/>
  <c r="AB660" i="1"/>
  <c r="AA660" i="1"/>
  <c r="AH398" i="1"/>
  <c r="AH479" i="1"/>
  <c r="AH220" i="1"/>
  <c r="AH627" i="1"/>
  <c r="AH426" i="1"/>
  <c r="AH628" i="1"/>
  <c r="AH281" i="1"/>
  <c r="AH347" i="1"/>
  <c r="AH416" i="1"/>
  <c r="AH615" i="1"/>
  <c r="AH345" i="1"/>
  <c r="AH419" i="1"/>
  <c r="AH498" i="1"/>
  <c r="AH247" i="1"/>
  <c r="AH791" i="1"/>
  <c r="AH522" i="1"/>
  <c r="AH390" i="1"/>
  <c r="AH511" i="1"/>
  <c r="AH181" i="1"/>
  <c r="AH371" i="1"/>
  <c r="AH43" i="1"/>
  <c r="AH237" i="1"/>
  <c r="AH250" i="1"/>
  <c r="AH207" i="1"/>
  <c r="AH524" i="1"/>
  <c r="AH144" i="1"/>
  <c r="AH35" i="1"/>
  <c r="AH697" i="1"/>
  <c r="AH57" i="1"/>
  <c r="AH239" i="1"/>
  <c r="AH680" i="1"/>
  <c r="AH290" i="1"/>
  <c r="AH452" i="1"/>
  <c r="AB58" i="1"/>
  <c r="AA58" i="1"/>
  <c r="AB39" i="1"/>
  <c r="AA39" i="1"/>
  <c r="AH512" i="1"/>
  <c r="AH667" i="1"/>
  <c r="AH259" i="1"/>
  <c r="AH742" i="1"/>
  <c r="AB507" i="1"/>
  <c r="AA507" i="1"/>
  <c r="AH794" i="1"/>
  <c r="AZ19" i="1"/>
  <c r="AX19" i="1" s="1"/>
  <c r="AH326" i="1"/>
  <c r="AH804" i="1"/>
  <c r="AH280" i="1"/>
  <c r="AH410" i="1"/>
  <c r="AH477" i="1"/>
  <c r="AB676" i="1"/>
  <c r="AA676" i="1"/>
  <c r="AH433" i="1"/>
  <c r="AH738" i="1"/>
  <c r="AH576" i="1"/>
  <c r="AH540" i="1"/>
  <c r="AH253" i="1"/>
  <c r="AH286" i="1"/>
  <c r="AH381" i="1"/>
  <c r="AH355" i="1"/>
  <c r="AH414" i="1"/>
  <c r="AH532" i="1"/>
  <c r="AH333" i="1"/>
  <c r="AH684" i="1"/>
  <c r="AH586" i="1"/>
  <c r="AB29" i="1"/>
  <c r="AA29" i="1"/>
  <c r="AH808" i="1"/>
  <c r="AH800" i="1"/>
  <c r="AB222" i="1"/>
  <c r="AA222" i="1"/>
  <c r="AH553" i="1"/>
  <c r="AA689" i="1"/>
  <c r="AB689" i="1"/>
  <c r="AH56" i="1"/>
  <c r="AH683" i="1"/>
  <c r="AB750" i="1"/>
  <c r="AA750" i="1"/>
  <c r="AB111" i="1"/>
  <c r="AA111" i="1"/>
  <c r="AH356" i="1"/>
  <c r="AH761" i="1"/>
  <c r="AH136" i="1"/>
  <c r="AH385" i="1"/>
  <c r="AH587" i="1"/>
  <c r="AH274" i="1"/>
  <c r="AB809" i="1"/>
  <c r="AA809" i="1"/>
  <c r="AH22" i="1"/>
  <c r="AH359" i="1"/>
  <c r="AH127" i="1"/>
  <c r="AH72" i="1"/>
  <c r="AB782" i="1"/>
  <c r="AA782" i="1"/>
  <c r="AH53" i="1"/>
  <c r="AZ22" i="1"/>
  <c r="AX22" i="1" s="1"/>
  <c r="AB565" i="1"/>
  <c r="AA565" i="1"/>
  <c r="AH296" i="1"/>
  <c r="AH407" i="1"/>
  <c r="AH546" i="1"/>
  <c r="AH37" i="1"/>
  <c r="AH708" i="1"/>
  <c r="AH388" i="1"/>
  <c r="AH813" i="1"/>
  <c r="AB418" i="1"/>
  <c r="AA418" i="1"/>
  <c r="AH597" i="1"/>
  <c r="AH238" i="1"/>
  <c r="AH379" i="1"/>
  <c r="AZ2" i="1"/>
  <c r="AX2" i="1" s="1"/>
  <c r="AA805" i="1" l="1"/>
  <c r="AA403" i="1"/>
  <c r="AA176" i="1"/>
  <c r="AA149" i="1"/>
  <c r="AA539" i="1"/>
  <c r="AD822" i="1"/>
  <c r="AE822" i="1"/>
  <c r="AD821" i="1"/>
  <c r="AE821" i="1"/>
  <c r="AE782" i="1"/>
  <c r="AD782" i="1"/>
  <c r="AB532" i="1"/>
  <c r="AA532" i="1"/>
  <c r="AB546" i="1"/>
  <c r="AA546" i="1"/>
  <c r="AB43" i="1"/>
  <c r="AA43" i="1"/>
  <c r="AB236" i="1"/>
  <c r="AA236" i="1"/>
  <c r="AD265" i="1"/>
  <c r="AE265" i="1"/>
  <c r="AB597" i="1"/>
  <c r="AA597" i="1"/>
  <c r="AA72" i="1"/>
  <c r="AB72" i="1"/>
  <c r="AA385" i="1"/>
  <c r="AB385" i="1"/>
  <c r="AA808" i="1"/>
  <c r="AB808" i="1"/>
  <c r="AB355" i="1"/>
  <c r="AA355" i="1"/>
  <c r="AB794" i="1"/>
  <c r="AA794" i="1"/>
  <c r="AB697" i="1"/>
  <c r="AA697" i="1"/>
  <c r="AB419" i="1"/>
  <c r="AA419" i="1"/>
  <c r="AB214" i="1"/>
  <c r="AA214" i="1"/>
  <c r="AD744" i="1"/>
  <c r="AE744" i="1"/>
  <c r="AD446" i="1"/>
  <c r="AE446" i="1"/>
  <c r="AD751" i="1"/>
  <c r="AE751" i="1"/>
  <c r="AD637" i="1"/>
  <c r="AE637" i="1"/>
  <c r="AB30" i="1"/>
  <c r="AA30" i="1"/>
  <c r="AE653" i="1"/>
  <c r="AD653" i="1"/>
  <c r="AA346" i="1"/>
  <c r="AB346" i="1"/>
  <c r="AD64" i="1"/>
  <c r="AE64" i="1"/>
  <c r="AE192" i="1"/>
  <c r="AD192" i="1"/>
  <c r="AD343" i="1"/>
  <c r="AE343" i="1"/>
  <c r="AD418" i="1"/>
  <c r="AE418" i="1"/>
  <c r="AB296" i="1"/>
  <c r="AA296" i="1"/>
  <c r="AB127" i="1"/>
  <c r="AA127" i="1"/>
  <c r="AB136" i="1"/>
  <c r="AA136" i="1"/>
  <c r="AA56" i="1"/>
  <c r="AB56" i="1"/>
  <c r="AD29" i="1"/>
  <c r="AE29" i="1"/>
  <c r="AA381" i="1"/>
  <c r="AB381" i="1"/>
  <c r="AD507" i="1"/>
  <c r="AE507" i="1"/>
  <c r="AD58" i="1"/>
  <c r="AE58" i="1"/>
  <c r="AB35" i="1"/>
  <c r="AA35" i="1"/>
  <c r="AB181" i="1"/>
  <c r="AA181" i="1"/>
  <c r="AB345" i="1"/>
  <c r="AA345" i="1"/>
  <c r="AA220" i="1"/>
  <c r="AB220" i="1"/>
  <c r="AA386" i="1"/>
  <c r="AB386" i="1"/>
  <c r="AE275" i="1"/>
  <c r="AD275" i="1"/>
  <c r="AD544" i="1"/>
  <c r="AE544" i="1"/>
  <c r="AB224" i="1"/>
  <c r="AA224" i="1"/>
  <c r="AD491" i="1"/>
  <c r="AE491" i="1"/>
  <c r="AB499" i="1"/>
  <c r="AA499" i="1"/>
  <c r="AD146" i="1"/>
  <c r="AE146" i="1"/>
  <c r="AB649" i="1"/>
  <c r="AA649" i="1"/>
  <c r="AA481" i="1"/>
  <c r="AB481" i="1"/>
  <c r="AB694" i="1"/>
  <c r="AA694" i="1"/>
  <c r="AB467" i="1"/>
  <c r="AA467" i="1"/>
  <c r="AD658" i="1"/>
  <c r="AE658" i="1"/>
  <c r="AE790" i="1"/>
  <c r="AD790" i="1"/>
  <c r="AB229" i="1"/>
  <c r="AA229" i="1"/>
  <c r="AE302" i="1"/>
  <c r="AD302" i="1"/>
  <c r="AD336" i="1"/>
  <c r="AE336" i="1"/>
  <c r="AD232" i="1"/>
  <c r="AE232" i="1"/>
  <c r="AE185" i="1"/>
  <c r="AD185" i="1"/>
  <c r="AD425" i="1"/>
  <c r="AE425" i="1"/>
  <c r="AD151" i="1"/>
  <c r="AE151" i="1"/>
  <c r="AD344" i="1"/>
  <c r="AE344" i="1"/>
  <c r="AD228" i="1"/>
  <c r="AE228" i="1"/>
  <c r="AD348" i="1"/>
  <c r="AE348" i="1"/>
  <c r="AE309" i="1"/>
  <c r="AD309" i="1"/>
  <c r="AD449" i="1"/>
  <c r="AE449" i="1"/>
  <c r="AD145" i="1"/>
  <c r="AE145" i="1"/>
  <c r="AD218" i="1"/>
  <c r="AE218" i="1"/>
  <c r="AE513" i="1"/>
  <c r="AD513" i="1"/>
  <c r="AB90" i="1"/>
  <c r="AA90" i="1"/>
  <c r="AB318" i="1"/>
  <c r="AA318" i="1"/>
  <c r="AB543" i="1"/>
  <c r="AA543" i="1"/>
  <c r="AB795" i="1"/>
  <c r="AA795" i="1"/>
  <c r="AA571" i="1"/>
  <c r="AB571" i="1"/>
  <c r="AB212" i="1"/>
  <c r="AA212" i="1"/>
  <c r="AB200" i="1"/>
  <c r="AA200" i="1"/>
  <c r="AA128" i="1"/>
  <c r="AB128" i="1"/>
  <c r="AA545" i="1"/>
  <c r="AB545" i="1"/>
  <c r="AB241" i="1"/>
  <c r="AA241" i="1"/>
  <c r="AA788" i="1"/>
  <c r="AB788" i="1"/>
  <c r="AA377" i="1"/>
  <c r="AB377" i="1"/>
  <c r="AB453" i="1"/>
  <c r="AA453" i="1"/>
  <c r="AB647" i="1"/>
  <c r="AA647" i="1"/>
  <c r="AB609" i="1"/>
  <c r="AA609" i="1"/>
  <c r="AA462" i="1"/>
  <c r="AB462" i="1"/>
  <c r="AB483" i="1"/>
  <c r="AA483" i="1"/>
  <c r="AA137" i="1"/>
  <c r="AB137" i="1"/>
  <c r="AA369" i="1"/>
  <c r="AB369" i="1"/>
  <c r="AB451" i="1"/>
  <c r="AA451" i="1"/>
  <c r="AB485" i="1"/>
  <c r="AA485" i="1"/>
  <c r="AB472" i="1"/>
  <c r="AA472" i="1"/>
  <c r="AA331" i="1"/>
  <c r="AB331" i="1"/>
  <c r="AA193" i="1"/>
  <c r="AB193" i="1"/>
  <c r="AD705" i="1"/>
  <c r="AE705" i="1"/>
  <c r="AE332" i="1"/>
  <c r="AD332" i="1"/>
  <c r="AA468" i="1"/>
  <c r="AB468" i="1"/>
  <c r="AA812" i="1"/>
  <c r="AB812" i="1"/>
  <c r="AE450" i="1"/>
  <c r="AD450" i="1"/>
  <c r="AD539" i="1"/>
  <c r="AE539" i="1"/>
  <c r="AB324" i="1"/>
  <c r="AA324" i="1"/>
  <c r="AB494" i="1"/>
  <c r="AA494" i="1"/>
  <c r="AD704" i="1"/>
  <c r="AE704" i="1"/>
  <c r="AE266" i="1"/>
  <c r="AD266" i="1"/>
  <c r="AB362" i="1"/>
  <c r="AA362" i="1"/>
  <c r="AA762" i="1"/>
  <c r="AB762" i="1"/>
  <c r="AE743" i="1"/>
  <c r="AD743" i="1"/>
  <c r="AE534" i="1"/>
  <c r="AD534" i="1"/>
  <c r="AD404" i="1"/>
  <c r="AE404" i="1"/>
  <c r="AE82" i="1"/>
  <c r="AD82" i="1"/>
  <c r="AE734" i="1"/>
  <c r="AD734" i="1"/>
  <c r="AE55" i="1"/>
  <c r="AD55" i="1"/>
  <c r="AE634" i="1"/>
  <c r="AD634" i="1"/>
  <c r="AD784" i="1"/>
  <c r="AE784" i="1"/>
  <c r="AE276" i="1"/>
  <c r="AD276" i="1"/>
  <c r="AD131" i="1"/>
  <c r="AE131" i="1"/>
  <c r="AD714" i="1"/>
  <c r="AE714" i="1"/>
  <c r="AD600" i="1"/>
  <c r="AE600" i="1"/>
  <c r="AD758" i="1"/>
  <c r="AE758" i="1"/>
  <c r="AE542" i="1"/>
  <c r="AD542" i="1"/>
  <c r="AA122" i="1"/>
  <c r="AB122" i="1"/>
  <c r="AA262" i="1"/>
  <c r="AB262" i="1"/>
  <c r="AB382" i="1"/>
  <c r="AA382" i="1"/>
  <c r="AA62" i="1"/>
  <c r="AB62" i="1"/>
  <c r="AA40" i="1"/>
  <c r="AB40" i="1"/>
  <c r="AA635" i="1"/>
  <c r="AB635" i="1"/>
  <c r="AB559" i="1"/>
  <c r="AA559" i="1"/>
  <c r="AA277" i="1"/>
  <c r="AB277" i="1"/>
  <c r="AB480" i="1"/>
  <c r="AA480" i="1"/>
  <c r="AB114" i="1"/>
  <c r="AA114" i="1"/>
  <c r="AA183" i="1"/>
  <c r="AB183" i="1"/>
  <c r="AB420" i="1"/>
  <c r="AA420" i="1"/>
  <c r="AD565" i="1"/>
  <c r="AE565" i="1"/>
  <c r="AB144" i="1"/>
  <c r="AA144" i="1"/>
  <c r="AA511" i="1"/>
  <c r="AB511" i="1"/>
  <c r="AA615" i="1"/>
  <c r="AB615" i="1"/>
  <c r="AA479" i="1"/>
  <c r="AB479" i="1"/>
  <c r="AD415" i="1"/>
  <c r="AE415" i="1"/>
  <c r="AE197" i="1"/>
  <c r="AD197" i="1"/>
  <c r="AB155" i="1"/>
  <c r="AA155" i="1"/>
  <c r="AA391" i="1"/>
  <c r="AB391" i="1"/>
  <c r="AE470" i="1"/>
  <c r="AD470" i="1"/>
  <c r="AA819" i="1"/>
  <c r="AB819" i="1"/>
  <c r="AA771" i="1"/>
  <c r="AB771" i="1"/>
  <c r="AE560" i="1"/>
  <c r="AD560" i="1"/>
  <c r="AD526" i="1"/>
  <c r="AE526" i="1"/>
  <c r="AB421" i="1"/>
  <c r="AA421" i="1"/>
  <c r="AE78" i="1"/>
  <c r="AD78" i="1"/>
  <c r="AA764" i="1"/>
  <c r="AB764" i="1"/>
  <c r="AD656" i="1"/>
  <c r="AE656" i="1"/>
  <c r="AD334" i="1"/>
  <c r="AE334" i="1"/>
  <c r="AD574" i="1"/>
  <c r="AE574" i="1"/>
  <c r="AE272" i="1"/>
  <c r="AD272" i="1"/>
  <c r="AE730" i="1"/>
  <c r="AD730" i="1"/>
  <c r="AE316" i="1"/>
  <c r="AD316" i="1"/>
  <c r="AD752" i="1"/>
  <c r="AE752" i="1"/>
  <c r="AD204" i="1"/>
  <c r="AE204" i="1"/>
  <c r="AD201" i="1"/>
  <c r="AE201" i="1"/>
  <c r="AD696" i="1"/>
  <c r="AE696" i="1"/>
  <c r="AE778" i="1"/>
  <c r="AD778" i="1"/>
  <c r="AD538" i="1"/>
  <c r="AE538" i="1"/>
  <c r="AD273" i="1"/>
  <c r="AE273" i="1"/>
  <c r="AB95" i="1"/>
  <c r="AA95" i="1"/>
  <c r="AB383" i="1"/>
  <c r="AA383" i="1"/>
  <c r="AA89" i="1"/>
  <c r="AB89" i="1"/>
  <c r="AA189" i="1"/>
  <c r="AB189" i="1"/>
  <c r="AB802" i="1"/>
  <c r="AA802" i="1"/>
  <c r="AB285" i="1"/>
  <c r="AA285" i="1"/>
  <c r="AB633" i="1"/>
  <c r="AA633" i="1"/>
  <c r="AA327" i="1"/>
  <c r="AB327" i="1"/>
  <c r="AB703" i="1"/>
  <c r="AA703" i="1"/>
  <c r="AB310" i="1"/>
  <c r="AA310" i="1"/>
  <c r="AA727" i="1"/>
  <c r="AB727" i="1"/>
  <c r="AB617" i="1"/>
  <c r="AA617" i="1"/>
  <c r="AB693" i="1"/>
  <c r="AA693" i="1"/>
  <c r="AB260" i="1"/>
  <c r="AA260" i="1"/>
  <c r="AD555" i="1"/>
  <c r="AE555" i="1"/>
  <c r="AB460" i="1"/>
  <c r="AA460" i="1"/>
  <c r="AB514" i="1"/>
  <c r="AA514" i="1"/>
  <c r="AD629" i="1"/>
  <c r="AE629" i="1"/>
  <c r="AB194" i="1"/>
  <c r="AA194" i="1"/>
  <c r="AB519" i="1"/>
  <c r="AA519" i="1"/>
  <c r="AA605" i="1"/>
  <c r="AB605" i="1"/>
  <c r="AB779" i="1"/>
  <c r="AA779" i="1"/>
  <c r="AA261" i="1"/>
  <c r="AB261" i="1"/>
  <c r="AA311" i="1"/>
  <c r="AB311" i="1"/>
  <c r="AD424" i="1"/>
  <c r="AE424" i="1"/>
  <c r="AD720" i="1"/>
  <c r="AE720" i="1"/>
  <c r="AD792" i="1"/>
  <c r="AE792" i="1"/>
  <c r="AE80" i="1"/>
  <c r="AD80" i="1"/>
  <c r="AA301" i="1"/>
  <c r="AB301" i="1"/>
  <c r="AD726" i="1"/>
  <c r="AE726" i="1"/>
  <c r="AD94" i="1"/>
  <c r="AE94" i="1"/>
  <c r="AD548" i="1"/>
  <c r="AE548" i="1"/>
  <c r="AD517" i="1"/>
  <c r="AE517" i="1"/>
  <c r="AD592" i="1"/>
  <c r="AE592" i="1"/>
  <c r="AD644" i="1"/>
  <c r="AE644" i="1"/>
  <c r="AB685" i="1"/>
  <c r="AA685" i="1"/>
  <c r="AE182" i="1"/>
  <c r="AD182" i="1"/>
  <c r="AB475" i="1"/>
  <c r="AA475" i="1"/>
  <c r="AB471" i="1"/>
  <c r="AA471" i="1"/>
  <c r="AD119" i="1"/>
  <c r="AE119" i="1"/>
  <c r="AD50" i="1"/>
  <c r="AE50" i="1"/>
  <c r="AD715" i="1"/>
  <c r="AE715" i="1"/>
  <c r="AD85" i="1"/>
  <c r="AE85" i="1"/>
  <c r="AD403" i="1"/>
  <c r="AE403" i="1"/>
  <c r="AD335" i="1"/>
  <c r="AE335" i="1"/>
  <c r="AD706" i="1"/>
  <c r="AE706" i="1"/>
  <c r="AE799" i="1"/>
  <c r="AD799" i="1"/>
  <c r="AD405" i="1"/>
  <c r="AE405" i="1"/>
  <c r="AE169" i="1"/>
  <c r="AD169" i="1"/>
  <c r="AB665" i="1"/>
  <c r="AA665" i="1"/>
  <c r="AB672" i="1"/>
  <c r="AA672" i="1"/>
  <c r="AB760" i="1"/>
  <c r="AA760" i="1"/>
  <c r="AB713" i="1"/>
  <c r="AA713" i="1"/>
  <c r="AB171" i="1"/>
  <c r="AA171" i="1"/>
  <c r="AA702" i="1"/>
  <c r="AB702" i="1"/>
  <c r="AB718" i="1"/>
  <c r="AA718" i="1"/>
  <c r="AB666" i="1"/>
  <c r="AA666" i="1"/>
  <c r="AA154" i="1"/>
  <c r="AB154" i="1"/>
  <c r="AB650" i="1"/>
  <c r="AA650" i="1"/>
  <c r="AA599" i="1"/>
  <c r="AB599" i="1"/>
  <c r="AB379" i="1"/>
  <c r="AA379" i="1"/>
  <c r="AB359" i="1"/>
  <c r="AA359" i="1"/>
  <c r="AB286" i="1"/>
  <c r="AA286" i="1"/>
  <c r="AB22" i="1"/>
  <c r="AA22" i="1"/>
  <c r="AA410" i="1"/>
  <c r="AB410" i="1"/>
  <c r="AA390" i="1"/>
  <c r="AB390" i="1"/>
  <c r="AD769" i="1"/>
  <c r="AE769" i="1"/>
  <c r="AD264" i="1"/>
  <c r="AE264" i="1"/>
  <c r="AB602" i="1"/>
  <c r="AA602" i="1"/>
  <c r="AE412" i="1"/>
  <c r="AD412" i="1"/>
  <c r="AA820" i="1"/>
  <c r="AB820" i="1"/>
  <c r="AE619" i="1"/>
  <c r="AD619" i="1"/>
  <c r="AA641" i="1"/>
  <c r="AB641" i="1"/>
  <c r="AA692" i="1"/>
  <c r="AB692" i="1"/>
  <c r="AE342" i="1"/>
  <c r="AD342" i="1"/>
  <c r="AD490" i="1"/>
  <c r="AE490" i="1"/>
  <c r="AD305" i="1"/>
  <c r="AE305" i="1"/>
  <c r="AE537" i="1"/>
  <c r="AD537" i="1"/>
  <c r="AD298" i="1"/>
  <c r="AE298" i="1"/>
  <c r="AD133" i="1"/>
  <c r="AE133" i="1"/>
  <c r="AD112" i="1"/>
  <c r="AE112" i="1"/>
  <c r="AE36" i="1"/>
  <c r="AD36" i="1"/>
  <c r="AD268" i="1"/>
  <c r="AE268" i="1"/>
  <c r="AE258" i="1"/>
  <c r="AD258" i="1"/>
  <c r="AD716" i="1"/>
  <c r="AE716" i="1"/>
  <c r="AD88" i="1"/>
  <c r="AE88" i="1"/>
  <c r="AA157" i="1"/>
  <c r="AB157" i="1"/>
  <c r="AB297" i="1"/>
  <c r="AA297" i="1"/>
  <c r="AB613" i="1"/>
  <c r="AA613" i="1"/>
  <c r="AB677" i="1"/>
  <c r="AA677" i="1"/>
  <c r="AB97" i="1"/>
  <c r="AA97" i="1"/>
  <c r="AA175" i="1"/>
  <c r="AB175" i="1"/>
  <c r="AA254" i="1"/>
  <c r="AB254" i="1"/>
  <c r="AB216" i="1"/>
  <c r="AA216" i="1"/>
  <c r="AA591" i="1"/>
  <c r="AB591" i="1"/>
  <c r="AA755" i="1"/>
  <c r="AB755" i="1"/>
  <c r="AB159" i="1"/>
  <c r="AA159" i="1"/>
  <c r="AA177" i="1"/>
  <c r="AB177" i="1"/>
  <c r="AA303" i="1"/>
  <c r="AB303" i="1"/>
  <c r="AA573" i="1"/>
  <c r="AB573" i="1"/>
  <c r="AA739" i="1"/>
  <c r="AB739" i="1"/>
  <c r="AA645" i="1"/>
  <c r="AB645" i="1"/>
  <c r="AA251" i="1"/>
  <c r="AB251" i="1"/>
  <c r="AB28" i="1"/>
  <c r="AA28" i="1"/>
  <c r="AA748" i="1"/>
  <c r="AB748" i="1"/>
  <c r="AB671" i="1"/>
  <c r="AA671" i="1"/>
  <c r="AB208" i="1"/>
  <c r="AA208" i="1"/>
  <c r="AB719" i="1"/>
  <c r="AA719" i="1"/>
  <c r="AB488" i="1"/>
  <c r="AA488" i="1"/>
  <c r="AE59" i="1"/>
  <c r="AD59" i="1"/>
  <c r="AB518" i="1"/>
  <c r="AA518" i="1"/>
  <c r="AE763" i="1"/>
  <c r="AD763" i="1"/>
  <c r="AB554" i="1"/>
  <c r="AA554" i="1"/>
  <c r="AD655" i="1"/>
  <c r="AE655" i="1"/>
  <c r="AB631" i="1"/>
  <c r="AA631" i="1"/>
  <c r="AD249" i="1"/>
  <c r="AE249" i="1"/>
  <c r="AE42" i="1"/>
  <c r="AD42" i="1"/>
  <c r="AA528" i="1"/>
  <c r="AB528" i="1"/>
  <c r="AB79" i="1"/>
  <c r="AA79" i="1"/>
  <c r="AB585" i="1"/>
  <c r="AA585" i="1"/>
  <c r="AD306" i="1"/>
  <c r="AE306" i="1"/>
  <c r="AE63" i="1"/>
  <c r="AD63" i="1"/>
  <c r="AE563" i="1"/>
  <c r="AD563" i="1"/>
  <c r="AE267" i="1"/>
  <c r="AD267" i="1"/>
  <c r="AD153" i="1"/>
  <c r="AE153" i="1"/>
  <c r="AE614" i="1"/>
  <c r="AD614" i="1"/>
  <c r="AD225" i="1"/>
  <c r="AE225" i="1"/>
  <c r="AD142" i="1"/>
  <c r="AE142" i="1"/>
  <c r="AE722" i="1"/>
  <c r="AD722" i="1"/>
  <c r="AD606" i="1"/>
  <c r="AE606" i="1"/>
  <c r="AD458" i="1"/>
  <c r="AE458" i="1"/>
  <c r="AE503" i="1"/>
  <c r="AD503" i="1"/>
  <c r="AB423" i="1"/>
  <c r="AA423" i="1"/>
  <c r="AA651" i="1"/>
  <c r="AB651" i="1"/>
  <c r="AA674" i="1"/>
  <c r="AB674" i="1"/>
  <c r="AA572" i="1"/>
  <c r="AB572" i="1"/>
  <c r="AA765" i="1"/>
  <c r="AB765" i="1"/>
  <c r="AA557" i="1"/>
  <c r="AB557" i="1"/>
  <c r="AB562" i="1"/>
  <c r="AA562" i="1"/>
  <c r="AB389" i="1"/>
  <c r="AA389" i="1"/>
  <c r="AA497" i="1"/>
  <c r="AB497" i="1"/>
  <c r="AB373" i="1"/>
  <c r="AA373" i="1"/>
  <c r="AA588" i="1"/>
  <c r="AB588" i="1"/>
  <c r="AA616" i="1"/>
  <c r="AB616" i="1"/>
  <c r="AB308" i="1"/>
  <c r="AA308" i="1"/>
  <c r="AB761" i="1"/>
  <c r="AA761" i="1"/>
  <c r="AD689" i="1"/>
  <c r="AE689" i="1"/>
  <c r="AB253" i="1"/>
  <c r="AA253" i="1"/>
  <c r="AA452" i="1"/>
  <c r="AB452" i="1"/>
  <c r="AA416" i="1"/>
  <c r="AB416" i="1"/>
  <c r="AB118" i="1"/>
  <c r="AA118" i="1"/>
  <c r="AB553" i="1"/>
  <c r="AA553" i="1"/>
  <c r="AA540" i="1"/>
  <c r="AB540" i="1"/>
  <c r="AA290" i="1"/>
  <c r="AB290" i="1"/>
  <c r="AB522" i="1"/>
  <c r="AA522" i="1"/>
  <c r="AB367" i="1"/>
  <c r="AA367" i="1"/>
  <c r="AE648" i="1"/>
  <c r="AD648" i="1"/>
  <c r="AB659" i="1"/>
  <c r="AA659" i="1"/>
  <c r="AB754" i="1"/>
  <c r="AA754" i="1"/>
  <c r="AB516" i="1"/>
  <c r="AA516" i="1"/>
  <c r="AD187" i="1"/>
  <c r="AE187" i="1"/>
  <c r="AD486" i="1"/>
  <c r="AE486" i="1"/>
  <c r="AD733" i="1"/>
  <c r="AE733" i="1"/>
  <c r="AD93" i="1"/>
  <c r="AE93" i="1"/>
  <c r="AE582" i="1"/>
  <c r="AD582" i="1"/>
  <c r="AD523" i="1"/>
  <c r="AE523" i="1"/>
  <c r="AD729" i="1"/>
  <c r="AE729" i="1"/>
  <c r="AD551" i="1"/>
  <c r="AE551" i="1"/>
  <c r="AD178" i="1"/>
  <c r="AE178" i="1"/>
  <c r="AE590" i="1"/>
  <c r="AD590" i="1"/>
  <c r="AD307" i="1"/>
  <c r="AE307" i="1"/>
  <c r="AD245" i="1"/>
  <c r="AE245" i="1"/>
  <c r="AB116" i="1"/>
  <c r="AA116" i="1"/>
  <c r="AB378" i="1"/>
  <c r="AA378" i="1"/>
  <c r="AB161" i="1"/>
  <c r="AA161" i="1"/>
  <c r="AA120" i="1"/>
  <c r="AB120" i="1"/>
  <c r="AA638" i="1"/>
  <c r="AB638" i="1"/>
  <c r="AA476" i="1"/>
  <c r="AB476" i="1"/>
  <c r="AB536" i="1"/>
  <c r="AA536" i="1"/>
  <c r="AB47" i="1"/>
  <c r="AA47" i="1"/>
  <c r="AB437" i="1"/>
  <c r="AA437" i="1"/>
  <c r="AA622" i="1"/>
  <c r="AB622" i="1"/>
  <c r="AB442" i="1"/>
  <c r="AA442" i="1"/>
  <c r="AA314" i="1"/>
  <c r="AB314" i="1"/>
  <c r="AB772" i="1"/>
  <c r="AA772" i="1"/>
  <c r="AB110" i="1"/>
  <c r="AA110" i="1"/>
  <c r="AB375" i="1"/>
  <c r="AA375" i="1"/>
  <c r="AA101" i="1"/>
  <c r="AB101" i="1"/>
  <c r="AD504" i="1"/>
  <c r="AE504" i="1"/>
  <c r="AA575" i="1"/>
  <c r="AB575" i="1"/>
  <c r="AB409" i="1"/>
  <c r="AA409" i="1"/>
  <c r="AA698" i="1"/>
  <c r="AB698" i="1"/>
  <c r="AB436" i="1"/>
  <c r="AA436" i="1"/>
  <c r="AB158" i="1"/>
  <c r="AA158" i="1"/>
  <c r="AB807" i="1"/>
  <c r="AA807" i="1"/>
  <c r="AB786" i="1"/>
  <c r="AA786" i="1"/>
  <c r="AA583" i="1"/>
  <c r="AB583" i="1"/>
  <c r="AB102" i="1"/>
  <c r="AA102" i="1"/>
  <c r="AE496" i="1"/>
  <c r="AD496" i="1"/>
  <c r="AB783" i="1"/>
  <c r="AA783" i="1"/>
  <c r="AB673" i="1"/>
  <c r="AA673" i="1"/>
  <c r="AD805" i="1"/>
  <c r="AE805" i="1"/>
  <c r="AD401" i="1"/>
  <c r="AE401" i="1"/>
  <c r="AB443" i="1"/>
  <c r="AA443" i="1"/>
  <c r="AB205" i="1"/>
  <c r="AA205" i="1"/>
  <c r="AE27" i="1"/>
  <c r="AD27" i="1"/>
  <c r="AA612" i="1"/>
  <c r="AB612" i="1"/>
  <c r="AE44" i="1"/>
  <c r="AD44" i="1"/>
  <c r="AE466" i="1"/>
  <c r="AD466" i="1"/>
  <c r="AD283" i="1"/>
  <c r="AE283" i="1"/>
  <c r="AA195" i="1"/>
  <c r="AB195" i="1"/>
  <c r="AD255" i="1"/>
  <c r="AE255" i="1"/>
  <c r="AE138" i="1"/>
  <c r="AD138" i="1"/>
  <c r="AD623" i="1"/>
  <c r="AE623" i="1"/>
  <c r="AD172" i="1"/>
  <c r="AE172" i="1"/>
  <c r="AD76" i="1"/>
  <c r="AE76" i="1"/>
  <c r="AE242" i="1"/>
  <c r="AD242" i="1"/>
  <c r="AD271" i="1"/>
  <c r="AE271" i="1"/>
  <c r="AE691" i="1"/>
  <c r="AD691" i="1"/>
  <c r="AE465" i="1"/>
  <c r="AD465" i="1"/>
  <c r="AD319" i="1"/>
  <c r="AE319" i="1"/>
  <c r="AE313" i="1"/>
  <c r="AD313" i="1"/>
  <c r="AD487" i="1"/>
  <c r="AE487" i="1"/>
  <c r="AA293" i="1"/>
  <c r="AB293" i="1"/>
  <c r="AA184" i="1"/>
  <c r="AB184" i="1"/>
  <c r="AB67" i="1"/>
  <c r="AA67" i="1"/>
  <c r="AB535" i="1"/>
  <c r="AA535" i="1"/>
  <c r="AB99" i="1"/>
  <c r="AA99" i="1"/>
  <c r="AB139" i="1"/>
  <c r="AA139" i="1"/>
  <c r="AB717" i="1"/>
  <c r="AA717" i="1"/>
  <c r="AB206" i="1"/>
  <c r="AA206" i="1"/>
  <c r="AA770" i="1"/>
  <c r="AB770" i="1"/>
  <c r="AB219" i="1"/>
  <c r="AA219" i="1"/>
  <c r="AB351" i="1"/>
  <c r="AA351" i="1"/>
  <c r="AB350" i="1"/>
  <c r="AA350" i="1"/>
  <c r="AA477" i="1"/>
  <c r="AB477" i="1"/>
  <c r="AA813" i="1"/>
  <c r="AB813" i="1"/>
  <c r="AB356" i="1"/>
  <c r="AA356" i="1"/>
  <c r="AB586" i="1"/>
  <c r="AA586" i="1"/>
  <c r="AB742" i="1"/>
  <c r="AA742" i="1"/>
  <c r="AA524" i="1"/>
  <c r="AB524" i="1"/>
  <c r="AA398" i="1"/>
  <c r="AB398" i="1"/>
  <c r="AA170" i="1"/>
  <c r="AB170" i="1"/>
  <c r="AA663" i="1"/>
  <c r="AB663" i="1"/>
  <c r="AB388" i="1"/>
  <c r="AA388" i="1"/>
  <c r="AD809" i="1"/>
  <c r="AE809" i="1"/>
  <c r="AE111" i="1"/>
  <c r="AD111" i="1"/>
  <c r="AB684" i="1"/>
  <c r="AA684" i="1"/>
  <c r="AB280" i="1"/>
  <c r="AA280" i="1"/>
  <c r="AB259" i="1"/>
  <c r="AA259" i="1"/>
  <c r="AA207" i="1"/>
  <c r="AB207" i="1"/>
  <c r="AA347" i="1"/>
  <c r="AB347" i="1"/>
  <c r="AE660" i="1"/>
  <c r="AD660" i="1"/>
  <c r="AB393" i="1"/>
  <c r="AA393" i="1"/>
  <c r="AD52" i="1"/>
  <c r="AE52" i="1"/>
  <c r="AD38" i="1"/>
  <c r="AE38" i="1"/>
  <c r="AA167" i="1"/>
  <c r="AB167" i="1"/>
  <c r="AD166" i="1"/>
  <c r="AE166" i="1"/>
  <c r="AE223" i="1"/>
  <c r="AD223" i="1"/>
  <c r="AB525" i="1"/>
  <c r="AA525" i="1"/>
  <c r="AB317" i="1"/>
  <c r="AA317" i="1"/>
  <c r="AB435" i="1"/>
  <c r="AA435" i="1"/>
  <c r="AD325" i="1"/>
  <c r="AE325" i="1"/>
  <c r="AD464" i="1"/>
  <c r="AE464" i="1"/>
  <c r="AA708" i="1"/>
  <c r="AB708" i="1"/>
  <c r="AA53" i="1"/>
  <c r="AB53" i="1"/>
  <c r="AE222" i="1"/>
  <c r="AD222" i="1"/>
  <c r="AB333" i="1"/>
  <c r="AA333" i="1"/>
  <c r="AB576" i="1"/>
  <c r="AA576" i="1"/>
  <c r="AB804" i="1"/>
  <c r="AA804" i="1"/>
  <c r="AB667" i="1"/>
  <c r="AA667" i="1"/>
  <c r="AB680" i="1"/>
  <c r="AA680" i="1"/>
  <c r="AA250" i="1"/>
  <c r="AB250" i="1"/>
  <c r="AA791" i="1"/>
  <c r="AB791" i="1"/>
  <c r="AA281" i="1"/>
  <c r="AB281" i="1"/>
  <c r="AD396" i="1"/>
  <c r="AE396" i="1"/>
  <c r="AA438" i="1"/>
  <c r="AB438" i="1"/>
  <c r="AE408" i="1"/>
  <c r="AD408" i="1"/>
  <c r="AA584" i="1"/>
  <c r="AB584" i="1"/>
  <c r="AD299" i="1"/>
  <c r="AE299" i="1"/>
  <c r="AD226" i="1"/>
  <c r="AE226" i="1"/>
  <c r="AD766" i="1"/>
  <c r="AE766" i="1"/>
  <c r="AA338" i="1"/>
  <c r="AB338" i="1"/>
  <c r="AA91" i="1"/>
  <c r="AB91" i="1"/>
  <c r="AB156" i="1"/>
  <c r="AA156" i="1"/>
  <c r="AE657" i="1"/>
  <c r="AD657" i="1"/>
  <c r="AB66" i="1"/>
  <c r="AA66" i="1"/>
  <c r="AB217" i="1"/>
  <c r="AA217" i="1"/>
  <c r="AD810" i="1"/>
  <c r="AE810" i="1"/>
  <c r="AE115" i="1"/>
  <c r="AD115" i="1"/>
  <c r="AD234" i="1"/>
  <c r="AE234" i="1"/>
  <c r="AE636" i="1"/>
  <c r="AD636" i="1"/>
  <c r="AE211" i="1"/>
  <c r="AD211" i="1"/>
  <c r="AD278" i="1"/>
  <c r="AE278" i="1"/>
  <c r="AE661" i="1"/>
  <c r="AD661" i="1"/>
  <c r="AD202" i="1"/>
  <c r="AE202" i="1"/>
  <c r="AD444" i="1"/>
  <c r="AE444" i="1"/>
  <c r="AD284" i="1"/>
  <c r="AE284" i="1"/>
  <c r="AE610" i="1"/>
  <c r="AD610" i="1"/>
  <c r="AD682" i="1"/>
  <c r="AE682" i="1"/>
  <c r="AD785" i="1"/>
  <c r="AE785" i="1"/>
  <c r="AE65" i="1"/>
  <c r="AD65" i="1"/>
  <c r="AE608" i="1"/>
  <c r="AD608" i="1"/>
  <c r="AD595" i="1"/>
  <c r="AE595" i="1"/>
  <c r="AE745" i="1"/>
  <c r="AD745" i="1"/>
  <c r="AB489" i="1"/>
  <c r="AA489" i="1"/>
  <c r="AA611" i="1"/>
  <c r="AB611" i="1"/>
  <c r="AB646" i="1"/>
  <c r="AA646" i="1"/>
  <c r="AA257" i="1"/>
  <c r="AB257" i="1"/>
  <c r="AA92" i="1"/>
  <c r="AB92" i="1"/>
  <c r="AB352" i="1"/>
  <c r="AA352" i="1"/>
  <c r="AB48" i="1"/>
  <c r="AA48" i="1"/>
  <c r="AA624" i="1"/>
  <c r="AB624" i="1"/>
  <c r="AA148" i="1"/>
  <c r="AB148" i="1"/>
  <c r="AA248" i="1"/>
  <c r="AB248" i="1"/>
  <c r="AB620" i="1"/>
  <c r="AA620" i="1"/>
  <c r="AA295" i="1"/>
  <c r="AB295" i="1"/>
  <c r="AB798" i="1"/>
  <c r="AA798" i="1"/>
  <c r="AD580" i="1"/>
  <c r="AE580" i="1"/>
  <c r="AB87" i="1"/>
  <c r="AA87" i="1"/>
  <c r="AB422" i="1"/>
  <c r="AA422" i="1"/>
  <c r="AB679" i="1"/>
  <c r="AA679" i="1"/>
  <c r="AB103" i="1"/>
  <c r="AA103" i="1"/>
  <c r="AE630" i="1"/>
  <c r="AD630" i="1"/>
  <c r="AB23" i="1"/>
  <c r="AA23" i="1"/>
  <c r="AA654" i="1"/>
  <c r="AB654" i="1"/>
  <c r="AB364" i="1"/>
  <c r="AA364" i="1"/>
  <c r="AA775" i="1"/>
  <c r="AB775" i="1"/>
  <c r="AE474" i="1"/>
  <c r="AD474" i="1"/>
  <c r="AB459" i="1"/>
  <c r="AA459" i="1"/>
  <c r="AE662" i="1"/>
  <c r="AD662" i="1"/>
  <c r="AD774" i="1"/>
  <c r="AE774" i="1"/>
  <c r="AE75" i="1"/>
  <c r="AD75" i="1"/>
  <c r="AB759" i="1"/>
  <c r="AA759" i="1"/>
  <c r="AA482" i="1"/>
  <c r="AB482" i="1"/>
  <c r="AB757" i="1"/>
  <c r="AA757" i="1"/>
  <c r="AA767" i="1"/>
  <c r="AB767" i="1"/>
  <c r="AD31" i="1"/>
  <c r="AE31" i="1"/>
  <c r="AA579" i="1"/>
  <c r="AB579" i="1"/>
  <c r="AD690" i="1"/>
  <c r="AE690" i="1"/>
  <c r="AA561" i="1"/>
  <c r="AB561" i="1"/>
  <c r="AE500" i="1"/>
  <c r="AD500" i="1"/>
  <c r="AD323" i="1"/>
  <c r="AE323" i="1"/>
  <c r="AD596" i="1"/>
  <c r="AE596" i="1"/>
  <c r="AD521" i="1"/>
  <c r="AE521" i="1"/>
  <c r="AD357" i="1"/>
  <c r="AE357" i="1"/>
  <c r="AD687" i="1"/>
  <c r="AE687" i="1"/>
  <c r="AD191" i="1"/>
  <c r="AE191" i="1"/>
  <c r="AD558" i="1"/>
  <c r="AE558" i="1"/>
  <c r="AE105" i="1"/>
  <c r="AD105" i="1"/>
  <c r="AD741" i="1"/>
  <c r="AE741" i="1"/>
  <c r="AA430" i="1"/>
  <c r="AB430" i="1"/>
  <c r="AB552" i="1"/>
  <c r="AA552" i="1"/>
  <c r="AB707" i="1"/>
  <c r="AA707" i="1"/>
  <c r="AA463" i="1"/>
  <c r="AB463" i="1"/>
  <c r="AA549" i="1"/>
  <c r="AB549" i="1"/>
  <c r="AA789" i="1"/>
  <c r="AB789" i="1"/>
  <c r="AB33" i="1"/>
  <c r="AA33" i="1"/>
  <c r="AA287" i="1"/>
  <c r="AB287" i="1"/>
  <c r="AB768" i="1"/>
  <c r="AA768" i="1"/>
  <c r="AA723" i="1"/>
  <c r="AB723" i="1"/>
  <c r="AA581" i="1"/>
  <c r="AB581" i="1"/>
  <c r="AB710" i="1"/>
  <c r="AA710" i="1"/>
  <c r="AE750" i="1"/>
  <c r="AD750" i="1"/>
  <c r="AA326" i="1"/>
  <c r="AB326" i="1"/>
  <c r="AA512" i="1"/>
  <c r="AB512" i="1"/>
  <c r="AB239" i="1"/>
  <c r="AA239" i="1"/>
  <c r="AA237" i="1"/>
  <c r="AB237" i="1"/>
  <c r="AA247" i="1"/>
  <c r="AB247" i="1"/>
  <c r="AA628" i="1"/>
  <c r="AB628" i="1"/>
  <c r="AA746" i="1"/>
  <c r="AB746" i="1"/>
  <c r="AB315" i="1"/>
  <c r="AA315" i="1"/>
  <c r="AA818" i="1"/>
  <c r="AB818" i="1"/>
  <c r="AD96" i="1"/>
  <c r="AE96" i="1"/>
  <c r="AE366" i="1"/>
  <c r="AD366" i="1"/>
  <c r="AD469" i="1"/>
  <c r="AE469" i="1"/>
  <c r="AB163" i="1"/>
  <c r="AA163" i="1"/>
  <c r="AD24" i="1"/>
  <c r="AE24" i="1"/>
  <c r="AD547" i="1"/>
  <c r="AE547" i="1"/>
  <c r="AE413" i="1"/>
  <c r="AD413" i="1"/>
  <c r="AB736" i="1"/>
  <c r="AA736" i="1"/>
  <c r="AB447" i="1"/>
  <c r="AA447" i="1"/>
  <c r="AA45" i="1"/>
  <c r="AB45" i="1"/>
  <c r="AE186" i="1"/>
  <c r="AD186" i="1"/>
  <c r="AE282" i="1"/>
  <c r="AD282" i="1"/>
  <c r="AE669" i="1"/>
  <c r="AD669" i="1"/>
  <c r="AD817" i="1"/>
  <c r="AE817" i="1"/>
  <c r="AD168" i="1"/>
  <c r="AE168" i="1"/>
  <c r="AD279" i="1"/>
  <c r="AE279" i="1"/>
  <c r="AD363" i="1"/>
  <c r="AE363" i="1"/>
  <c r="AE668" i="1"/>
  <c r="AD668" i="1"/>
  <c r="AD484" i="1"/>
  <c r="AE484" i="1"/>
  <c r="AE780" i="1"/>
  <c r="AD780" i="1"/>
  <c r="AB728" i="1"/>
  <c r="AA728" i="1"/>
  <c r="AB530" i="1"/>
  <c r="AA530" i="1"/>
  <c r="AA395" i="1"/>
  <c r="AB395" i="1"/>
  <c r="AB473" i="1"/>
  <c r="AA473" i="1"/>
  <c r="AB353" i="1"/>
  <c r="AA353" i="1"/>
  <c r="AA394" i="1"/>
  <c r="AB394" i="1"/>
  <c r="AA461" i="1"/>
  <c r="AB461" i="1"/>
  <c r="AB639" i="1"/>
  <c r="AA639" i="1"/>
  <c r="AA215" i="1"/>
  <c r="AB215" i="1"/>
  <c r="AA174" i="1"/>
  <c r="AB174" i="1"/>
  <c r="AB49" i="1"/>
  <c r="AA49" i="1"/>
  <c r="AA196" i="1"/>
  <c r="AB196" i="1"/>
  <c r="AB25" i="1"/>
  <c r="AA25" i="1"/>
  <c r="AA73" i="1"/>
  <c r="AB73" i="1"/>
  <c r="AD701" i="1"/>
  <c r="AE701" i="1"/>
  <c r="AB349" i="1"/>
  <c r="AA349" i="1"/>
  <c r="AB124" i="1"/>
  <c r="AA124" i="1"/>
  <c r="AE322" i="1"/>
  <c r="AD322" i="1"/>
  <c r="AB640" i="1"/>
  <c r="AA640" i="1"/>
  <c r="AA618" i="1"/>
  <c r="AB618" i="1"/>
  <c r="AA773" i="1"/>
  <c r="AB773" i="1"/>
  <c r="AB431" i="1"/>
  <c r="AA431" i="1"/>
  <c r="AB141" i="1"/>
  <c r="AA141" i="1"/>
  <c r="AD135" i="1"/>
  <c r="AE135" i="1"/>
  <c r="AD510" i="1"/>
  <c r="AE510" i="1"/>
  <c r="AA445" i="1"/>
  <c r="AB445" i="1"/>
  <c r="AD71" i="1"/>
  <c r="AE71" i="1"/>
  <c r="AE399" i="1"/>
  <c r="AD399" i="1"/>
  <c r="AD21" i="1"/>
  <c r="AE21" i="1"/>
  <c r="AB328" i="1"/>
  <c r="AA328" i="1"/>
  <c r="AA815" i="1"/>
  <c r="AB815" i="1"/>
  <c r="AE793" i="1"/>
  <c r="AD793" i="1"/>
  <c r="AD150" i="1"/>
  <c r="AE150" i="1"/>
  <c r="AD176" i="1"/>
  <c r="AE176" i="1"/>
  <c r="AD41" i="1"/>
  <c r="AE41" i="1"/>
  <c r="AB244" i="1"/>
  <c r="AA244" i="1"/>
  <c r="AE320" i="1"/>
  <c r="AD320" i="1"/>
  <c r="AD198" i="1"/>
  <c r="AE198" i="1"/>
  <c r="AD607" i="1"/>
  <c r="AE607" i="1"/>
  <c r="AD100" i="1"/>
  <c r="AE100" i="1"/>
  <c r="AE811" i="1"/>
  <c r="AD811" i="1"/>
  <c r="AE233" i="1"/>
  <c r="AD233" i="1"/>
  <c r="AD747" i="1"/>
  <c r="AE747" i="1"/>
  <c r="AE210" i="1"/>
  <c r="AD210" i="1"/>
  <c r="AD312" i="1"/>
  <c r="AE312" i="1"/>
  <c r="AE427" i="1"/>
  <c r="AD427" i="1"/>
  <c r="AE564" i="1"/>
  <c r="AD564" i="1"/>
  <c r="AE269" i="1"/>
  <c r="AD269" i="1"/>
  <c r="AD429" i="1"/>
  <c r="AE429" i="1"/>
  <c r="AE81" i="1"/>
  <c r="AD81" i="1"/>
  <c r="AD68" i="1"/>
  <c r="AE68" i="1"/>
  <c r="AA556" i="1"/>
  <c r="AB556" i="1"/>
  <c r="AB566" i="1"/>
  <c r="AA566" i="1"/>
  <c r="AB495" i="1"/>
  <c r="AA495" i="1"/>
  <c r="AB806" i="1"/>
  <c r="AA806" i="1"/>
  <c r="AB221" i="1"/>
  <c r="AA221" i="1"/>
  <c r="AB700" i="1"/>
  <c r="AA700" i="1"/>
  <c r="AB569" i="1"/>
  <c r="AA569" i="1"/>
  <c r="AB709" i="1"/>
  <c r="AA709" i="1"/>
  <c r="AB134" i="1"/>
  <c r="AA134" i="1"/>
  <c r="AA329" i="1"/>
  <c r="AB329" i="1"/>
  <c r="AA428" i="1"/>
  <c r="AB428" i="1"/>
  <c r="AB749" i="1"/>
  <c r="AA749" i="1"/>
  <c r="AA289" i="1"/>
  <c r="AB289" i="1"/>
  <c r="AB32" i="1"/>
  <c r="AA32" i="1"/>
  <c r="AA37" i="1"/>
  <c r="AB37" i="1"/>
  <c r="AA414" i="1"/>
  <c r="AB414" i="1"/>
  <c r="AD39" i="1"/>
  <c r="AE39" i="1"/>
  <c r="AB498" i="1"/>
  <c r="AA498" i="1"/>
  <c r="AD493" i="1"/>
  <c r="AE493" i="1"/>
  <c r="AD502" i="1"/>
  <c r="AE502" i="1"/>
  <c r="AB109" i="1"/>
  <c r="AA109" i="1"/>
  <c r="AA508" i="1"/>
  <c r="AB508" i="1"/>
  <c r="AA125" i="1"/>
  <c r="AB125" i="1"/>
  <c r="AD688" i="1"/>
  <c r="AE688" i="1"/>
  <c r="AD291" i="1"/>
  <c r="AE291" i="1"/>
  <c r="AD358" i="1"/>
  <c r="AE358" i="1"/>
  <c r="AD570" i="1"/>
  <c r="AE570" i="1"/>
  <c r="AD339" i="1"/>
  <c r="AE339" i="1"/>
  <c r="AE432" i="1"/>
  <c r="AD432" i="1"/>
  <c r="AD106" i="1"/>
  <c r="AE106" i="1"/>
  <c r="AD686" i="1"/>
  <c r="AE686" i="1"/>
  <c r="AD400" i="1"/>
  <c r="AE400" i="1"/>
  <c r="AD756" i="1"/>
  <c r="AE756" i="1"/>
  <c r="AD478" i="1"/>
  <c r="AE478" i="1"/>
  <c r="AD695" i="1"/>
  <c r="AE695" i="1"/>
  <c r="AE711" i="1"/>
  <c r="AD711" i="1"/>
  <c r="AD712" i="1"/>
  <c r="AE712" i="1"/>
  <c r="AD797" i="1"/>
  <c r="AE797" i="1"/>
  <c r="AE803" i="1"/>
  <c r="AD803" i="1"/>
  <c r="AE179" i="1"/>
  <c r="AD179" i="1"/>
  <c r="AA132" i="1"/>
  <c r="AB132" i="1"/>
  <c r="AB699" i="1"/>
  <c r="AA699" i="1"/>
  <c r="AB360" i="1"/>
  <c r="AA360" i="1"/>
  <c r="AB541" i="1"/>
  <c r="AA541" i="1"/>
  <c r="AB152" i="1"/>
  <c r="AA152" i="1"/>
  <c r="AB26" i="1"/>
  <c r="AA26" i="1"/>
  <c r="AA231" i="1"/>
  <c r="AB231" i="1"/>
  <c r="AB108" i="1"/>
  <c r="AA108" i="1"/>
  <c r="AB263" i="1"/>
  <c r="AA263" i="1"/>
  <c r="AB256" i="1"/>
  <c r="AA256" i="1"/>
  <c r="AA227" i="1"/>
  <c r="AB227" i="1"/>
  <c r="AB180" i="1"/>
  <c r="AA180" i="1"/>
  <c r="AB104" i="1"/>
  <c r="AA104" i="1"/>
  <c r="AB781" i="1"/>
  <c r="AA781" i="1"/>
  <c r="AB725" i="1"/>
  <c r="AA725" i="1"/>
  <c r="AA370" i="1"/>
  <c r="AB370" i="1"/>
  <c r="AA240" i="1"/>
  <c r="AB240" i="1"/>
  <c r="AA721" i="1"/>
  <c r="AB721" i="1"/>
  <c r="AE411" i="1"/>
  <c r="AD411" i="1"/>
  <c r="AA83" i="1"/>
  <c r="AB83" i="1"/>
  <c r="AA130" i="1"/>
  <c r="AB130" i="1"/>
  <c r="AB121" i="1"/>
  <c r="AA121" i="1"/>
  <c r="AA288" i="1"/>
  <c r="AB288" i="1"/>
  <c r="AA732" i="1"/>
  <c r="AB732" i="1"/>
  <c r="AA529" i="1"/>
  <c r="AB529" i="1"/>
  <c r="AB520" i="1"/>
  <c r="AA520" i="1"/>
  <c r="AE737" i="1"/>
  <c r="AD737" i="1"/>
  <c r="AD643" i="1"/>
  <c r="AE643" i="1"/>
  <c r="AB506" i="1"/>
  <c r="AA506" i="1"/>
  <c r="AD341" i="1"/>
  <c r="AE341" i="1"/>
  <c r="AB604" i="1"/>
  <c r="AA604" i="1"/>
  <c r="AA664" i="1"/>
  <c r="AB664" i="1"/>
  <c r="AD589" i="1"/>
  <c r="AE589" i="1"/>
  <c r="AB372" i="1"/>
  <c r="AA372" i="1"/>
  <c r="AD235" i="1"/>
  <c r="AE235" i="1"/>
  <c r="AA380" i="1"/>
  <c r="AB380" i="1"/>
  <c r="AA376" i="1"/>
  <c r="AB376" i="1"/>
  <c r="AB568" i="1"/>
  <c r="AA568" i="1"/>
  <c r="AD621" i="1"/>
  <c r="AE621" i="1"/>
  <c r="AD567" i="1"/>
  <c r="AE567" i="1"/>
  <c r="AE593" i="1"/>
  <c r="AD593" i="1"/>
  <c r="AD354" i="1"/>
  <c r="AE354" i="1"/>
  <c r="AD243" i="1"/>
  <c r="AE243" i="1"/>
  <c r="AE550" i="1"/>
  <c r="AD550" i="1"/>
  <c r="AD330" i="1"/>
  <c r="AE330" i="1"/>
  <c r="AD129" i="1"/>
  <c r="AE129" i="1"/>
  <c r="AD787" i="1"/>
  <c r="AE787" i="1"/>
  <c r="AD209" i="1"/>
  <c r="AE209" i="1"/>
  <c r="AE670" i="1"/>
  <c r="AD670" i="1"/>
  <c r="AE731" i="1"/>
  <c r="AD731" i="1"/>
  <c r="AE652" i="1"/>
  <c r="AD652" i="1"/>
  <c r="AB140" i="1"/>
  <c r="AA140" i="1"/>
  <c r="AA321" i="1"/>
  <c r="AB321" i="1"/>
  <c r="AB292" i="1"/>
  <c r="AA292" i="1"/>
  <c r="AB368" i="1"/>
  <c r="AA368" i="1"/>
  <c r="AB417" i="1"/>
  <c r="AA417" i="1"/>
  <c r="AB113" i="1"/>
  <c r="AA113" i="1"/>
  <c r="AA578" i="1"/>
  <c r="AB578" i="1"/>
  <c r="AA642" i="1"/>
  <c r="AB642" i="1"/>
  <c r="AA492" i="1"/>
  <c r="AB492" i="1"/>
  <c r="AA162" i="1"/>
  <c r="AB162" i="1"/>
  <c r="AA365" i="1"/>
  <c r="AB365" i="1"/>
  <c r="AB448" i="1"/>
  <c r="AA448" i="1"/>
  <c r="AB274" i="1"/>
  <c r="AA274" i="1"/>
  <c r="AB738" i="1"/>
  <c r="AA738" i="1"/>
  <c r="AB238" i="1"/>
  <c r="AA238" i="1"/>
  <c r="AA587" i="1"/>
  <c r="AB587" i="1"/>
  <c r="AB800" i="1"/>
  <c r="AA800" i="1"/>
  <c r="AA433" i="1"/>
  <c r="AB433" i="1"/>
  <c r="AA57" i="1"/>
  <c r="AB57" i="1"/>
  <c r="AA426" i="1"/>
  <c r="AB426" i="1"/>
  <c r="AB454" i="1"/>
  <c r="AA454" i="1"/>
  <c r="AB407" i="1"/>
  <c r="AA407" i="1"/>
  <c r="AA683" i="1"/>
  <c r="AB683" i="1"/>
  <c r="AD676" i="1"/>
  <c r="AE676" i="1"/>
  <c r="AB371" i="1"/>
  <c r="AA371" i="1"/>
  <c r="AB627" i="1"/>
  <c r="AA627" i="1"/>
  <c r="AE107" i="1"/>
  <c r="AD107" i="1"/>
  <c r="AB402" i="1"/>
  <c r="AA402" i="1"/>
  <c r="AA143" i="1"/>
  <c r="AB143" i="1"/>
  <c r="AA397" i="1"/>
  <c r="AB397" i="1"/>
  <c r="AD160" i="1"/>
  <c r="AE160" i="1"/>
  <c r="AB533" i="1"/>
  <c r="AA533" i="1"/>
  <c r="AE98" i="1"/>
  <c r="AD98" i="1"/>
  <c r="AD123" i="1"/>
  <c r="AE123" i="1"/>
  <c r="AD796" i="1"/>
  <c r="AE796" i="1"/>
  <c r="AE246" i="1"/>
  <c r="AD246" i="1"/>
  <c r="AE505" i="1"/>
  <c r="AD505" i="1"/>
  <c r="AE531" i="1"/>
  <c r="AD531" i="1"/>
  <c r="AD203" i="1"/>
  <c r="AE203" i="1"/>
  <c r="AD384" i="1"/>
  <c r="AE384" i="1"/>
  <c r="AA117" i="1"/>
  <c r="AB117" i="1"/>
  <c r="AB199" i="1"/>
  <c r="AA199" i="1"/>
  <c r="AA735" i="1"/>
  <c r="AB735" i="1"/>
  <c r="AA190" i="1"/>
  <c r="AB190" i="1"/>
  <c r="AA213" i="1"/>
  <c r="AB213" i="1"/>
  <c r="AB34" i="1"/>
  <c r="AA34" i="1"/>
  <c r="AA439" i="1"/>
  <c r="AB439" i="1"/>
  <c r="AB51" i="1"/>
  <c r="AA51" i="1"/>
  <c r="AB46" i="1"/>
  <c r="AA46" i="1"/>
  <c r="AB392" i="1"/>
  <c r="AA392" i="1"/>
  <c r="AB173" i="1"/>
  <c r="AA173" i="1"/>
  <c r="AA594" i="1"/>
  <c r="AB594" i="1"/>
  <c r="AA675" i="1"/>
  <c r="AB675" i="1"/>
  <c r="AB86" i="1"/>
  <c r="AA86" i="1"/>
  <c r="AB457" i="1"/>
  <c r="AA457" i="1"/>
  <c r="AB361" i="1"/>
  <c r="AA361" i="1"/>
  <c r="AA501" i="1"/>
  <c r="AB501" i="1"/>
  <c r="AB230" i="1"/>
  <c r="AA230" i="1"/>
  <c r="AB776" i="1"/>
  <c r="AA776" i="1"/>
  <c r="AA270" i="1"/>
  <c r="AB270" i="1"/>
  <c r="AA61" i="1"/>
  <c r="AB61" i="1"/>
  <c r="AA816" i="1"/>
  <c r="AB816" i="1"/>
  <c r="AA603" i="1"/>
  <c r="AB603" i="1"/>
  <c r="AB601" i="1"/>
  <c r="AA601" i="1"/>
  <c r="AB340" i="1"/>
  <c r="AA340" i="1"/>
  <c r="AE84" i="1"/>
  <c r="AD84" i="1"/>
  <c r="AA165" i="1"/>
  <c r="AB165" i="1"/>
  <c r="AE801" i="1"/>
  <c r="AD801" i="1"/>
  <c r="AD149" i="1"/>
  <c r="AE149" i="1"/>
  <c r="AE70" i="1"/>
  <c r="AD70" i="1"/>
  <c r="AB304" i="1"/>
  <c r="AA304" i="1"/>
  <c r="AA387" i="1"/>
  <c r="AB387" i="1"/>
  <c r="AB441" i="1"/>
  <c r="AA441" i="1"/>
  <c r="AB753" i="1"/>
  <c r="AA753" i="1"/>
  <c r="AA678" i="1"/>
  <c r="AB678" i="1"/>
  <c r="AA515" i="1"/>
  <c r="AB515" i="1"/>
  <c r="AB626" i="1"/>
  <c r="AA626" i="1"/>
  <c r="AE406" i="1"/>
  <c r="AD406" i="1"/>
  <c r="AD60" i="1"/>
  <c r="AE60" i="1"/>
  <c r="AA814" i="1"/>
  <c r="AB814" i="1"/>
  <c r="AE681" i="1"/>
  <c r="AD681" i="1"/>
  <c r="AD434" i="1"/>
  <c r="AE434" i="1"/>
  <c r="AD577" i="1"/>
  <c r="AE577" i="1"/>
  <c r="AE598" i="1"/>
  <c r="AD598" i="1"/>
  <c r="AE164" i="1"/>
  <c r="AD164" i="1"/>
  <c r="AD147" i="1"/>
  <c r="AE147" i="1"/>
  <c r="AE632" i="1"/>
  <c r="AD632" i="1"/>
  <c r="AE300" i="1"/>
  <c r="AD300" i="1"/>
  <c r="AD777" i="1"/>
  <c r="AE777" i="1"/>
  <c r="AD740" i="1"/>
  <c r="AE740" i="1"/>
  <c r="AE374" i="1"/>
  <c r="AD374" i="1"/>
  <c r="AB509" i="1"/>
  <c r="AA509" i="1"/>
  <c r="AA77" i="1"/>
  <c r="AB77" i="1"/>
  <c r="AA252" i="1"/>
  <c r="AB252" i="1"/>
  <c r="AB54" i="1"/>
  <c r="AA54" i="1"/>
  <c r="AB724" i="1"/>
  <c r="AA724" i="1"/>
  <c r="AB188" i="1"/>
  <c r="AA188" i="1"/>
  <c r="AB625" i="1"/>
  <c r="AA625" i="1"/>
  <c r="AA294" i="1"/>
  <c r="AB294" i="1"/>
  <c r="AA74" i="1"/>
  <c r="AB74" i="1"/>
  <c r="AA527" i="1"/>
  <c r="AB527" i="1"/>
  <c r="AB337" i="1"/>
  <c r="AA337" i="1"/>
  <c r="AA69" i="1"/>
  <c r="AB69" i="1"/>
  <c r="AB126" i="1"/>
  <c r="AA126" i="1"/>
  <c r="AD527" i="1" l="1"/>
  <c r="AE527" i="1"/>
  <c r="AD724" i="1"/>
  <c r="AE724" i="1"/>
  <c r="AD533" i="1"/>
  <c r="AE533" i="1"/>
  <c r="AD368" i="1"/>
  <c r="AE368" i="1"/>
  <c r="AD604" i="1"/>
  <c r="AE604" i="1"/>
  <c r="AD74" i="1"/>
  <c r="AE74" i="1"/>
  <c r="AE814" i="1"/>
  <c r="AD814" i="1"/>
  <c r="AD387" i="1"/>
  <c r="AE387" i="1"/>
  <c r="AE270" i="1"/>
  <c r="AD270" i="1"/>
  <c r="AD594" i="1"/>
  <c r="AE594" i="1"/>
  <c r="AD587" i="1"/>
  <c r="AE587" i="1"/>
  <c r="AD642" i="1"/>
  <c r="AE642" i="1"/>
  <c r="AD288" i="1"/>
  <c r="AE288" i="1"/>
  <c r="AE231" i="1"/>
  <c r="AD231" i="1"/>
  <c r="AD125" i="1"/>
  <c r="AE125" i="1"/>
  <c r="AE37" i="1"/>
  <c r="AD37" i="1"/>
  <c r="AE54" i="1"/>
  <c r="AD54" i="1"/>
  <c r="AD304" i="1"/>
  <c r="AE304" i="1"/>
  <c r="AD776" i="1"/>
  <c r="AE776" i="1"/>
  <c r="AE457" i="1"/>
  <c r="AD457" i="1"/>
  <c r="AD173" i="1"/>
  <c r="AE173" i="1"/>
  <c r="AD238" i="1"/>
  <c r="AE238" i="1"/>
  <c r="AE292" i="1"/>
  <c r="AD292" i="1"/>
  <c r="AD568" i="1"/>
  <c r="AE568" i="1"/>
  <c r="AD372" i="1"/>
  <c r="AE372" i="1"/>
  <c r="AE520" i="1"/>
  <c r="AD520" i="1"/>
  <c r="AE121" i="1"/>
  <c r="AD121" i="1"/>
  <c r="AE781" i="1"/>
  <c r="AD781" i="1"/>
  <c r="AD256" i="1"/>
  <c r="AE256" i="1"/>
  <c r="AD26" i="1"/>
  <c r="AE26" i="1"/>
  <c r="AD699" i="1"/>
  <c r="AE699" i="1"/>
  <c r="AD498" i="1"/>
  <c r="AE498" i="1"/>
  <c r="AE32" i="1"/>
  <c r="AD32" i="1"/>
  <c r="AE700" i="1"/>
  <c r="AD700" i="1"/>
  <c r="AD566" i="1"/>
  <c r="AE566" i="1"/>
  <c r="AE124" i="1"/>
  <c r="AD124" i="1"/>
  <c r="AD25" i="1"/>
  <c r="AE25" i="1"/>
  <c r="AD353" i="1"/>
  <c r="AE353" i="1"/>
  <c r="AD728" i="1"/>
  <c r="AE728" i="1"/>
  <c r="AD447" i="1"/>
  <c r="AE447" i="1"/>
  <c r="AD33" i="1"/>
  <c r="AE33" i="1"/>
  <c r="AE707" i="1"/>
  <c r="AD707" i="1"/>
  <c r="AD759" i="1"/>
  <c r="AE759" i="1"/>
  <c r="AD459" i="1"/>
  <c r="AE459" i="1"/>
  <c r="AD679" i="1"/>
  <c r="AE679" i="1"/>
  <c r="AE798" i="1"/>
  <c r="AD798" i="1"/>
  <c r="AE489" i="1"/>
  <c r="AD489" i="1"/>
  <c r="AE804" i="1"/>
  <c r="AD804" i="1"/>
  <c r="AD435" i="1"/>
  <c r="AE435" i="1"/>
  <c r="AD393" i="1"/>
  <c r="AE393" i="1"/>
  <c r="AD259" i="1"/>
  <c r="AE259" i="1"/>
  <c r="AD356" i="1"/>
  <c r="AE356" i="1"/>
  <c r="AE351" i="1"/>
  <c r="AD351" i="1"/>
  <c r="AE717" i="1"/>
  <c r="AD717" i="1"/>
  <c r="AE67" i="1"/>
  <c r="AD67" i="1"/>
  <c r="AD102" i="1"/>
  <c r="AE102" i="1"/>
  <c r="AE158" i="1"/>
  <c r="AD158" i="1"/>
  <c r="AD110" i="1"/>
  <c r="AE110" i="1"/>
  <c r="AE378" i="1"/>
  <c r="AD378" i="1"/>
  <c r="AE659" i="1"/>
  <c r="AD659" i="1"/>
  <c r="AD761" i="1"/>
  <c r="AE761" i="1"/>
  <c r="AE373" i="1"/>
  <c r="AD373" i="1"/>
  <c r="AD671" i="1"/>
  <c r="AE671" i="1"/>
  <c r="AD216" i="1"/>
  <c r="AE216" i="1"/>
  <c r="AD677" i="1"/>
  <c r="AE677" i="1"/>
  <c r="AD359" i="1"/>
  <c r="AE359" i="1"/>
  <c r="AE171" i="1"/>
  <c r="AD171" i="1"/>
  <c r="AD665" i="1"/>
  <c r="AE665" i="1"/>
  <c r="AE475" i="1"/>
  <c r="AD475" i="1"/>
  <c r="AE779" i="1"/>
  <c r="AD779" i="1"/>
  <c r="AD260" i="1"/>
  <c r="AE260" i="1"/>
  <c r="AD310" i="1"/>
  <c r="AE310" i="1"/>
  <c r="AE285" i="1"/>
  <c r="AD285" i="1"/>
  <c r="AE383" i="1"/>
  <c r="AD383" i="1"/>
  <c r="AE155" i="1"/>
  <c r="AD155" i="1"/>
  <c r="AD420" i="1"/>
  <c r="AE420" i="1"/>
  <c r="AD472" i="1"/>
  <c r="AE472" i="1"/>
  <c r="AE647" i="1"/>
  <c r="AD647" i="1"/>
  <c r="AD241" i="1"/>
  <c r="AE241" i="1"/>
  <c r="AE212" i="1"/>
  <c r="AD212" i="1"/>
  <c r="AE318" i="1"/>
  <c r="AD318" i="1"/>
  <c r="AD229" i="1"/>
  <c r="AE229" i="1"/>
  <c r="AD694" i="1"/>
  <c r="AE694" i="1"/>
  <c r="AD499" i="1"/>
  <c r="AE499" i="1"/>
  <c r="AE181" i="1"/>
  <c r="AD181" i="1"/>
  <c r="AD127" i="1"/>
  <c r="AE127" i="1"/>
  <c r="AE30" i="1"/>
  <c r="AD30" i="1"/>
  <c r="AE794" i="1"/>
  <c r="AD794" i="1"/>
  <c r="AD43" i="1"/>
  <c r="AE43" i="1"/>
  <c r="AD165" i="1"/>
  <c r="AE165" i="1"/>
  <c r="AD603" i="1"/>
  <c r="AE603" i="1"/>
  <c r="AE439" i="1"/>
  <c r="AD439" i="1"/>
  <c r="AE735" i="1"/>
  <c r="AD735" i="1"/>
  <c r="AE683" i="1"/>
  <c r="AD683" i="1"/>
  <c r="AE57" i="1"/>
  <c r="AD57" i="1"/>
  <c r="AE365" i="1"/>
  <c r="AD365" i="1"/>
  <c r="AE578" i="1"/>
  <c r="AD578" i="1"/>
  <c r="AD721" i="1"/>
  <c r="AE721" i="1"/>
  <c r="AE508" i="1"/>
  <c r="AD508" i="1"/>
  <c r="AD329" i="1"/>
  <c r="AE329" i="1"/>
  <c r="AD773" i="1"/>
  <c r="AE773" i="1"/>
  <c r="AE215" i="1"/>
  <c r="AD215" i="1"/>
  <c r="AE628" i="1"/>
  <c r="AD628" i="1"/>
  <c r="AD512" i="1"/>
  <c r="AE512" i="1"/>
  <c r="AD581" i="1"/>
  <c r="AE581" i="1"/>
  <c r="AE654" i="1"/>
  <c r="AD654" i="1"/>
  <c r="AE148" i="1"/>
  <c r="AD148" i="1"/>
  <c r="AD92" i="1"/>
  <c r="AE92" i="1"/>
  <c r="AD791" i="1"/>
  <c r="AE791" i="1"/>
  <c r="AD53" i="1"/>
  <c r="AE53" i="1"/>
  <c r="AD398" i="1"/>
  <c r="AE398" i="1"/>
  <c r="AD575" i="1"/>
  <c r="AE575" i="1"/>
  <c r="AD622" i="1"/>
  <c r="AE622" i="1"/>
  <c r="AE476" i="1"/>
  <c r="AD476" i="1"/>
  <c r="AD290" i="1"/>
  <c r="AE290" i="1"/>
  <c r="AE416" i="1"/>
  <c r="AD416" i="1"/>
  <c r="AE557" i="1"/>
  <c r="AD557" i="1"/>
  <c r="AD651" i="1"/>
  <c r="AE651" i="1"/>
  <c r="AD528" i="1"/>
  <c r="AE528" i="1"/>
  <c r="AD645" i="1"/>
  <c r="AE645" i="1"/>
  <c r="AD177" i="1"/>
  <c r="AE177" i="1"/>
  <c r="AE692" i="1"/>
  <c r="AD692" i="1"/>
  <c r="AD390" i="1"/>
  <c r="AE390" i="1"/>
  <c r="AE154" i="1"/>
  <c r="AD154" i="1"/>
  <c r="AD771" i="1"/>
  <c r="AE771" i="1"/>
  <c r="AE615" i="1"/>
  <c r="AD615" i="1"/>
  <c r="AD277" i="1"/>
  <c r="AE277" i="1"/>
  <c r="AE62" i="1"/>
  <c r="AD62" i="1"/>
  <c r="AD137" i="1"/>
  <c r="AE137" i="1"/>
  <c r="AD381" i="1"/>
  <c r="AE381" i="1"/>
  <c r="AE72" i="1"/>
  <c r="AD72" i="1"/>
  <c r="AD69" i="1"/>
  <c r="AE69" i="1"/>
  <c r="AD392" i="1"/>
  <c r="AE392" i="1"/>
  <c r="AE407" i="1"/>
  <c r="AD407" i="1"/>
  <c r="AD113" i="1"/>
  <c r="AE113" i="1"/>
  <c r="AE104" i="1"/>
  <c r="AD104" i="1"/>
  <c r="AE263" i="1"/>
  <c r="AD263" i="1"/>
  <c r="AD109" i="1"/>
  <c r="AE109" i="1"/>
  <c r="AE134" i="1"/>
  <c r="AD134" i="1"/>
  <c r="AD221" i="1"/>
  <c r="AE221" i="1"/>
  <c r="AD244" i="1"/>
  <c r="AE244" i="1"/>
  <c r="AD349" i="1"/>
  <c r="AE349" i="1"/>
  <c r="AE639" i="1"/>
  <c r="AD639" i="1"/>
  <c r="AD473" i="1"/>
  <c r="AE473" i="1"/>
  <c r="AD736" i="1"/>
  <c r="AE736" i="1"/>
  <c r="AD163" i="1"/>
  <c r="AE163" i="1"/>
  <c r="AE552" i="1"/>
  <c r="AD552" i="1"/>
  <c r="AD23" i="1"/>
  <c r="AE23" i="1"/>
  <c r="AD422" i="1"/>
  <c r="AE422" i="1"/>
  <c r="AD156" i="1"/>
  <c r="AE156" i="1"/>
  <c r="AD576" i="1"/>
  <c r="AE576" i="1"/>
  <c r="AD317" i="1"/>
  <c r="AE317" i="1"/>
  <c r="AD280" i="1"/>
  <c r="AE280" i="1"/>
  <c r="AD388" i="1"/>
  <c r="AE388" i="1"/>
  <c r="AD219" i="1"/>
  <c r="AE219" i="1"/>
  <c r="AD139" i="1"/>
  <c r="AE139" i="1"/>
  <c r="AE205" i="1"/>
  <c r="AD205" i="1"/>
  <c r="AD673" i="1"/>
  <c r="AE673" i="1"/>
  <c r="AE436" i="1"/>
  <c r="AD436" i="1"/>
  <c r="AE772" i="1"/>
  <c r="AD772" i="1"/>
  <c r="AE437" i="1"/>
  <c r="AD437" i="1"/>
  <c r="AE116" i="1"/>
  <c r="AD116" i="1"/>
  <c r="AD308" i="1"/>
  <c r="AE308" i="1"/>
  <c r="AD423" i="1"/>
  <c r="AE423" i="1"/>
  <c r="AE554" i="1"/>
  <c r="AD554" i="1"/>
  <c r="AE488" i="1"/>
  <c r="AD488" i="1"/>
  <c r="AD159" i="1"/>
  <c r="AE159" i="1"/>
  <c r="AE613" i="1"/>
  <c r="AD613" i="1"/>
  <c r="AD602" i="1"/>
  <c r="AE602" i="1"/>
  <c r="AE379" i="1"/>
  <c r="AD379" i="1"/>
  <c r="AD666" i="1"/>
  <c r="AE666" i="1"/>
  <c r="AD713" i="1"/>
  <c r="AE713" i="1"/>
  <c r="AE514" i="1"/>
  <c r="AD514" i="1"/>
  <c r="AD693" i="1"/>
  <c r="AE693" i="1"/>
  <c r="AE703" i="1"/>
  <c r="AD703" i="1"/>
  <c r="AD802" i="1"/>
  <c r="AE802" i="1"/>
  <c r="AD95" i="1"/>
  <c r="AE95" i="1"/>
  <c r="AD421" i="1"/>
  <c r="AE421" i="1"/>
  <c r="AD559" i="1"/>
  <c r="AE559" i="1"/>
  <c r="AE382" i="1"/>
  <c r="AD382" i="1"/>
  <c r="AD485" i="1"/>
  <c r="AE485" i="1"/>
  <c r="AD483" i="1"/>
  <c r="AE483" i="1"/>
  <c r="AD453" i="1"/>
  <c r="AE453" i="1"/>
  <c r="AD90" i="1"/>
  <c r="AE90" i="1"/>
  <c r="AD35" i="1"/>
  <c r="AE35" i="1"/>
  <c r="AE296" i="1"/>
  <c r="AD296" i="1"/>
  <c r="AD214" i="1"/>
  <c r="AE214" i="1"/>
  <c r="AE355" i="1"/>
  <c r="AD355" i="1"/>
  <c r="AD597" i="1"/>
  <c r="AE597" i="1"/>
  <c r="AD546" i="1"/>
  <c r="AE546" i="1"/>
  <c r="AD294" i="1"/>
  <c r="AE294" i="1"/>
  <c r="AD678" i="1"/>
  <c r="AE678" i="1"/>
  <c r="AD625" i="1"/>
  <c r="AE625" i="1"/>
  <c r="AD753" i="1"/>
  <c r="AE753" i="1"/>
  <c r="AD86" i="1"/>
  <c r="AE86" i="1"/>
  <c r="AE199" i="1"/>
  <c r="AD199" i="1"/>
  <c r="AD738" i="1"/>
  <c r="AE738" i="1"/>
  <c r="AD506" i="1"/>
  <c r="AE506" i="1"/>
  <c r="AD152" i="1"/>
  <c r="AE152" i="1"/>
  <c r="AD816" i="1"/>
  <c r="AE816" i="1"/>
  <c r="AD397" i="1"/>
  <c r="AE397" i="1"/>
  <c r="AE376" i="1"/>
  <c r="AD376" i="1"/>
  <c r="AE240" i="1"/>
  <c r="AD240" i="1"/>
  <c r="AE132" i="1"/>
  <c r="AD132" i="1"/>
  <c r="AD289" i="1"/>
  <c r="AE289" i="1"/>
  <c r="AE556" i="1"/>
  <c r="AD556" i="1"/>
  <c r="AD618" i="1"/>
  <c r="AE618" i="1"/>
  <c r="AD196" i="1"/>
  <c r="AE196" i="1"/>
  <c r="AD818" i="1"/>
  <c r="AE818" i="1"/>
  <c r="AD247" i="1"/>
  <c r="AE247" i="1"/>
  <c r="AE326" i="1"/>
  <c r="AD326" i="1"/>
  <c r="AD723" i="1"/>
  <c r="AE723" i="1"/>
  <c r="AD789" i="1"/>
  <c r="AE789" i="1"/>
  <c r="AD561" i="1"/>
  <c r="AE561" i="1"/>
  <c r="AD767" i="1"/>
  <c r="AE767" i="1"/>
  <c r="AD295" i="1"/>
  <c r="AE295" i="1"/>
  <c r="AD624" i="1"/>
  <c r="AE624" i="1"/>
  <c r="AD257" i="1"/>
  <c r="AE257" i="1"/>
  <c r="AE438" i="1"/>
  <c r="AD438" i="1"/>
  <c r="AD250" i="1"/>
  <c r="AE250" i="1"/>
  <c r="AD708" i="1"/>
  <c r="AE708" i="1"/>
  <c r="AD167" i="1"/>
  <c r="AE167" i="1"/>
  <c r="AD524" i="1"/>
  <c r="AE524" i="1"/>
  <c r="AD813" i="1"/>
  <c r="AE813" i="1"/>
  <c r="AE184" i="1"/>
  <c r="AD184" i="1"/>
  <c r="AE583" i="1"/>
  <c r="AD583" i="1"/>
  <c r="AD638" i="1"/>
  <c r="AE638" i="1"/>
  <c r="AD540" i="1"/>
  <c r="AE540" i="1"/>
  <c r="AD452" i="1"/>
  <c r="AE452" i="1"/>
  <c r="AD497" i="1"/>
  <c r="AE497" i="1"/>
  <c r="AD765" i="1"/>
  <c r="AE765" i="1"/>
  <c r="AD748" i="1"/>
  <c r="AE748" i="1"/>
  <c r="AD739" i="1"/>
  <c r="AE739" i="1"/>
  <c r="AE254" i="1"/>
  <c r="AD254" i="1"/>
  <c r="AD641" i="1"/>
  <c r="AE641" i="1"/>
  <c r="AD410" i="1"/>
  <c r="AE410" i="1"/>
  <c r="AD301" i="1"/>
  <c r="AE301" i="1"/>
  <c r="AD605" i="1"/>
  <c r="AE605" i="1"/>
  <c r="AD819" i="1"/>
  <c r="AE819" i="1"/>
  <c r="AD511" i="1"/>
  <c r="AE511" i="1"/>
  <c r="AE183" i="1"/>
  <c r="AD183" i="1"/>
  <c r="AD545" i="1"/>
  <c r="AE545" i="1"/>
  <c r="AE571" i="1"/>
  <c r="AD571" i="1"/>
  <c r="AD481" i="1"/>
  <c r="AE481" i="1"/>
  <c r="AE386" i="1"/>
  <c r="AD386" i="1"/>
  <c r="AD337" i="1"/>
  <c r="AE337" i="1"/>
  <c r="AE230" i="1"/>
  <c r="AD230" i="1"/>
  <c r="AD34" i="1"/>
  <c r="AE34" i="1"/>
  <c r="AD627" i="1"/>
  <c r="AE627" i="1"/>
  <c r="AE252" i="1"/>
  <c r="AD252" i="1"/>
  <c r="AD433" i="1"/>
  <c r="AE433" i="1"/>
  <c r="AD162" i="1"/>
  <c r="AE162" i="1"/>
  <c r="AE321" i="1"/>
  <c r="AD321" i="1"/>
  <c r="AD529" i="1"/>
  <c r="AE529" i="1"/>
  <c r="AD130" i="1"/>
  <c r="AE130" i="1"/>
  <c r="AE188" i="1"/>
  <c r="AD188" i="1"/>
  <c r="AE626" i="1"/>
  <c r="AD626" i="1"/>
  <c r="AD441" i="1"/>
  <c r="AE441" i="1"/>
  <c r="AD340" i="1"/>
  <c r="AE340" i="1"/>
  <c r="AE46" i="1"/>
  <c r="AD46" i="1"/>
  <c r="AD371" i="1"/>
  <c r="AE371" i="1"/>
  <c r="AD454" i="1"/>
  <c r="AE454" i="1"/>
  <c r="AE800" i="1"/>
  <c r="AD800" i="1"/>
  <c r="AD274" i="1"/>
  <c r="AE274" i="1"/>
  <c r="AE417" i="1"/>
  <c r="AD417" i="1"/>
  <c r="AD140" i="1"/>
  <c r="AE140" i="1"/>
  <c r="AD180" i="1"/>
  <c r="AE180" i="1"/>
  <c r="AD108" i="1"/>
  <c r="AE108" i="1"/>
  <c r="AE541" i="1"/>
  <c r="AD541" i="1"/>
  <c r="AE749" i="1"/>
  <c r="AD749" i="1"/>
  <c r="AD709" i="1"/>
  <c r="AE709" i="1"/>
  <c r="AE806" i="1"/>
  <c r="AD806" i="1"/>
  <c r="AD141" i="1"/>
  <c r="AE141" i="1"/>
  <c r="AD640" i="1"/>
  <c r="AE640" i="1"/>
  <c r="AD49" i="1"/>
  <c r="AE49" i="1"/>
  <c r="AD315" i="1"/>
  <c r="AE315" i="1"/>
  <c r="AD768" i="1"/>
  <c r="AE768" i="1"/>
  <c r="AD757" i="1"/>
  <c r="AE757" i="1"/>
  <c r="AE87" i="1"/>
  <c r="AD87" i="1"/>
  <c r="AD620" i="1"/>
  <c r="AE620" i="1"/>
  <c r="AE48" i="1"/>
  <c r="AD48" i="1"/>
  <c r="AD646" i="1"/>
  <c r="AE646" i="1"/>
  <c r="AE217" i="1"/>
  <c r="AD217" i="1"/>
  <c r="AE680" i="1"/>
  <c r="AD680" i="1"/>
  <c r="AD333" i="1"/>
  <c r="AE333" i="1"/>
  <c r="AD525" i="1"/>
  <c r="AE525" i="1"/>
  <c r="AD684" i="1"/>
  <c r="AE684" i="1"/>
  <c r="AD742" i="1"/>
  <c r="AE742" i="1"/>
  <c r="AE99" i="1"/>
  <c r="AD99" i="1"/>
  <c r="AD443" i="1"/>
  <c r="AE443" i="1"/>
  <c r="AD783" i="1"/>
  <c r="AE783" i="1"/>
  <c r="AE786" i="1"/>
  <c r="AD786" i="1"/>
  <c r="AE47" i="1"/>
  <c r="AD47" i="1"/>
  <c r="AE516" i="1"/>
  <c r="AD516" i="1"/>
  <c r="AE367" i="1"/>
  <c r="AD367" i="1"/>
  <c r="AD553" i="1"/>
  <c r="AE553" i="1"/>
  <c r="AD253" i="1"/>
  <c r="AE253" i="1"/>
  <c r="AD389" i="1"/>
  <c r="AE389" i="1"/>
  <c r="AD585" i="1"/>
  <c r="AE585" i="1"/>
  <c r="AD719" i="1"/>
  <c r="AE719" i="1"/>
  <c r="AD28" i="1"/>
  <c r="AE28" i="1"/>
  <c r="AE297" i="1"/>
  <c r="AD297" i="1"/>
  <c r="AE22" i="1"/>
  <c r="AD22" i="1"/>
  <c r="AD718" i="1"/>
  <c r="AE718" i="1"/>
  <c r="AE760" i="1"/>
  <c r="AD760" i="1"/>
  <c r="AD685" i="1"/>
  <c r="AE685" i="1"/>
  <c r="AD519" i="1"/>
  <c r="AE519" i="1"/>
  <c r="AD460" i="1"/>
  <c r="AE460" i="1"/>
  <c r="AD617" i="1"/>
  <c r="AE617" i="1"/>
  <c r="AE144" i="1"/>
  <c r="AD144" i="1"/>
  <c r="AE114" i="1"/>
  <c r="AD114" i="1"/>
  <c r="AD494" i="1"/>
  <c r="AE494" i="1"/>
  <c r="AD451" i="1"/>
  <c r="AE451" i="1"/>
  <c r="AE795" i="1"/>
  <c r="AD795" i="1"/>
  <c r="AE649" i="1"/>
  <c r="AD649" i="1"/>
  <c r="AD224" i="1"/>
  <c r="AE224" i="1"/>
  <c r="AD419" i="1"/>
  <c r="AE419" i="1"/>
  <c r="AD532" i="1"/>
  <c r="AE532" i="1"/>
  <c r="AD61" i="1"/>
  <c r="AE61" i="1"/>
  <c r="AD501" i="1"/>
  <c r="AE501" i="1"/>
  <c r="AE675" i="1"/>
  <c r="AD675" i="1"/>
  <c r="AD213" i="1"/>
  <c r="AE213" i="1"/>
  <c r="AD117" i="1"/>
  <c r="AE117" i="1"/>
  <c r="AD143" i="1"/>
  <c r="AE143" i="1"/>
  <c r="AD492" i="1"/>
  <c r="AE492" i="1"/>
  <c r="AE380" i="1"/>
  <c r="AD380" i="1"/>
  <c r="AD664" i="1"/>
  <c r="AE664" i="1"/>
  <c r="AD732" i="1"/>
  <c r="AE732" i="1"/>
  <c r="AD83" i="1"/>
  <c r="AE83" i="1"/>
  <c r="AE370" i="1"/>
  <c r="AD370" i="1"/>
  <c r="AD414" i="1"/>
  <c r="AE414" i="1"/>
  <c r="AE815" i="1"/>
  <c r="AD815" i="1"/>
  <c r="AD461" i="1"/>
  <c r="AE461" i="1"/>
  <c r="AE395" i="1"/>
  <c r="AD395" i="1"/>
  <c r="AD237" i="1"/>
  <c r="AE237" i="1"/>
  <c r="AE549" i="1"/>
  <c r="AD549" i="1"/>
  <c r="AD430" i="1"/>
  <c r="AE430" i="1"/>
  <c r="AE775" i="1"/>
  <c r="AD775" i="1"/>
  <c r="AD91" i="1"/>
  <c r="AE91" i="1"/>
  <c r="AD347" i="1"/>
  <c r="AE347" i="1"/>
  <c r="AE663" i="1"/>
  <c r="AD663" i="1"/>
  <c r="AD477" i="1"/>
  <c r="AE477" i="1"/>
  <c r="AD770" i="1"/>
  <c r="AE770" i="1"/>
  <c r="AD293" i="1"/>
  <c r="AE293" i="1"/>
  <c r="AD698" i="1"/>
  <c r="AE698" i="1"/>
  <c r="AE101" i="1"/>
  <c r="AD101" i="1"/>
  <c r="AD314" i="1"/>
  <c r="AE314" i="1"/>
  <c r="AE120" i="1"/>
  <c r="AD120" i="1"/>
  <c r="AD616" i="1"/>
  <c r="AE616" i="1"/>
  <c r="AD572" i="1"/>
  <c r="AE572" i="1"/>
  <c r="AE573" i="1"/>
  <c r="AD573" i="1"/>
  <c r="AD755" i="1"/>
  <c r="AE755" i="1"/>
  <c r="AD175" i="1"/>
  <c r="AE175" i="1"/>
  <c r="AD599" i="1"/>
  <c r="AE599" i="1"/>
  <c r="AD311" i="1"/>
  <c r="AE311" i="1"/>
  <c r="AD327" i="1"/>
  <c r="AE327" i="1"/>
  <c r="AE189" i="1"/>
  <c r="AD189" i="1"/>
  <c r="AE635" i="1"/>
  <c r="AD635" i="1"/>
  <c r="AD262" i="1"/>
  <c r="AE262" i="1"/>
  <c r="AD762" i="1"/>
  <c r="AE762" i="1"/>
  <c r="AD812" i="1"/>
  <c r="AE812" i="1"/>
  <c r="AD193" i="1"/>
  <c r="AE193" i="1"/>
  <c r="AD462" i="1"/>
  <c r="AE462" i="1"/>
  <c r="AD377" i="1"/>
  <c r="AE377" i="1"/>
  <c r="AE128" i="1"/>
  <c r="AD128" i="1"/>
  <c r="AD220" i="1"/>
  <c r="AE220" i="1"/>
  <c r="AD56" i="1"/>
  <c r="AE56" i="1"/>
  <c r="AD346" i="1"/>
  <c r="AE346" i="1"/>
  <c r="AD808" i="1"/>
  <c r="AE808" i="1"/>
  <c r="AD77" i="1"/>
  <c r="AE77" i="1"/>
  <c r="AE601" i="1"/>
  <c r="AD601" i="1"/>
  <c r="AE402" i="1"/>
  <c r="AD402" i="1"/>
  <c r="AE448" i="1"/>
  <c r="AD448" i="1"/>
  <c r="AD725" i="1"/>
  <c r="AE725" i="1"/>
  <c r="AD360" i="1"/>
  <c r="AE360" i="1"/>
  <c r="AD569" i="1"/>
  <c r="AE569" i="1"/>
  <c r="AD495" i="1"/>
  <c r="AE495" i="1"/>
  <c r="AD328" i="1"/>
  <c r="AE328" i="1"/>
  <c r="AE431" i="1"/>
  <c r="AD431" i="1"/>
  <c r="AD530" i="1"/>
  <c r="AE530" i="1"/>
  <c r="AE239" i="1"/>
  <c r="AD239" i="1"/>
  <c r="AD710" i="1"/>
  <c r="AE710" i="1"/>
  <c r="AD364" i="1"/>
  <c r="AE364" i="1"/>
  <c r="AE103" i="1"/>
  <c r="AD103" i="1"/>
  <c r="AD352" i="1"/>
  <c r="AE352" i="1"/>
  <c r="AD66" i="1"/>
  <c r="AE66" i="1"/>
  <c r="AE667" i="1"/>
  <c r="AD667" i="1"/>
  <c r="AD586" i="1"/>
  <c r="AE586" i="1"/>
  <c r="AE350" i="1"/>
  <c r="AD350" i="1"/>
  <c r="AD206" i="1"/>
  <c r="AE206" i="1"/>
  <c r="AE535" i="1"/>
  <c r="AD535" i="1"/>
  <c r="AE807" i="1"/>
  <c r="AD807" i="1"/>
  <c r="AD409" i="1"/>
  <c r="AE409" i="1"/>
  <c r="AE375" i="1"/>
  <c r="AD375" i="1"/>
  <c r="AE442" i="1"/>
  <c r="AD442" i="1"/>
  <c r="AD536" i="1"/>
  <c r="AE536" i="1"/>
  <c r="AD161" i="1"/>
  <c r="AE161" i="1"/>
  <c r="AE754" i="1"/>
  <c r="AD754" i="1"/>
  <c r="AE522" i="1"/>
  <c r="AD522" i="1"/>
  <c r="AE118" i="1"/>
  <c r="AD118" i="1"/>
  <c r="AE562" i="1"/>
  <c r="AD562" i="1"/>
  <c r="AE79" i="1"/>
  <c r="AD79" i="1"/>
  <c r="AE631" i="1"/>
  <c r="AD631" i="1"/>
  <c r="AE518" i="1"/>
  <c r="AD518" i="1"/>
  <c r="AE208" i="1"/>
  <c r="AD208" i="1"/>
  <c r="AD97" i="1"/>
  <c r="AE97" i="1"/>
  <c r="AD286" i="1"/>
  <c r="AE286" i="1"/>
  <c r="AD650" i="1"/>
  <c r="AE650" i="1"/>
  <c r="AD672" i="1"/>
  <c r="AE672" i="1"/>
  <c r="AD471" i="1"/>
  <c r="AE471" i="1"/>
  <c r="AE194" i="1"/>
  <c r="AD194" i="1"/>
  <c r="AD633" i="1"/>
  <c r="AE633" i="1"/>
  <c r="AD480" i="1"/>
  <c r="AE480" i="1"/>
  <c r="AD362" i="1"/>
  <c r="AE362" i="1"/>
  <c r="AD324" i="1"/>
  <c r="AE324" i="1"/>
  <c r="AE609" i="1"/>
  <c r="AD609" i="1"/>
  <c r="AE200" i="1"/>
  <c r="AD200" i="1"/>
  <c r="AD543" i="1"/>
  <c r="AE543" i="1"/>
  <c r="AD467" i="1"/>
  <c r="AE467" i="1"/>
  <c r="AE345" i="1"/>
  <c r="AD345" i="1"/>
  <c r="AD136" i="1"/>
  <c r="AE136" i="1"/>
  <c r="AE697" i="1"/>
  <c r="AD697" i="1"/>
  <c r="AD236" i="1"/>
  <c r="AE236" i="1"/>
  <c r="AE126" i="1"/>
  <c r="AD126" i="1"/>
  <c r="AD509" i="1"/>
  <c r="AE509" i="1"/>
  <c r="AD361" i="1"/>
  <c r="AE361" i="1"/>
  <c r="AE51" i="1"/>
  <c r="AD51" i="1"/>
  <c r="AD515" i="1"/>
  <c r="AE515" i="1"/>
  <c r="AD190" i="1"/>
  <c r="AE190" i="1"/>
  <c r="AE426" i="1"/>
  <c r="AD426" i="1"/>
  <c r="AD227" i="1"/>
  <c r="AE227" i="1"/>
  <c r="AD428" i="1"/>
  <c r="AE428" i="1"/>
  <c r="AD445" i="1"/>
  <c r="AE445" i="1"/>
  <c r="AE73" i="1"/>
  <c r="AD73" i="1"/>
  <c r="AE174" i="1"/>
  <c r="AD174" i="1"/>
  <c r="AD394" i="1"/>
  <c r="AE394" i="1"/>
  <c r="AD45" i="1"/>
  <c r="AE45" i="1"/>
  <c r="AD746" i="1"/>
  <c r="AE746" i="1"/>
  <c r="AD287" i="1"/>
  <c r="AE287" i="1"/>
  <c r="AE463" i="1"/>
  <c r="AD463" i="1"/>
  <c r="AD579" i="1"/>
  <c r="AE579" i="1"/>
  <c r="AE482" i="1"/>
  <c r="AD482" i="1"/>
  <c r="AD248" i="1"/>
  <c r="AE248" i="1"/>
  <c r="AD611" i="1"/>
  <c r="AE611" i="1"/>
  <c r="AD338" i="1"/>
  <c r="AE338" i="1"/>
  <c r="AE584" i="1"/>
  <c r="AD584" i="1"/>
  <c r="AE281" i="1"/>
  <c r="AD281" i="1"/>
  <c r="AE207" i="1"/>
  <c r="AD207" i="1"/>
  <c r="AE170" i="1"/>
  <c r="AD170" i="1"/>
  <c r="AD195" i="1"/>
  <c r="AE195" i="1"/>
  <c r="AD612" i="1"/>
  <c r="AE612" i="1"/>
  <c r="AD588" i="1"/>
  <c r="AE588" i="1"/>
  <c r="AD674" i="1"/>
  <c r="AE674" i="1"/>
  <c r="AD251" i="1"/>
  <c r="AE251" i="1"/>
  <c r="AD303" i="1"/>
  <c r="AE303" i="1"/>
  <c r="AE591" i="1"/>
  <c r="AD591" i="1"/>
  <c r="AD157" i="1"/>
  <c r="AE157" i="1"/>
  <c r="AE820" i="1"/>
  <c r="AD820" i="1"/>
  <c r="AD702" i="1"/>
  <c r="AE702" i="1"/>
  <c r="AE261" i="1"/>
  <c r="AD261" i="1"/>
  <c r="AE727" i="1"/>
  <c r="AD727" i="1"/>
  <c r="AE89" i="1"/>
  <c r="AD89" i="1"/>
  <c r="AE764" i="1"/>
  <c r="AD764" i="1"/>
  <c r="AE391" i="1"/>
  <c r="AD391" i="1"/>
  <c r="AD479" i="1"/>
  <c r="AE479" i="1"/>
  <c r="AD40" i="1"/>
  <c r="AE40" i="1"/>
  <c r="AE122" i="1"/>
  <c r="AD122" i="1"/>
  <c r="AD468" i="1"/>
  <c r="AE468" i="1"/>
  <c r="AE331" i="1"/>
  <c r="AD331" i="1"/>
  <c r="AD369" i="1"/>
  <c r="AE369" i="1"/>
  <c r="AE788" i="1"/>
  <c r="AD788" i="1"/>
  <c r="AE385" i="1"/>
  <c r="AD385" i="1"/>
  <c r="AC11" i="1" l="1"/>
</calcChain>
</file>

<file path=xl/sharedStrings.xml><?xml version="1.0" encoding="utf-8"?>
<sst xmlns="http://schemas.openxmlformats.org/spreadsheetml/2006/main" count="7014" uniqueCount="2351">
  <si>
    <t>U Oph / GSC 00400-01862</t>
  </si>
  <si>
    <t>Sine + Quad fit</t>
  </si>
  <si>
    <t>Multiplier</t>
  </si>
  <si>
    <t>Power of 10</t>
  </si>
  <si>
    <t>n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</si>
  <si>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</si>
  <si>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</si>
  <si>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</si>
  <si>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</si>
  <si>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</si>
  <si>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</si>
  <si>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</si>
  <si>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</si>
  <si>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</si>
  <si>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</si>
  <si>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</si>
  <si>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</si>
  <si>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</si>
  <si>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</si>
  <si>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</si>
  <si>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</si>
  <si>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EA/DM</t>
  </si>
  <si>
    <t>LiTE possible but difficult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</si>
  <si>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</si>
  <si>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</si>
  <si>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</si>
  <si>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</si>
  <si>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</si>
  <si>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</si>
  <si>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</si>
  <si>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</si>
  <si>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</si>
  <si>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</si>
  <si>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</si>
  <si>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</si>
  <si>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e (eccen)</t>
  </si>
  <si>
    <t>Period =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</si>
  <si>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</si>
  <si>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</si>
  <si>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(row #)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</si>
  <si>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</si>
  <si>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</si>
  <si>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</si>
  <si>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</si>
  <si>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</si>
  <si>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</si>
  <si>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</si>
  <si>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</si>
  <si>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</si>
  <si>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</si>
  <si>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</si>
  <si>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</si>
  <si>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</si>
  <si>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</si>
  <si>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</si>
  <si>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Sum diff² =</t>
  </si>
  <si>
    <t>dP/dt =</t>
  </si>
  <si>
    <t>days/year</t>
  </si>
  <si>
    <t>New epoch =</t>
  </si>
  <si>
    <t>Add cycle</t>
  </si>
  <si>
    <t>pg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</si>
  <si>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</si>
  <si>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</si>
  <si>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</si>
  <si>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</si>
  <si>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>vis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</si>
  <si>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</si>
  <si>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# of data points:</t>
  </si>
  <si>
    <t>Old Cycle</t>
  </si>
  <si>
    <t>PE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</si>
  <si>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</si>
  <si>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Linear Eph. =</t>
  </si>
  <si>
    <t>New Cycle</t>
  </si>
  <si>
    <t>CCD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</si>
  <si>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</si>
  <si>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</si>
  <si>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Quadr. Eph. =</t>
  </si>
  <si>
    <t>Next ToM</t>
  </si>
  <si>
    <t>Source</t>
  </si>
  <si>
    <t>Typ</t>
  </si>
  <si>
    <t>ToM</t>
  </si>
  <si>
    <t>error</t>
  </si>
  <si>
    <t>n'</t>
  </si>
  <si>
    <t>O-C</t>
  </si>
  <si>
    <t>IBVS</t>
  </si>
  <si>
    <t>S5</t>
  </si>
  <si>
    <t>Misc</t>
  </si>
  <si>
    <t>Lin Fit</t>
  </si>
  <si>
    <t>Q. Fit</t>
  </si>
  <si>
    <t>Date</t>
  </si>
  <si>
    <t>wt</t>
  </si>
  <si>
    <t>BAD?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</si>
  <si>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</si>
  <si>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</si>
  <si>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</si>
  <si>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</si>
  <si>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</si>
  <si>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</si>
  <si>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</si>
  <si>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 AJ 7.129 </t>
  </si>
  <si>
    <t>I</t>
  </si>
  <si>
    <t>II</t>
  </si>
  <si>
    <t> AJ 8.70 </t>
  </si>
  <si>
    <t> AN 103.151 </t>
  </si>
  <si>
    <t> HA 46.227 </t>
  </si>
  <si>
    <t> PPOT 11 </t>
  </si>
  <si>
    <t> AJ 12.46 </t>
  </si>
  <si>
    <t> AJ 9.81 </t>
  </si>
  <si>
    <t> AJ 13.17 </t>
  </si>
  <si>
    <t> AJ 11.9 </t>
  </si>
  <si>
    <t> AJ 12.42 </t>
  </si>
  <si>
    <t> VJEN 4.65 </t>
  </si>
  <si>
    <t> AJ 13.143 </t>
  </si>
  <si>
    <t> AJ 16.113 </t>
  </si>
  <si>
    <t> AN 163.87 </t>
  </si>
  <si>
    <t> AJ 22.196 </t>
  </si>
  <si>
    <t> HA 69(1) </t>
  </si>
  <si>
    <t> HA 69(2) </t>
  </si>
  <si>
    <t> APJ 26.250 </t>
  </si>
  <si>
    <t> BAN 2.130 </t>
  </si>
  <si>
    <t>VSB 47 </t>
  </si>
  <si>
    <t> MSSI 39.30 </t>
  </si>
  <si>
    <t> MSSI II.1.128 </t>
  </si>
  <si>
    <t> MSSI II.2.57 </t>
  </si>
  <si>
    <t> AN 194.166 </t>
  </si>
  <si>
    <t> MSSI II.2.189 </t>
  </si>
  <si>
    <t> AN 197.317 </t>
  </si>
  <si>
    <t> PLYN 2.5.152 </t>
  </si>
  <si>
    <t> CNAP 50 </t>
  </si>
  <si>
    <t> SAC 3.47 </t>
  </si>
  <si>
    <t> HA 113.75 </t>
  </si>
  <si>
    <t> PSMO 8.1.49 </t>
  </si>
  <si>
    <t> PSMO 12.1 </t>
  </si>
  <si>
    <t> AN 238.210 </t>
  </si>
  <si>
    <t> ZFA 11.10 </t>
  </si>
  <si>
    <t> AN 261.255 </t>
  </si>
  <si>
    <t> AA 27.154 </t>
  </si>
  <si>
    <t> AAC 4.81 </t>
  </si>
  <si>
    <t> AN 258.312 </t>
  </si>
  <si>
    <t> AN 258.313 </t>
  </si>
  <si>
    <t> AN 266.21 </t>
  </si>
  <si>
    <t> AN 266.22 </t>
  </si>
  <si>
    <t> ASS 120.170 </t>
  </si>
  <si>
    <t> AAC 4.113 </t>
  </si>
  <si>
    <t> AAC 5.5 </t>
  </si>
  <si>
    <t> AAC 4.132 </t>
  </si>
  <si>
    <t>BAVM 8 </t>
  </si>
  <si>
    <t> SAC 22.81 </t>
  </si>
  <si>
    <t> AAC 5.11 </t>
  </si>
  <si>
    <t> SAC 23.82 </t>
  </si>
  <si>
    <t> AAC 5.53 </t>
  </si>
  <si>
    <t>AJ.....69..316F</t>
  </si>
  <si>
    <t>?</t>
  </si>
  <si>
    <t> AAC 5.191 </t>
  </si>
  <si>
    <t> AA 6.146 </t>
  </si>
  <si>
    <t> AJ 61.47 </t>
  </si>
  <si>
    <t> AA 6.142 </t>
  </si>
  <si>
    <t>BAVM 12 </t>
  </si>
  <si>
    <t>IBVS 0119</t>
  </si>
  <si>
    <t>IBVS 119 </t>
  </si>
  <si>
    <t> AA 8.191 </t>
  </si>
  <si>
    <t> AA 9.49 </t>
  </si>
  <si>
    <t>BAVM 13 </t>
  </si>
  <si>
    <t> AA 10.69 </t>
  </si>
  <si>
    <t> AC 207.17 </t>
  </si>
  <si>
    <t> AC 205.19 </t>
  </si>
  <si>
    <t>BAVM 15 </t>
  </si>
  <si>
    <t> APJ 214.423 </t>
  </si>
  <si>
    <t> AN 288.69 </t>
  </si>
  <si>
    <t> AN 288.71 </t>
  </si>
  <si>
    <t> BRNO 6 </t>
  </si>
  <si>
    <t> AN 289.193 </t>
  </si>
  <si>
    <t>IBVS 0111</t>
  </si>
  <si>
    <t>BAVM 18 </t>
  </si>
  <si>
    <t> AA 16.158 </t>
  </si>
  <si>
    <t>BBSAG Bull....2</t>
  </si>
  <si>
    <t>IBVS 0154</t>
  </si>
  <si>
    <t> RJOC 7.148 </t>
  </si>
  <si>
    <t>BBSAG Bull....5</t>
  </si>
  <si>
    <t> RJOC 8.6 </t>
  </si>
  <si>
    <t> AVSJ 3.64 </t>
  </si>
  <si>
    <t> RJOC 7.198 </t>
  </si>
  <si>
    <t>IBVS 0456</t>
  </si>
  <si>
    <t>IBVS 0419</t>
  </si>
  <si>
    <t>IBVS 1908</t>
  </si>
  <si>
    <t>BAVM 26 </t>
  </si>
  <si>
    <t>BBSAG Bull...21</t>
  </si>
  <si>
    <t>BBSAG Bull...24</t>
  </si>
  <si>
    <t>IBVS 1507</t>
  </si>
  <si>
    <t> AVSJ 4.90 </t>
  </si>
  <si>
    <t>BBSAG Bull...25</t>
  </si>
  <si>
    <t>BBSAG Bull...26</t>
  </si>
  <si>
    <t>IBVS 0508</t>
  </si>
  <si>
    <t>BAVM 25 </t>
  </si>
  <si>
    <t>IBVS 0530</t>
  </si>
  <si>
    <t>BBSAG Bull...27</t>
  </si>
  <si>
    <t>BBSAG Bull...31</t>
  </si>
  <si>
    <t> AVSJ 5.36 </t>
  </si>
  <si>
    <t>IBVS 0844</t>
  </si>
  <si>
    <t>IBVS 0647</t>
  </si>
  <si>
    <t>BBSAG Bull...32</t>
  </si>
  <si>
    <t>BBSAG Bull...33</t>
  </si>
  <si>
    <t>IBVS 0637</t>
  </si>
  <si>
    <t>IBVS 1067</t>
  </si>
  <si>
    <t>BBSAG Bull.3</t>
  </si>
  <si>
    <t>IBVS 0937</t>
  </si>
  <si>
    <t>IBVS 0937 </t>
  </si>
  <si>
    <t>BBSAG Bull.4</t>
  </si>
  <si>
    <t>BBSAG Bull.5</t>
  </si>
  <si>
    <t>BBSAG Bull.8</t>
  </si>
  <si>
    <t>BBSAG Bull.9</t>
  </si>
  <si>
    <t>BBSAG Bull.10</t>
  </si>
  <si>
    <t> AVSJ 5.88 </t>
  </si>
  <si>
    <t> BBS 10 </t>
  </si>
  <si>
    <t> RMEX 3.28 </t>
  </si>
  <si>
    <t> JBAA 85.446 </t>
  </si>
  <si>
    <t>BBSAG Bull.11</t>
  </si>
  <si>
    <t>BBSAG Bull.15</t>
  </si>
  <si>
    <t>BBSAG Bull.16</t>
  </si>
  <si>
    <t>IBVS 1053</t>
  </si>
  <si>
    <t>BAVM 28 </t>
  </si>
  <si>
    <t> AVSJ 6.30 </t>
  </si>
  <si>
    <t>BBSAG Bull.17</t>
  </si>
  <si>
    <t> ALGL 36 </t>
  </si>
  <si>
    <t>BBSAG Bull.18</t>
  </si>
  <si>
    <t>BBSAG Bull.21</t>
  </si>
  <si>
    <t>BBSAG Bull.22</t>
  </si>
  <si>
    <t> AVSJ 7.37 </t>
  </si>
  <si>
    <t>BBSAG Bull.23</t>
  </si>
  <si>
    <t>AAVSO 2</t>
  </si>
  <si>
    <t>IBVS 1350</t>
  </si>
  <si>
    <t> AVSJ 7.25 </t>
  </si>
  <si>
    <t>BBSAG Bull.24</t>
  </si>
  <si>
    <t> VSSC 58.17 </t>
  </si>
  <si>
    <t>BBSAG Bull.27</t>
  </si>
  <si>
    <t>IBVS 1379</t>
  </si>
  <si>
    <t>AAVSO 2,30</t>
  </si>
  <si>
    <t>IBVS 1249 </t>
  </si>
  <si>
    <t>BBSAG Bull.29</t>
  </si>
  <si>
    <t>BBSAG Bull.34</t>
  </si>
  <si>
    <t>BBSAG Bull.30</t>
  </si>
  <si>
    <t>BAVM 36 </t>
  </si>
  <si>
    <t>BBSAG Bull.33</t>
  </si>
  <si>
    <t>BBSAG Bull.35</t>
  </si>
  <si>
    <t> VSSC 58.18 </t>
  </si>
  <si>
    <t>IBVS 1368</t>
  </si>
  <si>
    <t>BBSAG Bull.37</t>
  </si>
  <si>
    <t>BBSAG Bull.38</t>
  </si>
  <si>
    <t>BBSAG Bull.39</t>
  </si>
  <si>
    <t>BBSAG Bull.41</t>
  </si>
  <si>
    <t>BBSAG Bull.43</t>
  </si>
  <si>
    <t>BBSAG Bull.46</t>
  </si>
  <si>
    <t>BBSAG Bull.44</t>
  </si>
  <si>
    <t>MVS 9,192</t>
  </si>
  <si>
    <t>BBSAG Bull.45</t>
  </si>
  <si>
    <t>BAAVSS 59,16</t>
  </si>
  <si>
    <t>BBSAG Bull.48</t>
  </si>
  <si>
    <t>BBSAG 56</t>
  </si>
  <si>
    <t>BBSAG Bull.56</t>
  </si>
  <si>
    <t>IBVS 2545</t>
  </si>
  <si>
    <t>GCVS 4</t>
  </si>
  <si>
    <t>BBSAG Bull.51</t>
  </si>
  <si>
    <t>BBSAG Bull.49</t>
  </si>
  <si>
    <t>BBSAG Bull.50</t>
  </si>
  <si>
    <t>UNP.</t>
  </si>
  <si>
    <t>BAC 42,225</t>
  </si>
  <si>
    <t>bad?</t>
  </si>
  <si>
    <t>BBSAG Bull.57</t>
  </si>
  <si>
    <t> VSSC 59.18 </t>
  </si>
  <si>
    <t>BAV-M 36</t>
  </si>
  <si>
    <t>BBSAG Bull.61</t>
  </si>
  <si>
    <t>BBSAG Bull.68</t>
  </si>
  <si>
    <t>BBSAG Bull.73</t>
  </si>
  <si>
    <t>BAV-M 39</t>
  </si>
  <si>
    <t> ALGL 37 </t>
  </si>
  <si>
    <t>BAV-M 43</t>
  </si>
  <si>
    <t>IBVS 3078</t>
  </si>
  <si>
    <t>BAV-M 46</t>
  </si>
  <si>
    <t>MVS 11,19</t>
  </si>
  <si>
    <t>MVS 11,155</t>
  </si>
  <si>
    <t>BBSAG Bull.109</t>
  </si>
  <si>
    <t>BAAVSS 72,22</t>
  </si>
  <si>
    <t>BBSAG Bull.89</t>
  </si>
  <si>
    <t>BAV-M 52</t>
  </si>
  <si>
    <t> ALBO 1988 10 </t>
  </si>
  <si>
    <t>BBSAG Bull.92</t>
  </si>
  <si>
    <t>BBSAG Bull.93</t>
  </si>
  <si>
    <t> BAC 42.225 </t>
  </si>
  <si>
    <t>BAV-M 56</t>
  </si>
  <si>
    <t>BAVM 56 </t>
  </si>
  <si>
    <t>BAV-M 59</t>
  </si>
  <si>
    <t>BAVM 59 </t>
  </si>
  <si>
    <t>BBSAG Bull.96</t>
  </si>
  <si>
    <t>BBSAG 96</t>
  </si>
  <si>
    <t>BBSAG Bull.98</t>
  </si>
  <si>
    <t>BBSAG 101</t>
  </si>
  <si>
    <t>BBSAG Bull.101</t>
  </si>
  <si>
    <t>IBVS 3900</t>
  </si>
  <si>
    <t>BAV-M 62</t>
  </si>
  <si>
    <t> ALBO 1993 1 </t>
  </si>
  <si>
    <t>BAV-M 68</t>
  </si>
  <si>
    <t>BRNO 31</t>
  </si>
  <si>
    <t>OEJV 0060</t>
  </si>
  <si>
    <t> ALBO 1994 2 </t>
  </si>
  <si>
    <t>BAV-M 79</t>
  </si>
  <si>
    <t> AOEB 8 </t>
  </si>
  <si>
    <t>IBVS 5745</t>
  </si>
  <si>
    <t>BAAVSS 90,16</t>
  </si>
  <si>
    <t> BBS 109/126 </t>
  </si>
  <si>
    <t>IBVS 4300</t>
  </si>
  <si>
    <t>BAV-M 113</t>
  </si>
  <si>
    <t>BAVM 131 </t>
  </si>
  <si>
    <t>BAVM 143 </t>
  </si>
  <si>
    <t>BAVM 157 </t>
  </si>
  <si>
    <t>IBVS 5484</t>
  </si>
  <si>
    <t> AOEB 12 </t>
  </si>
  <si>
    <t>BAVM 171 </t>
  </si>
  <si>
    <t>IBVS 5543</t>
  </si>
  <si>
    <t>OEJV 0001</t>
  </si>
  <si>
    <t>IBVS 5583</t>
  </si>
  <si>
    <t>VSB 46 </t>
  </si>
  <si>
    <t>VSB 48 </t>
  </si>
  <si>
    <t>OEJV 0120</t>
  </si>
  <si>
    <t>VSB 50 </t>
  </si>
  <si>
    <t>IBVS 5992</t>
  </si>
  <si>
    <t>VSS_2013-01-28</t>
  </si>
  <si>
    <t>IBVS 6114</t>
  </si>
  <si>
    <t>JAVSO..41..328</t>
  </si>
  <si>
    <t>VSB 59 </t>
  </si>
  <si>
    <t>IBVS 6149</t>
  </si>
  <si>
    <t>OEJV 0181</t>
  </si>
  <si>
    <t>JAVSO..43..238</t>
  </si>
  <si>
    <t>IBVS 6196</t>
  </si>
  <si>
    <t>JAVSO..45..121</t>
  </si>
  <si>
    <t>OEJV 0191</t>
  </si>
  <si>
    <t>JAVSO..46..184</t>
  </si>
  <si>
    <t>JAVSO..48..256</t>
  </si>
  <si>
    <t>VSB 069</t>
  </si>
  <si>
    <t>cG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</si>
  <si>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</si>
  <si>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</si>
  <si>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</si>
  <si>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</si>
  <si>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</si>
  <si>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</si>
  <si>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</si>
  <si>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2434499.928 </t>
  </si>
  <si>
    <t> 02.05.1953 10:16 </t>
  </si>
  <si>
    <t> 0.012 </t>
  </si>
  <si>
    <t>E </t>
  </si>
  <si>
    <t> W.S.Fitch </t>
  </si>
  <si>
    <t> AJ 69.316 </t>
  </si>
  <si>
    <t>2438919.725 </t>
  </si>
  <si>
    <t> 08.06.1965 05:24 </t>
  </si>
  <si>
    <t> 0.002 </t>
  </si>
  <si>
    <t>V </t>
  </si>
  <si>
    <t> T.Cragg </t>
  </si>
  <si>
    <t>IBVS 111 </t>
  </si>
  <si>
    <t>2438966.684 </t>
  </si>
  <si>
    <t> 25.07.1965 04:24 </t>
  </si>
  <si>
    <t> -0.005 </t>
  </si>
  <si>
    <t> D.Williams </t>
  </si>
  <si>
    <t>2438971.707 </t>
  </si>
  <si>
    <t> 30.07.1965 04:58 </t>
  </si>
  <si>
    <t> -0.014 </t>
  </si>
  <si>
    <t>2439015.326 </t>
  </si>
  <si>
    <t> 11.09.1965 19:49 </t>
  </si>
  <si>
    <t> -0.006 </t>
  </si>
  <si>
    <t> H.Peter </t>
  </si>
  <si>
    <t>2439269.449 </t>
  </si>
  <si>
    <t> 23.05.1966 22:46 </t>
  </si>
  <si>
    <t> -0.001 </t>
  </si>
  <si>
    <t> A.Howell </t>
  </si>
  <si>
    <t>IBVS 154 </t>
  </si>
  <si>
    <t>2439288.731 </t>
  </si>
  <si>
    <t> 12.06.1966 05:32 </t>
  </si>
  <si>
    <t> -0.008 </t>
  </si>
  <si>
    <t>2439300.475 </t>
  </si>
  <si>
    <t> 23.06.1966 23:24 </t>
  </si>
  <si>
    <t>2439347.442 </t>
  </si>
  <si>
    <t> 09.08.1966 22:36 </t>
  </si>
  <si>
    <t> -0.004 </t>
  </si>
  <si>
    <t> ORI 98 </t>
  </si>
  <si>
    <t>2440075.404 </t>
  </si>
  <si>
    <t> 06.08.1968 21:41 </t>
  </si>
  <si>
    <t> -0.011 </t>
  </si>
  <si>
    <t> E.Gencer </t>
  </si>
  <si>
    <t>IBVS 456 </t>
  </si>
  <si>
    <t>2440392.4230 </t>
  </si>
  <si>
    <t> 19.06.1969 22:09 </t>
  </si>
  <si>
    <t> -0.0099 </t>
  </si>
  <si>
    <t> A.Dumitrescu </t>
  </si>
  <si>
    <t>IBVS 419 </t>
  </si>
  <si>
    <t>2440486.352 </t>
  </si>
  <si>
    <t> 21.09.1969 20:26 </t>
  </si>
  <si>
    <t> -0.012 </t>
  </si>
  <si>
    <t> ORI 116 </t>
  </si>
  <si>
    <t>2440714.477 </t>
  </si>
  <si>
    <t> 07.05.1970 23:26 </t>
  </si>
  <si>
    <t> ORI 119 </t>
  </si>
  <si>
    <t>2440724.5330 </t>
  </si>
  <si>
    <t> 18.05.1970 00:47 </t>
  </si>
  <si>
    <t> -0.0145 </t>
  </si>
  <si>
    <t> R.H.van Gent </t>
  </si>
  <si>
    <t>IBVS 1507 </t>
  </si>
  <si>
    <t>2440803.364 </t>
  </si>
  <si>
    <t> 04.08.1970 20:44 </t>
  </si>
  <si>
    <t> -0.019 </t>
  </si>
  <si>
    <t> K.Locher </t>
  </si>
  <si>
    <t> ORI 120 </t>
  </si>
  <si>
    <t>2440803.375 </t>
  </si>
  <si>
    <t> 04.08.1970 21:00 </t>
  </si>
  <si>
    <t> ORI 121 </t>
  </si>
  <si>
    <t>2440845.304 </t>
  </si>
  <si>
    <t> 15.09.1970 19:17 </t>
  </si>
  <si>
    <t> M.Meier </t>
  </si>
  <si>
    <t>IBVS 530 </t>
  </si>
  <si>
    <t>2440850.339 </t>
  </si>
  <si>
    <t> 20.09.1970 20:08 </t>
  </si>
  <si>
    <t> -0.009 </t>
  </si>
  <si>
    <t>2440850.349 </t>
  </si>
  <si>
    <t> 20.09.1970 20:22 </t>
  </si>
  <si>
    <t> 0.001 </t>
  </si>
  <si>
    <t>2440871.288 </t>
  </si>
  <si>
    <t> 11.10.1970 18:54 </t>
  </si>
  <si>
    <t> -0.027 </t>
  </si>
  <si>
    <t> ORI 122 </t>
  </si>
  <si>
    <t>2440876.320 </t>
  </si>
  <si>
    <t> 16.10.1970 19:40 </t>
  </si>
  <si>
    <t> R.Diethelm </t>
  </si>
  <si>
    <t>2440876.336 </t>
  </si>
  <si>
    <t> 16.10.1970 20:03 </t>
  </si>
  <si>
    <t>2440892.256 </t>
  </si>
  <si>
    <t> 01.11.1970 18:08 </t>
  </si>
  <si>
    <t> -0.026 </t>
  </si>
  <si>
    <t>2441104.425 </t>
  </si>
  <si>
    <t> 01.06.1971 22:12 </t>
  </si>
  <si>
    <t> -0.041 </t>
  </si>
  <si>
    <t> ORI 126 </t>
  </si>
  <si>
    <t>2441117.8769 </t>
  </si>
  <si>
    <t> 15.06.1971 09:02 </t>
  </si>
  <si>
    <t> -0.0083 </t>
  </si>
  <si>
    <t> R.J.Niehaus </t>
  </si>
  <si>
    <t>IBVS 844 </t>
  </si>
  <si>
    <t>2441133.8082 </t>
  </si>
  <si>
    <t> 01.07.1971 07:23 </t>
  </si>
  <si>
    <t> -0.0117 </t>
  </si>
  <si>
    <t>2441135.472 </t>
  </si>
  <si>
    <t> 02.07.1971 23:19 </t>
  </si>
  <si>
    <t> -0.025 </t>
  </si>
  <si>
    <t>2441135.4868 </t>
  </si>
  <si>
    <t> 02.07.1971 23:40 </t>
  </si>
  <si>
    <t> -0.0105 </t>
  </si>
  <si>
    <t> C.Endres </t>
  </si>
  <si>
    <t>IBVS 647 </t>
  </si>
  <si>
    <t>2441135.492 </t>
  </si>
  <si>
    <t> 02.07.1971 23:48 </t>
  </si>
  <si>
    <t>2441151.426 </t>
  </si>
  <si>
    <t> 18.07.1971 22:13 </t>
  </si>
  <si>
    <t>2441172.380 </t>
  </si>
  <si>
    <t> 08.08.1971 21:07 </t>
  </si>
  <si>
    <t>2441172.385 </t>
  </si>
  <si>
    <t> 08.08.1971 21:14 </t>
  </si>
  <si>
    <t> ORI 127 </t>
  </si>
  <si>
    <t>2441177.425 </t>
  </si>
  <si>
    <t> 13.08.1971 22:12 </t>
  </si>
  <si>
    <t>2441182.445 </t>
  </si>
  <si>
    <t> 18.08.1971 22:40 </t>
  </si>
  <si>
    <t> -0.018 </t>
  </si>
  <si>
    <t>2441198.394 </t>
  </si>
  <si>
    <t> 03.09.1971 21:27 </t>
  </si>
  <si>
    <t>2441198.400 </t>
  </si>
  <si>
    <t> 03.09.1971 21:36 </t>
  </si>
  <si>
    <t> ORI 129 </t>
  </si>
  <si>
    <t>2441204.258 </t>
  </si>
  <si>
    <t> 09.09.1971 18:11 </t>
  </si>
  <si>
    <t> -0.010 </t>
  </si>
  <si>
    <t> O.Gülmen </t>
  </si>
  <si>
    <t>2441214.328 </t>
  </si>
  <si>
    <t> 19.09.1971 19:52 </t>
  </si>
  <si>
    <t>2441235.282 </t>
  </si>
  <si>
    <t> 10.10.1971 18:46 </t>
  </si>
  <si>
    <t> -0.017 </t>
  </si>
  <si>
    <t>2441368.638 </t>
  </si>
  <si>
    <t> 21.02.1972 03:18 </t>
  </si>
  <si>
    <t> Z.Klimek </t>
  </si>
  <si>
    <t>IBVS 637 </t>
  </si>
  <si>
    <t>2441450.8271 </t>
  </si>
  <si>
    <t> 13.05.1972 07:51 </t>
  </si>
  <si>
    <t> -0.0113 </t>
  </si>
  <si>
    <t> G.A.Becker </t>
  </si>
  <si>
    <t>IBVS 1067 </t>
  </si>
  <si>
    <t>2441461.7332 </t>
  </si>
  <si>
    <t> 24.05.1972 05:35 </t>
  </si>
  <si>
    <t> -0.0079 </t>
  </si>
  <si>
    <t>2441466.7653 </t>
  </si>
  <si>
    <t> 29.05.1972 06:22 </t>
  </si>
  <si>
    <t>2441476.8293 </t>
  </si>
  <si>
    <t> 08.06.1972 07:54 </t>
  </si>
  <si>
    <t>2441494.443 </t>
  </si>
  <si>
    <t> 25.06.1972 22:37 </t>
  </si>
  <si>
    <t> BBS 3 </t>
  </si>
  <si>
    <t>2441494.451 </t>
  </si>
  <si>
    <t> 25.06.1972 22:49 </t>
  </si>
  <si>
    <t>2441515.404 </t>
  </si>
  <si>
    <t> 16.07.1972 21:41 </t>
  </si>
  <si>
    <t> BBS 4 </t>
  </si>
  <si>
    <t>2441536.366 </t>
  </si>
  <si>
    <t> 06.08.1972 20:47 </t>
  </si>
  <si>
    <t> D.van Buren </t>
  </si>
  <si>
    <t> BBS 5 </t>
  </si>
  <si>
    <t>2441536.379 </t>
  </si>
  <si>
    <t> 06.08.1972 21:05 </t>
  </si>
  <si>
    <t>2441541.418 </t>
  </si>
  <si>
    <t> 11.08.1972 22:01 </t>
  </si>
  <si>
    <t> 0.003 </t>
  </si>
  <si>
    <t> BBS 8 </t>
  </si>
  <si>
    <t>2441562.381 </t>
  </si>
  <si>
    <t> 01.09.1972 21:08 </t>
  </si>
  <si>
    <t>2441806.422 </t>
  </si>
  <si>
    <t> 03.05.1973 22:07 </t>
  </si>
  <si>
    <t> BBS 9 </t>
  </si>
  <si>
    <t>2441806.441 </t>
  </si>
  <si>
    <t> 03.05.1973 22:35 </t>
  </si>
  <si>
    <t> 0.005 </t>
  </si>
  <si>
    <t> R.Germann </t>
  </si>
  <si>
    <t>2441837.475 </t>
  </si>
  <si>
    <t> 03.06.1973 23:24 </t>
  </si>
  <si>
    <t> 0.008 </t>
  </si>
  <si>
    <t>2441853.398 </t>
  </si>
  <si>
    <t> 19.06.1973 21:33 </t>
  </si>
  <si>
    <t> -0.003 </t>
  </si>
  <si>
    <t>2441866.8090 </t>
  </si>
  <si>
    <t> 03.07.1973 07:24 </t>
  </si>
  <si>
    <t> -0.0112 </t>
  </si>
  <si>
    <t> D.J.Barlow </t>
  </si>
  <si>
    <t>2441931.386 </t>
  </si>
  <si>
    <t> 05.09.1973 21:15 </t>
  </si>
  <si>
    <t> BBS 11 </t>
  </si>
  <si>
    <t>2442185.516 </t>
  </si>
  <si>
    <t> 18.05.1974 00:23 </t>
  </si>
  <si>
    <t> 0.000 </t>
  </si>
  <si>
    <t> BBS 15 </t>
  </si>
  <si>
    <t>2442195.576 </t>
  </si>
  <si>
    <t> 28.05.1974 01:49 </t>
  </si>
  <si>
    <t> R.Rolland </t>
  </si>
  <si>
    <t> BBS 16 </t>
  </si>
  <si>
    <t>2442201.451 </t>
  </si>
  <si>
    <t> 02.06.1974 22:49 </t>
  </si>
  <si>
    <t>2442217.3754 </t>
  </si>
  <si>
    <t> 18.06.1974 21:00 </t>
  </si>
  <si>
    <t> -0.0102 </t>
  </si>
  <si>
    <t> A.Kizilirmak </t>
  </si>
  <si>
    <t>IBVS 1053 </t>
  </si>
  <si>
    <t>2442258.467 </t>
  </si>
  <si>
    <t> 29.07.1974 23:12 </t>
  </si>
  <si>
    <t>2442269.378 </t>
  </si>
  <si>
    <t> 09.08.1974 21:04 </t>
  </si>
  <si>
    <t> BBS 17 </t>
  </si>
  <si>
    <t>2442274.403 </t>
  </si>
  <si>
    <t> 14.08.1974 21:40 </t>
  </si>
  <si>
    <t>2442290.345 </t>
  </si>
  <si>
    <t> 30.08.1974 20:16 </t>
  </si>
  <si>
    <t>2442337.285 </t>
  </si>
  <si>
    <t> 16.10.1974 18:50 </t>
  </si>
  <si>
    <t> -0.031 </t>
  </si>
  <si>
    <t> BBS 18 </t>
  </si>
  <si>
    <t>2442491.611 </t>
  </si>
  <si>
    <t> 20.03.1975 02:39 </t>
  </si>
  <si>
    <t> -0.021 </t>
  </si>
  <si>
    <t> BBS 21 </t>
  </si>
  <si>
    <t>2442528.536 </t>
  </si>
  <si>
    <t> 26.04.1975 00:51 </t>
  </si>
  <si>
    <t> BBS 22 </t>
  </si>
  <si>
    <t>2442549.507 </t>
  </si>
  <si>
    <t> 17.05.1975 00:10 </t>
  </si>
  <si>
    <t> 0.007 </t>
  </si>
  <si>
    <t>2442570.470 </t>
  </si>
  <si>
    <t> 06.06.1975 23:16 </t>
  </si>
  <si>
    <t> BBS 23 </t>
  </si>
  <si>
    <t>2442574.651 </t>
  </si>
  <si>
    <t> 11.06.1975 03:37 </t>
  </si>
  <si>
    <t> C.P.Stephan </t>
  </si>
  <si>
    <t>IBVS 1350 </t>
  </si>
  <si>
    <t> C.Stephan </t>
  </si>
  <si>
    <t> AOEB 2 </t>
  </si>
  <si>
    <t>2442601.483 </t>
  </si>
  <si>
    <t> 07.07.1975 23:35 </t>
  </si>
  <si>
    <t> -0.015 </t>
  </si>
  <si>
    <t>2442606.518 </t>
  </si>
  <si>
    <t> 13.07.1975 00:25 </t>
  </si>
  <si>
    <t> N.Mauron </t>
  </si>
  <si>
    <t>2442606.527 </t>
  </si>
  <si>
    <t> 13.07.1975 00:38 </t>
  </si>
  <si>
    <t> A.Royer </t>
  </si>
  <si>
    <t>2442606.538 </t>
  </si>
  <si>
    <t> 13.07.1975 00:54 </t>
  </si>
  <si>
    <t>2442617.405 </t>
  </si>
  <si>
    <t> 23.07.1975 21:43 </t>
  </si>
  <si>
    <t> -0.028 </t>
  </si>
  <si>
    <t>2442617.420 </t>
  </si>
  <si>
    <t> 23.07.1975 22:04 </t>
  </si>
  <si>
    <t> -0.013 </t>
  </si>
  <si>
    <t>2442622.453 </t>
  </si>
  <si>
    <t> 28.07.1975 22:52 </t>
  </si>
  <si>
    <t>2442633.360 </t>
  </si>
  <si>
    <t> 08.08.1975 20:38 </t>
  </si>
  <si>
    <t> -0.007 </t>
  </si>
  <si>
    <t>2442633.369 </t>
  </si>
  <si>
    <t> 08.08.1975 20:51 </t>
  </si>
  <si>
    <t>2442638.393 </t>
  </si>
  <si>
    <t> 13.08.1975 21:25 </t>
  </si>
  <si>
    <t>2442643.414 </t>
  </si>
  <si>
    <t> 18.08.1975 21:56 </t>
  </si>
  <si>
    <t> G.Dumarchi </t>
  </si>
  <si>
    <t>2442680.321 </t>
  </si>
  <si>
    <t> 24.09.1975 19:42 </t>
  </si>
  <si>
    <t> P.Carnevali </t>
  </si>
  <si>
    <t> BBS 24 </t>
  </si>
  <si>
    <t>2442680.336 </t>
  </si>
  <si>
    <t> 24.09.1975 20:03 </t>
  </si>
  <si>
    <t>2442701.287 </t>
  </si>
  <si>
    <t> 15.10.1975 18:53 </t>
  </si>
  <si>
    <t>2442701.304 </t>
  </si>
  <si>
    <t> 15.10.1975 19:17 </t>
  </si>
  <si>
    <t> 0.004 </t>
  </si>
  <si>
    <t>2442866.508 </t>
  </si>
  <si>
    <t> 29.03.1976 00:11 </t>
  </si>
  <si>
    <t> BBS 27 </t>
  </si>
  <si>
    <t>2442887.480 </t>
  </si>
  <si>
    <t> 18.04.1976 23:31 </t>
  </si>
  <si>
    <t>2442942.8337 </t>
  </si>
  <si>
    <t> 13.06.1976 08:00 </t>
  </si>
  <si>
    <t> -0.0041 </t>
  </si>
  <si>
    <t>IBVS 1379 </t>
  </si>
  <si>
    <t>2442948.710 </t>
  </si>
  <si>
    <t> 19.06.1976 05:02 </t>
  </si>
  <si>
    <t> W.Farrar </t>
  </si>
  <si>
    <t>2442953.732 </t>
  </si>
  <si>
    <t> 24.06.1976 05:34 </t>
  </si>
  <si>
    <t>2442963.788 </t>
  </si>
  <si>
    <t> 04.07.1976 06:54 </t>
  </si>
  <si>
    <t> D.Ruokonen </t>
  </si>
  <si>
    <t>2442997.342 </t>
  </si>
  <si>
    <t> 06.08.1976 20:12 </t>
  </si>
  <si>
    <t> BBS 29 </t>
  </si>
  <si>
    <t>2443005.719 </t>
  </si>
  <si>
    <t> 15.08.1976 05:15 </t>
  </si>
  <si>
    <t>2443007.407 </t>
  </si>
  <si>
    <t> 16.08.1976 21:46 </t>
  </si>
  <si>
    <t> R.Boninsegna </t>
  </si>
  <si>
    <t> BBS 34 </t>
  </si>
  <si>
    <t>2443028.365 </t>
  </si>
  <si>
    <t> 06.09.1976 20:45 </t>
  </si>
  <si>
    <t> BBS 30 </t>
  </si>
  <si>
    <t>2443275.802 </t>
  </si>
  <si>
    <t> 12.05.1977 07:14 </t>
  </si>
  <si>
    <t> 0.011 </t>
  </si>
  <si>
    <t> G.Samolyk </t>
  </si>
  <si>
    <t>2443292.554 </t>
  </si>
  <si>
    <t> 29.05.1977 01:17 </t>
  </si>
  <si>
    <t>2443292.558 </t>
  </si>
  <si>
    <t> 29.05.1977 01:23 </t>
  </si>
  <si>
    <t> BBS 33 </t>
  </si>
  <si>
    <t>2443314.374 </t>
  </si>
  <si>
    <t> 19.06.1977 20:58 </t>
  </si>
  <si>
    <t> M.Penna </t>
  </si>
  <si>
    <t> BBS 35 </t>
  </si>
  <si>
    <t>2443319.3964 </t>
  </si>
  <si>
    <t> 24.06.1977 21:30 </t>
  </si>
  <si>
    <t> -0.0056 </t>
  </si>
  <si>
    <t> Z.Tüfekcioglu </t>
  </si>
  <si>
    <t>IBVS 1368 </t>
  </si>
  <si>
    <t>2443334.4917 </t>
  </si>
  <si>
    <t> 09.07.1977 23:48 </t>
  </si>
  <si>
    <t> -0.0064 </t>
  </si>
  <si>
    <t>2443335.3291 </t>
  </si>
  <si>
    <t> 10.07.1977 19:53 </t>
  </si>
  <si>
    <t> -0.0077 </t>
  </si>
  <si>
    <t>2443340.3622 </t>
  </si>
  <si>
    <t> 15.07.1977 20:41 </t>
  </si>
  <si>
    <t> -0.0066 </t>
  </si>
  <si>
    <t>2443345.3950 </t>
  </si>
  <si>
    <t> 20.07.1977 21:28 </t>
  </si>
  <si>
    <t> -0.0059 </t>
  </si>
  <si>
    <t>2443356.2978 </t>
  </si>
  <si>
    <t> 31.07.1977 19:08 </t>
  </si>
  <si>
    <t> -0.0058 </t>
  </si>
  <si>
    <t>2443361.3304 </t>
  </si>
  <si>
    <t> 05.08.1977 19:55 </t>
  </si>
  <si>
    <t> -0.0053 </t>
  </si>
  <si>
    <t>2443366.3629 </t>
  </si>
  <si>
    <t> 10.08.1977 20:42 </t>
  </si>
  <si>
    <t> -0.0048 </t>
  </si>
  <si>
    <t>2443371.393 </t>
  </si>
  <si>
    <t> 15.08.1977 21:25 </t>
  </si>
  <si>
    <t>2443392.359 </t>
  </si>
  <si>
    <t> 05.09.1977 20:36 </t>
  </si>
  <si>
    <t>2443429.261 </t>
  </si>
  <si>
    <t> 12.10.1977 18:15 </t>
  </si>
  <si>
    <t>2443662.424 </t>
  </si>
  <si>
    <t> 02.06.1978 22:10 </t>
  </si>
  <si>
    <t> BBS 37 </t>
  </si>
  <si>
    <t>2443683.381 </t>
  </si>
  <si>
    <t> 23.06.1978 21:08 </t>
  </si>
  <si>
    <t> T.Carradori </t>
  </si>
  <si>
    <t> BBS 38 </t>
  </si>
  <si>
    <t>2443688.419 </t>
  </si>
  <si>
    <t> 28.06.1978 22:03 </t>
  </si>
  <si>
    <t> P.Ralincourt </t>
  </si>
  <si>
    <t>2443709.396 </t>
  </si>
  <si>
    <t> 19.07.1978 21:30 </t>
  </si>
  <si>
    <t>2443714.395 </t>
  </si>
  <si>
    <t> 24.07.1978 21:28 </t>
  </si>
  <si>
    <t> -0.022 </t>
  </si>
  <si>
    <t>2443719.455 </t>
  </si>
  <si>
    <t> 29.07.1978 22:55 </t>
  </si>
  <si>
    <t> 0.006 </t>
  </si>
  <si>
    <t> BBS 39 </t>
  </si>
  <si>
    <t>2443735.383 </t>
  </si>
  <si>
    <t> 14.08.1978 21:11 </t>
  </si>
  <si>
    <t>2443740.416 </t>
  </si>
  <si>
    <t> 19.08.1978 21:59 </t>
  </si>
  <si>
    <t>2443756.344 </t>
  </si>
  <si>
    <t> 04.09.1978 20:15 </t>
  </si>
  <si>
    <t>2443756.346 </t>
  </si>
  <si>
    <t> 04.09.1978 20:18 </t>
  </si>
  <si>
    <t>2443777.304 </t>
  </si>
  <si>
    <t> 25.09.1978 19:17 </t>
  </si>
  <si>
    <t>2443777.306 </t>
  </si>
  <si>
    <t> 25.09.1978 19:20 </t>
  </si>
  <si>
    <t> G.Cutispoto </t>
  </si>
  <si>
    <t> BBS 41 </t>
  </si>
  <si>
    <t>2443777.310 </t>
  </si>
  <si>
    <t> 25.09.1978 19:26 </t>
  </si>
  <si>
    <t>2443978.599 </t>
  </si>
  <si>
    <t> 15.04.1979 02:22 </t>
  </si>
  <si>
    <t> -0.000 </t>
  </si>
  <si>
    <t> BBS 43 </t>
  </si>
  <si>
    <t>2444045.695 </t>
  </si>
  <si>
    <t> 21.06.1979 04:40 </t>
  </si>
  <si>
    <t> M.Heifner </t>
  </si>
  <si>
    <t>2444046.520 </t>
  </si>
  <si>
    <t> 22.06.1979 00:28 </t>
  </si>
  <si>
    <t> BBS 46 </t>
  </si>
  <si>
    <t>2444050.730 </t>
  </si>
  <si>
    <t> 26.06.1979 05:31 </t>
  </si>
  <si>
    <t>2444072.524 </t>
  </si>
  <si>
    <t> 18.07.1979 00:34 </t>
  </si>
  <si>
    <t> BBS 44 </t>
  </si>
  <si>
    <t>2444073.370 </t>
  </si>
  <si>
    <t> 18.07.1979 20:52 </t>
  </si>
  <si>
    <t>2444083.433 </t>
  </si>
  <si>
    <t> 28.07.1979 22:23 </t>
  </si>
  <si>
    <t>2444099.342 </t>
  </si>
  <si>
    <t> 13.08.1979 20:12 </t>
  </si>
  <si>
    <t> M.Rätz </t>
  </si>
  <si>
    <t> MVS 8.192 </t>
  </si>
  <si>
    <t>2444099.345 </t>
  </si>
  <si>
    <t> 13.08.1979 20:16 </t>
  </si>
  <si>
    <t> -0.023 </t>
  </si>
  <si>
    <t> K.Reichenbächer </t>
  </si>
  <si>
    <t>2444099.365 </t>
  </si>
  <si>
    <t> 13.08.1979 20:45 </t>
  </si>
  <si>
    <t>2444099.370 </t>
  </si>
  <si>
    <t> 13.08.1979 20:52 </t>
  </si>
  <si>
    <t> E.Poretti </t>
  </si>
  <si>
    <t>2444099.374 </t>
  </si>
  <si>
    <t> 13.08.1979 20:58 </t>
  </si>
  <si>
    <t> A.Buzzoni </t>
  </si>
  <si>
    <t> BBS 45 </t>
  </si>
  <si>
    <t>2444104.374 </t>
  </si>
  <si>
    <t> 18.08.1979 20:58 </t>
  </si>
  <si>
    <t>2444107.757 </t>
  </si>
  <si>
    <t> 22.08.1979 06:10 </t>
  </si>
  <si>
    <t> P.Atwood </t>
  </si>
  <si>
    <t>2444115.296 </t>
  </si>
  <si>
    <t> 29.08.1979 19:06 </t>
  </si>
  <si>
    <t>2444146.333 </t>
  </si>
  <si>
    <t> 29.09.1979 19:59 </t>
  </si>
  <si>
    <t> T.Brelstaff </t>
  </si>
  <si>
    <t>2444167.286 </t>
  </si>
  <si>
    <t> 20.10.1979 18:51 </t>
  </si>
  <si>
    <t>2444167.289 </t>
  </si>
  <si>
    <t> 20.10.1979 18:56 </t>
  </si>
  <si>
    <t>2444342.584 </t>
  </si>
  <si>
    <t> 13.04.1980 02:00 </t>
  </si>
  <si>
    <t> BBS 48 </t>
  </si>
  <si>
    <t>2444369.430 </t>
  </si>
  <si>
    <t> 09.05.1980 22:19 </t>
  </si>
  <si>
    <t> 0.009 </t>
  </si>
  <si>
    <t> P.Matagne </t>
  </si>
  <si>
    <t> BBS 56 </t>
  </si>
  <si>
    <t>2444371.9307 </t>
  </si>
  <si>
    <t> 12.05.1980 10:20 </t>
  </si>
  <si>
    <t> -0.0060 </t>
  </si>
  <si>
    <t> D.W.Forbes </t>
  </si>
  <si>
    <t>IBVS 2545 </t>
  </si>
  <si>
    <t>2444374.451 </t>
  </si>
  <si>
    <t> 14.05.1980 22:49 </t>
  </si>
  <si>
    <t> -0.002 </t>
  </si>
  <si>
    <t>2444382.832 </t>
  </si>
  <si>
    <t> 23.05.1980 07:58 </t>
  </si>
  <si>
    <t> G.Hanson </t>
  </si>
  <si>
    <t>2444395.408 </t>
  </si>
  <si>
    <t> 04.06.1980 21:47 </t>
  </si>
  <si>
    <t>2444408.8336 </t>
  </si>
  <si>
    <t> 18.06.1980 08:00 </t>
  </si>
  <si>
    <t> -0.0047 </t>
  </si>
  <si>
    <t>2444419.750 </t>
  </si>
  <si>
    <t> 29.06.1980 06:00 </t>
  </si>
  <si>
    <t>2444437.3481 </t>
  </si>
  <si>
    <t> 16.07.1980 20:21 </t>
  </si>
  <si>
    <t> -0.0051 </t>
  </si>
  <si>
    <t> Z.Aslan </t>
  </si>
  <si>
    <t>IBVS 1908 </t>
  </si>
  <si>
    <t>2444442.380 </t>
  </si>
  <si>
    <t> 21.07.1980 21:07 </t>
  </si>
  <si>
    <t> BBS 51 </t>
  </si>
  <si>
    <t>2444452.439 </t>
  </si>
  <si>
    <t> 31.07.1980 22:32 </t>
  </si>
  <si>
    <t> BBS 49 </t>
  </si>
  <si>
    <t>2444479.280 </t>
  </si>
  <si>
    <t> 27.08.1980 18:43 </t>
  </si>
  <si>
    <t> G.Mavrofridis </t>
  </si>
  <si>
    <t>2444489.348 </t>
  </si>
  <si>
    <t> 06.09.1980 20:21 </t>
  </si>
  <si>
    <t>2444510.318 </t>
  </si>
  <si>
    <t> 27.09.1980 19:37 </t>
  </si>
  <si>
    <t> BBS 50 </t>
  </si>
  <si>
    <t>2444778.702 </t>
  </si>
  <si>
    <t> 23.06.1981 04:50 </t>
  </si>
  <si>
    <t>2444793.7895 </t>
  </si>
  <si>
    <t> 08.07.1981 06:56 </t>
  </si>
  <si>
    <t> 0.0002 </t>
  </si>
  <si>
    <t> C.D.Scarfe </t>
  </si>
  <si>
    <t>2444795.463 </t>
  </si>
  <si>
    <t> 09.07.1981 23:06 </t>
  </si>
  <si>
    <t> C.Pampaloni </t>
  </si>
  <si>
    <t> BBS 57 </t>
  </si>
  <si>
    <t>2444816.418 </t>
  </si>
  <si>
    <t> 30.07.1981 22:01 </t>
  </si>
  <si>
    <t>2444879.315 </t>
  </si>
  <si>
    <t> 01.10.1981 19:33 </t>
  </si>
  <si>
    <t>2445102.392 </t>
  </si>
  <si>
    <t> 12.05.1982 21:24 </t>
  </si>
  <si>
    <t> -0.029 </t>
  </si>
  <si>
    <t>F </t>
  </si>
  <si>
    <t> P.Frank </t>
  </si>
  <si>
    <t>2445138.482 </t>
  </si>
  <si>
    <t> 17.06.1982 23:34 </t>
  </si>
  <si>
    <t>2445159.4526 </t>
  </si>
  <si>
    <t> 08.07.1982 22:51 </t>
  </si>
  <si>
    <t> 0.0018 </t>
  </si>
  <si>
    <t> F.Agerer </t>
  </si>
  <si>
    <t>2445180.416 </t>
  </si>
  <si>
    <t> 29.07.1982 21:59 </t>
  </si>
  <si>
    <t> BBS 61 </t>
  </si>
  <si>
    <t>2445479.8250 </t>
  </si>
  <si>
    <t> 25.05.1983 07:48 </t>
  </si>
  <si>
    <t> 0.0011 </t>
  </si>
  <si>
    <t>2445511.700 </t>
  </si>
  <si>
    <t> 26.06.1983 04:48 </t>
  </si>
  <si>
    <t>2445516.731 </t>
  </si>
  <si>
    <t> 01.07.1983 05:32 </t>
  </si>
  <si>
    <t>2445521.767 </t>
  </si>
  <si>
    <t> 06.07.1983 06:24 </t>
  </si>
  <si>
    <t>2445528.469 </t>
  </si>
  <si>
    <t> 12.07.1983 23:15 </t>
  </si>
  <si>
    <t> BBS 68 </t>
  </si>
  <si>
    <t>2445890.773 </t>
  </si>
  <si>
    <t> 09.07.1984 06:33 </t>
  </si>
  <si>
    <t> P.Sventek </t>
  </si>
  <si>
    <t>2445892.456 </t>
  </si>
  <si>
    <t> 10.07.1984 22:56 </t>
  </si>
  <si>
    <t> BBS 73 </t>
  </si>
  <si>
    <t>2445892.466 </t>
  </si>
  <si>
    <t> 10.07.1984 23:11 </t>
  </si>
  <si>
    <t> 0.015 </t>
  </si>
  <si>
    <t> J.Schmidt </t>
  </si>
  <si>
    <t>BAVM 39 </t>
  </si>
  <si>
    <t>2445917.637 </t>
  </si>
  <si>
    <t> 05.08.1984 03:17 </t>
  </si>
  <si>
    <t> 0.026 </t>
  </si>
  <si>
    <t> S.Cook </t>
  </si>
  <si>
    <t>2445934.375 </t>
  </si>
  <si>
    <t> 21.08.1984 21:00 </t>
  </si>
  <si>
    <t> R.Schertler </t>
  </si>
  <si>
    <t>2445937.732 </t>
  </si>
  <si>
    <t> 25.08.1984 05:34 </t>
  </si>
  <si>
    <t>2446209.479 </t>
  </si>
  <si>
    <t> 23.05.1985 23:29 </t>
  </si>
  <si>
    <t> 0.010 </t>
  </si>
  <si>
    <t> W.Renz </t>
  </si>
  <si>
    <t>BAVM 43 </t>
  </si>
  <si>
    <t>2446212.832 </t>
  </si>
  <si>
    <t> 27.05.1985 07:58 </t>
  </si>
  <si>
    <t>2446219.5383 </t>
  </si>
  <si>
    <t> 03.06.1985 00:55 </t>
  </si>
  <si>
    <t> 0.0048 </t>
  </si>
  <si>
    <t> R.Gröbel </t>
  </si>
  <si>
    <t>IBVS 3078 </t>
  </si>
  <si>
    <t>2446244.702 </t>
  </si>
  <si>
    <t> 28.06.1985 04:50 </t>
  </si>
  <si>
    <t>2446282.432 </t>
  </si>
  <si>
    <t> 04.08.1985 22:22 </t>
  </si>
  <si>
    <t>BAVM 46 </t>
  </si>
  <si>
    <t>2446298.373 </t>
  </si>
  <si>
    <t> 20.08.1985 20:57 </t>
  </si>
  <si>
    <t>2446335.286 </t>
  </si>
  <si>
    <t> 26.09.1985 18:51 </t>
  </si>
  <si>
    <t> 0.016 </t>
  </si>
  <si>
    <t> R.Hinzpeter </t>
  </si>
  <si>
    <t> MVS 11.19 </t>
  </si>
  <si>
    <t>2446623.784 </t>
  </si>
  <si>
    <t> 12.07.1986 06:48 </t>
  </si>
  <si>
    <t>2446643.068 </t>
  </si>
  <si>
    <t> 31.07.1986 13:37 </t>
  </si>
  <si>
    <t> T.Lehmann </t>
  </si>
  <si>
    <t> MVS 11.156 </t>
  </si>
  <si>
    <t>2446646.421 </t>
  </si>
  <si>
    <t> 03.08.1986 22:06 </t>
  </si>
  <si>
    <t>2446657.328 </t>
  </si>
  <si>
    <t> 14.08.1986 19:52 </t>
  </si>
  <si>
    <t> M.Martignoni </t>
  </si>
  <si>
    <t> BBS 109 </t>
  </si>
  <si>
    <t>2446707.644 </t>
  </si>
  <si>
    <t> 04.10.1986 03:27 </t>
  </si>
  <si>
    <t>2446863.631 </t>
  </si>
  <si>
    <t> 09.03.1987 03:08 </t>
  </si>
  <si>
    <t> B.Koch </t>
  </si>
  <si>
    <t>2446940.791 </t>
  </si>
  <si>
    <t> 25.05.1987 06:59 </t>
  </si>
  <si>
    <t>2447299.769 </t>
  </si>
  <si>
    <t> 18.05.1988 06:27 </t>
  </si>
  <si>
    <t> 0.025 </t>
  </si>
  <si>
    <t>2447353.421 </t>
  </si>
  <si>
    <t> 10.07.1988 22:06 </t>
  </si>
  <si>
    <t> VSSC 72.26 </t>
  </si>
  <si>
    <t>2447353.423 </t>
  </si>
  <si>
    <t> 10.07.1988 22:09 </t>
  </si>
  <si>
    <t> A.Paschke </t>
  </si>
  <si>
    <t> BBS 89 </t>
  </si>
  <si>
    <t>2447353.432 </t>
  </si>
  <si>
    <t> 10.07.1988 22:22 </t>
  </si>
  <si>
    <t>BAVM 52 </t>
  </si>
  <si>
    <t>2447361.808 </t>
  </si>
  <si>
    <t> 19.07.1988 07:23 </t>
  </si>
  <si>
    <t>2447363.475 </t>
  </si>
  <si>
    <t> 20.07.1988 23:24 </t>
  </si>
  <si>
    <t>2447400.377 </t>
  </si>
  <si>
    <t> 26.08.1988 21:02 </t>
  </si>
  <si>
    <t>2447411.302 </t>
  </si>
  <si>
    <t> 06.09.1988 19:14 </t>
  </si>
  <si>
    <t> 0.014 </t>
  </si>
  <si>
    <t>2447442.316 </t>
  </si>
  <si>
    <t> 07.10.1988 19:35 </t>
  </si>
  <si>
    <t>2447654.509 </t>
  </si>
  <si>
    <t> 08.05.1989 00:12 </t>
  </si>
  <si>
    <t> J.Vandenbroere </t>
  </si>
  <si>
    <t> BBS 92 </t>
  </si>
  <si>
    <t>2447659.524 </t>
  </si>
  <si>
    <t> 13.05.1989 00:34 </t>
  </si>
  <si>
    <t>2447670.443 </t>
  </si>
  <si>
    <t> 23.05.1989 22:37 </t>
  </si>
  <si>
    <t> BBS 93 </t>
  </si>
  <si>
    <t>2447670.450 </t>
  </si>
  <si>
    <t> 23.05.1989 22:48 </t>
  </si>
  <si>
    <t>2447675.473 </t>
  </si>
  <si>
    <t> 28.05.1989 23:21 </t>
  </si>
  <si>
    <t>2447701.461 </t>
  </si>
  <si>
    <t> 23.06.1989 23:03 </t>
  </si>
  <si>
    <t>2447710.704 </t>
  </si>
  <si>
    <t> 03.07.1989 04:53 </t>
  </si>
  <si>
    <t>2447757.657 </t>
  </si>
  <si>
    <t> 19.08.1989 03:46 </t>
  </si>
  <si>
    <t>2447769.418 </t>
  </si>
  <si>
    <t> 30.08.1989 22:01 </t>
  </si>
  <si>
    <t> 0.017 </t>
  </si>
  <si>
    <t> J.Fabregat </t>
  </si>
  <si>
    <t>2448034.429 </t>
  </si>
  <si>
    <t> 22.05.1990 22:17 </t>
  </si>
  <si>
    <t>B;V</t>
  </si>
  <si>
    <t>2448107.3977 </t>
  </si>
  <si>
    <t> 03.08.1990 21:32 </t>
  </si>
  <si>
    <t> 0.0111 </t>
  </si>
  <si>
    <t> BBS 96 </t>
  </si>
  <si>
    <t>2448476.4160 </t>
  </si>
  <si>
    <t> 07.08.1991 21:59 </t>
  </si>
  <si>
    <t> 0.0132 </t>
  </si>
  <si>
    <t> E.Blättler </t>
  </si>
  <si>
    <t> BBS 98 </t>
  </si>
  <si>
    <t>2448762.396 </t>
  </si>
  <si>
    <t> 19.05.1992 21:30 </t>
  </si>
  <si>
    <t> BBS 101 </t>
  </si>
  <si>
    <t>2448765.7518 </t>
  </si>
  <si>
    <t> 23.05.1992 06:02 </t>
  </si>
  <si>
    <t> 0.0068 </t>
  </si>
  <si>
    <t> Caton &amp; Burns </t>
  </si>
  <si>
    <t>IBVS 3900 </t>
  </si>
  <si>
    <t>2448772.466 </t>
  </si>
  <si>
    <t> 29.05.1992 23:11 </t>
  </si>
  <si>
    <t> M.Dahm </t>
  </si>
  <si>
    <t>BAVM 62 </t>
  </si>
  <si>
    <t>2448817.763 </t>
  </si>
  <si>
    <t> 14.07.1992 06:18 </t>
  </si>
  <si>
    <t> 0.020 </t>
  </si>
  <si>
    <t>2448840.393 </t>
  </si>
  <si>
    <t> 05.08.1992 21:25 </t>
  </si>
  <si>
    <t> M.Stumpp </t>
  </si>
  <si>
    <t>2448859.675 </t>
  </si>
  <si>
    <t> 25.08.1992 04:12 </t>
  </si>
  <si>
    <t>2448861.367 </t>
  </si>
  <si>
    <t> 26.08.1992 20:48 </t>
  </si>
  <si>
    <t> 0.013 </t>
  </si>
  <si>
    <t> M.Csukas </t>
  </si>
  <si>
    <t>2449167.4784 </t>
  </si>
  <si>
    <t> 28.06.1993 23:28 </t>
  </si>
  <si>
    <t> 0.0090 </t>
  </si>
  <si>
    <t>G</t>
  </si>
  <si>
    <t>BAVM 68 </t>
  </si>
  <si>
    <t>2449167.4796 </t>
  </si>
  <si>
    <t> 28.06.1993 23:30 </t>
  </si>
  <si>
    <t> 0.0102 </t>
  </si>
  <si>
    <t>2449178.378 </t>
  </si>
  <si>
    <t> 09.07.1993 21:04 </t>
  </si>
  <si>
    <t> P.Molik </t>
  </si>
  <si>
    <t> BRNO 31 </t>
  </si>
  <si>
    <t>2449193.478 </t>
  </si>
  <si>
    <t> 24.07.1993 23:28 </t>
  </si>
  <si>
    <t>2449214.444 </t>
  </si>
  <si>
    <t> 14.08.1993 22:39 </t>
  </si>
  <si>
    <t>2449218.642 </t>
  </si>
  <si>
    <t> 19.08.1993 03:24 </t>
  </si>
  <si>
    <t>2449230.378 </t>
  </si>
  <si>
    <t> 30.08.1993 21:04 </t>
  </si>
  <si>
    <t> S.Foglia </t>
  </si>
  <si>
    <t>2449505.466 </t>
  </si>
  <si>
    <t> 01.06.1994 23:11 </t>
  </si>
  <si>
    <t>BAVM 79 </t>
  </si>
  <si>
    <t>2449508.810 </t>
  </si>
  <si>
    <t> 05.06.1994 07:26 </t>
  </si>
  <si>
    <t>2449547.391 </t>
  </si>
  <si>
    <t> 13.07.1994 21:23 </t>
  </si>
  <si>
    <t> K.Seifert </t>
  </si>
  <si>
    <t>2449862.7335 </t>
  </si>
  <si>
    <t> 25.05.1995 05:36 </t>
  </si>
  <si>
    <t> 0.0041 </t>
  </si>
  <si>
    <t> Smith &amp; Caton </t>
  </si>
  <si>
    <t>IBVS 5745 </t>
  </si>
  <si>
    <t>2449905.5077 </t>
  </si>
  <si>
    <t> 07.07.1995 00:11 </t>
  </si>
  <si>
    <t> 0.0060 </t>
  </si>
  <si>
    <t> C.Jordi et al. </t>
  </si>
  <si>
    <t>IBVS 4300 </t>
  </si>
  <si>
    <t>2450659.467 </t>
  </si>
  <si>
    <t> 29.07.1997 23:12 </t>
  </si>
  <si>
    <t>BAVM 113 </t>
  </si>
  <si>
    <t>2450659.476 </t>
  </si>
  <si>
    <t> 29.07.1997 23:25 </t>
  </si>
  <si>
    <t> K.Rätz </t>
  </si>
  <si>
    <t>2452489.4547 </t>
  </si>
  <si>
    <t> 02.08.2002 22:54 </t>
  </si>
  <si>
    <t> 0.0012 </t>
  </si>
  <si>
    <t> P.Sterzinger </t>
  </si>
  <si>
    <t>BAVM 158 </t>
  </si>
  <si>
    <t>2452848.406 </t>
  </si>
  <si>
    <t> 27.07.2003 21:44 </t>
  </si>
  <si>
    <t> BBS 130 </t>
  </si>
  <si>
    <t>2453149.484 </t>
  </si>
  <si>
    <t> 23.05.2004 23:36 </t>
  </si>
  <si>
    <t> R.Meyer </t>
  </si>
  <si>
    <t>BAVM 174 </t>
  </si>
  <si>
    <t>2454709.390 </t>
  </si>
  <si>
    <t> 30.08.2008 21:21 </t>
  </si>
  <si>
    <t> P.Stein </t>
  </si>
  <si>
    <t>BAVM 204 </t>
  </si>
  <si>
    <t>2456060.5086 </t>
  </si>
  <si>
    <t> 13.05.2012 00:12 </t>
  </si>
  <si>
    <t> -0.0149 </t>
  </si>
  <si>
    <t>C </t>
  </si>
  <si>
    <t> R.Uhlar </t>
  </si>
  <si>
    <t>IBVS 6114 </t>
  </si>
  <si>
    <t>2456455.52815 </t>
  </si>
  <si>
    <t> 12.06.2013 00:40 </t>
  </si>
  <si>
    <t> -0.01039 </t>
  </si>
  <si>
    <t>2456461.39534 </t>
  </si>
  <si>
    <t> 17.06.2013 21:29 </t>
  </si>
  <si>
    <t> -0.01391 </t>
  </si>
  <si>
    <t>2456464.7631 </t>
  </si>
  <si>
    <t> 21.06.2013 06:18 </t>
  </si>
  <si>
    <t> -0.0008 </t>
  </si>
  <si>
    <t> JAAVSO 41;328 </t>
  </si>
  <si>
    <t>2456809.4511 </t>
  </si>
  <si>
    <t> 31.05.2014 22:49 </t>
  </si>
  <si>
    <t> -0.0075 </t>
  </si>
  <si>
    <t>BAVM 238 </t>
  </si>
  <si>
    <t>2408279.608 </t>
  </si>
  <si>
    <t> 18.07.1881 02:35 </t>
  </si>
  <si>
    <t> -0.033 </t>
  </si>
  <si>
    <t> E.F.Sawyer </t>
  </si>
  <si>
    <t>2408342.523 </t>
  </si>
  <si>
    <t> 19.09.1881 00:33 </t>
  </si>
  <si>
    <t>2408368.507 </t>
  </si>
  <si>
    <t> 15.10.1881 00:10 </t>
  </si>
  <si>
    <t>2408374.439 </t>
  </si>
  <si>
    <t> 20.10.1881 22:32 </t>
  </si>
  <si>
    <t> 0.028 </t>
  </si>
  <si>
    <t>2408400.453 </t>
  </si>
  <si>
    <t> 15.11.1881 22:52 </t>
  </si>
  <si>
    <t> 0.044 </t>
  </si>
  <si>
    <t>2408405.450 </t>
  </si>
  <si>
    <t> 20.11.1881 22:48 </t>
  </si>
  <si>
    <t>2408410.463 </t>
  </si>
  <si>
    <t> 25.11.1881 23:06 </t>
  </si>
  <si>
    <t>2408507.772 </t>
  </si>
  <si>
    <t> 03.03.1882 06:31 </t>
  </si>
  <si>
    <t>2408527.886 </t>
  </si>
  <si>
    <t> 23.03.1882 09:15 </t>
  </si>
  <si>
    <t>2408533.774 </t>
  </si>
  <si>
    <t> 29.03.1882 06:34 </t>
  </si>
  <si>
    <t>2408538.810 </t>
  </si>
  <si>
    <t> 03.04.1882 07:26 </t>
  </si>
  <si>
    <t>2408554.716 </t>
  </si>
  <si>
    <t> 19.04.1882 05:11 </t>
  </si>
  <si>
    <t>2408558.885 </t>
  </si>
  <si>
    <t> 23.04.1882 09:14 </t>
  </si>
  <si>
    <t> -0.034 </t>
  </si>
  <si>
    <t>2408559.774 </t>
  </si>
  <si>
    <t> 24.04.1882 06:34 </t>
  </si>
  <si>
    <t>2408591.639 </t>
  </si>
  <si>
    <t> 26.05.1882 03:20 </t>
  </si>
  <si>
    <t>2408602.549 </t>
  </si>
  <si>
    <t> 06.06.1882 01:10 </t>
  </si>
  <si>
    <t> 0.019 </t>
  </si>
  <si>
    <t>2408612.609 </t>
  </si>
  <si>
    <t> 16.06.1882 02:36 </t>
  </si>
  <si>
    <t> S.C.Chandler </t>
  </si>
  <si>
    <t>2408617.642 </t>
  </si>
  <si>
    <t> 21.06.1882 03:24 </t>
  </si>
  <si>
    <t>2408617.645 </t>
  </si>
  <si>
    <t> 21.06.1882 03:28 </t>
  </si>
  <si>
    <t>2408622.675 </t>
  </si>
  <si>
    <t> 26.06.1882 04:12 </t>
  </si>
  <si>
    <t>2408626.848 </t>
  </si>
  <si>
    <t> 30.06.1882 08:21 </t>
  </si>
  <si>
    <t>2408633.564 </t>
  </si>
  <si>
    <t> 07.07.1882 01:32 </t>
  </si>
  <si>
    <t>2408633.565 </t>
  </si>
  <si>
    <t> 07.07.1882 01:33 </t>
  </si>
  <si>
    <t>2408638.608 </t>
  </si>
  <si>
    <t> 12.07.1882 02:35 </t>
  </si>
  <si>
    <t>2408642.777 </t>
  </si>
  <si>
    <t> 16.07.1882 06:38 </t>
  </si>
  <si>
    <t>2408643.632 </t>
  </si>
  <si>
    <t> 17.07.1882 03:10 </t>
  </si>
  <si>
    <t>2408653.705 </t>
  </si>
  <si>
    <t> 27.07.1882 04:55 </t>
  </si>
  <si>
    <t>2408655.365 </t>
  </si>
  <si>
    <t> 28.07.1882 20:45 </t>
  </si>
  <si>
    <t>2408660.394 </t>
  </si>
  <si>
    <t> 02.08.1882 21:27 </t>
  </si>
  <si>
    <t>2408664.599 </t>
  </si>
  <si>
    <t> 07.08.1882 02:22 </t>
  </si>
  <si>
    <t>2408669.630 </t>
  </si>
  <si>
    <t> 12.08.1882 03:07 </t>
  </si>
  <si>
    <t> E.C.Pickering </t>
  </si>
  <si>
    <t>2408669.634 </t>
  </si>
  <si>
    <t> 12.08.1882 03:12 </t>
  </si>
  <si>
    <t>2408669.635 </t>
  </si>
  <si>
    <t> 12.08.1882 03:14 </t>
  </si>
  <si>
    <t>2408675.523 </t>
  </si>
  <si>
    <t> 18.08.1882 00:33 </t>
  </si>
  <si>
    <t> 0.029 </t>
  </si>
  <si>
    <t>2408679.697 </t>
  </si>
  <si>
    <t> 22.08.1882 04:43 </t>
  </si>
  <si>
    <t>2408679.700 </t>
  </si>
  <si>
    <t> 22.08.1882 04:48 </t>
  </si>
  <si>
    <t>2408680.534 </t>
  </si>
  <si>
    <t> 23.08.1882 00:48 </t>
  </si>
  <si>
    <t>2408680.536 </t>
  </si>
  <si>
    <t> 23.08.1882 00:51 </t>
  </si>
  <si>
    <t>2408690.594 </t>
  </si>
  <si>
    <t> 02.09.1882 02:15 </t>
  </si>
  <si>
    <t>2408690.599 </t>
  </si>
  <si>
    <t> 02.09.1882 02:22 </t>
  </si>
  <si>
    <t>2408690.610 </t>
  </si>
  <si>
    <t> 02.09.1882 02:38 </t>
  </si>
  <si>
    <t>2408696.464 </t>
  </si>
  <si>
    <t> 07.09.1882 23:08 </t>
  </si>
  <si>
    <t>2408701.499 </t>
  </si>
  <si>
    <t> 12.09.1882 23:58 </t>
  </si>
  <si>
    <t>2408706.530 </t>
  </si>
  <si>
    <t> 18.09.1882 00:43 </t>
  </si>
  <si>
    <t>2408706.539 </t>
  </si>
  <si>
    <t> 18.09.1882 00:56 </t>
  </si>
  <si>
    <t>2408722.463 </t>
  </si>
  <si>
    <t> 03.10.1882 23:06 </t>
  </si>
  <si>
    <t>2408722.469 </t>
  </si>
  <si>
    <t> 03.10.1882 23:15 </t>
  </si>
  <si>
    <t>2408727.495 </t>
  </si>
  <si>
    <t> 08.10.1882 23:52 </t>
  </si>
  <si>
    <t>2408727.499 </t>
  </si>
  <si>
    <t> 08.10.1882 23:58 </t>
  </si>
  <si>
    <t>2408727.502 </t>
  </si>
  <si>
    <t> 09.10.1882 00:02 </t>
  </si>
  <si>
    <t>2408753.496 </t>
  </si>
  <si>
    <t> 03.11.1882 23:54 </t>
  </si>
  <si>
    <t>2408939.693 </t>
  </si>
  <si>
    <t> 09.05.1883 04:37 </t>
  </si>
  <si>
    <t>2408960.645 </t>
  </si>
  <si>
    <t> 30.05.1883 03:28 </t>
  </si>
  <si>
    <t>2408970.719 </t>
  </si>
  <si>
    <t> 09.06.1883 05:15 </t>
  </si>
  <si>
    <t>2408986.650 </t>
  </si>
  <si>
    <t> 25.06.1883 03:36 </t>
  </si>
  <si>
    <t>2409002.582 </t>
  </si>
  <si>
    <t> 11.07.1883 01:58 </t>
  </si>
  <si>
    <t>2409002.583 </t>
  </si>
  <si>
    <t> 11.07.1883 01:59 </t>
  </si>
  <si>
    <t>2409012.652 </t>
  </si>
  <si>
    <t> 21.07.1883 03:38 </t>
  </si>
  <si>
    <t>2409017.668 </t>
  </si>
  <si>
    <t> 26.07.1883 04:01 </t>
  </si>
  <si>
    <t>2409017.673 </t>
  </si>
  <si>
    <t> 26.07.1883 04:09 </t>
  </si>
  <si>
    <t>2409022.706 </t>
  </si>
  <si>
    <t> 31.07.1883 04:56 </t>
  </si>
  <si>
    <t>2409027.736 </t>
  </si>
  <si>
    <t> 05.08.1883 05:39 </t>
  </si>
  <si>
    <t>2409027.745 </t>
  </si>
  <si>
    <t> 05.08.1883 05:52 </t>
  </si>
  <si>
    <t>2409028.579 </t>
  </si>
  <si>
    <t> 06.08.1883 01:53 </t>
  </si>
  <si>
    <t>2409028.588 </t>
  </si>
  <si>
    <t> 06.08.1883 02:06 </t>
  </si>
  <si>
    <t>2409033.605 </t>
  </si>
  <si>
    <t> 11.08.1883 02:31 </t>
  </si>
  <si>
    <t>2409033.622 </t>
  </si>
  <si>
    <t> 11.08.1883 02:55 </t>
  </si>
  <si>
    <t>2409049.536 </t>
  </si>
  <si>
    <t> 27.08.1883 00:51 </t>
  </si>
  <si>
    <t>2409049.552 </t>
  </si>
  <si>
    <t> 27.08.1883 01:14 </t>
  </si>
  <si>
    <t>2409054.574 </t>
  </si>
  <si>
    <t> 01.09.1883 01:46 </t>
  </si>
  <si>
    <t>2409054.581 </t>
  </si>
  <si>
    <t> 01.09.1883 01:56 </t>
  </si>
  <si>
    <t>2409059.601 </t>
  </si>
  <si>
    <t> 06.09.1883 02:25 </t>
  </si>
  <si>
    <t>2409075.549 </t>
  </si>
  <si>
    <t> 22.09.1883 01:10 </t>
  </si>
  <si>
    <t>2409320.443 </t>
  </si>
  <si>
    <t> 23.05.1884 22:37 </t>
  </si>
  <si>
    <t> J.Wilsing </t>
  </si>
  <si>
    <t>2409325.468 </t>
  </si>
  <si>
    <t> 28.05.1884 23:13 </t>
  </si>
  <si>
    <t>2409345.598 </t>
  </si>
  <si>
    <t> 18.06.1884 02:21 </t>
  </si>
  <si>
    <t>2409346.427 </t>
  </si>
  <si>
    <t> 18.06.1884 22:14 </t>
  </si>
  <si>
    <t>2409350.641 </t>
  </si>
  <si>
    <t> 23.06.1884 03:23 </t>
  </si>
  <si>
    <t>2409356.495 </t>
  </si>
  <si>
    <t> 28.06.1884 23:52 </t>
  </si>
  <si>
    <t>2409371.596 </t>
  </si>
  <si>
    <t> 14.07.1884 02:18 </t>
  </si>
  <si>
    <t>2409386.681 </t>
  </si>
  <si>
    <t> 29.07.1884 04:20 </t>
  </si>
  <si>
    <t>2409414.372 </t>
  </si>
  <si>
    <t> 25.08.1884 20:55 </t>
  </si>
  <si>
    <t>2409439.534 </t>
  </si>
  <si>
    <t> 20.09.1884 00:48 </t>
  </si>
  <si>
    <t>2409460.492 </t>
  </si>
  <si>
    <t> 10.10.1884 23:48 </t>
  </si>
  <si>
    <t>2409704.558 </t>
  </si>
  <si>
    <t> 12.06.1885 01:23 </t>
  </si>
  <si>
    <t>2409735.578 </t>
  </si>
  <si>
    <t> 13.07.1885 01:52 </t>
  </si>
  <si>
    <t>2409787.581 </t>
  </si>
  <si>
    <t> 03.09.1885 01:56 </t>
  </si>
  <si>
    <t>2409824.479 </t>
  </si>
  <si>
    <t> 09.10.1885 23:29 </t>
  </si>
  <si>
    <t>2410088.656 </t>
  </si>
  <si>
    <t> 01.07.1886 03:44 </t>
  </si>
  <si>
    <t>2410109.630 </t>
  </si>
  <si>
    <t> 22.07.1886 03:07 </t>
  </si>
  <si>
    <t>2410141.496 </t>
  </si>
  <si>
    <t> 22.08.1886 23:54 </t>
  </si>
  <si>
    <t>2410146.549 </t>
  </si>
  <si>
    <t> 28.08.1886 01:10 </t>
  </si>
  <si>
    <t> 0.022 </t>
  </si>
  <si>
    <t>2410172.527 </t>
  </si>
  <si>
    <t> 23.09.1886 00:38 </t>
  </si>
  <si>
    <t>2410183.424 </t>
  </si>
  <si>
    <t> 03.10.1886 22:10 </t>
  </si>
  <si>
    <t>2410188.480 </t>
  </si>
  <si>
    <t> 08.10.1886 23:31 </t>
  </si>
  <si>
    <t>2410442.592 </t>
  </si>
  <si>
    <t> 20.06.1887 02:12 </t>
  </si>
  <si>
    <t>2410447.615 </t>
  </si>
  <si>
    <t> 25.06.1887 02:45 </t>
  </si>
  <si>
    <t>2410473.601 </t>
  </si>
  <si>
    <t> 21.07.1887 02:25 </t>
  </si>
  <si>
    <t>2410499.609 </t>
  </si>
  <si>
    <t> 16.08.1887 02:36 </t>
  </si>
  <si>
    <t>2410520.570 </t>
  </si>
  <si>
    <t> 06.09.1887 01:40 </t>
  </si>
  <si>
    <t>2410525.599 </t>
  </si>
  <si>
    <t> 11.09.1887 02:22 </t>
  </si>
  <si>
    <t>2410562.505 </t>
  </si>
  <si>
    <t> 18.10.1887 00:07 </t>
  </si>
  <si>
    <t>2410588.506 </t>
  </si>
  <si>
    <t> 13.11.1887 00:08 </t>
  </si>
  <si>
    <t>2410790.616 </t>
  </si>
  <si>
    <t> 02.06.1888 02:47 </t>
  </si>
  <si>
    <t>2410800.680 </t>
  </si>
  <si>
    <t> 12.06.1888 04:19 </t>
  </si>
  <si>
    <t>2410816.614 </t>
  </si>
  <si>
    <t> 28.06.1888 02:44 </t>
  </si>
  <si>
    <t>2410879.530 </t>
  </si>
  <si>
    <t> 30.08.1888 00:43 </t>
  </si>
  <si>
    <t>2410905.521 </t>
  </si>
  <si>
    <t> 25.09.1888 00:30 </t>
  </si>
  <si>
    <t>2411149.597 </t>
  </si>
  <si>
    <t> 27.05.1889 02:19 </t>
  </si>
  <si>
    <t> P.S.Yendell </t>
  </si>
  <si>
    <t>2411154.601 </t>
  </si>
  <si>
    <t> 01.06.1889 02:25 </t>
  </si>
  <si>
    <t>2411159.627 </t>
  </si>
  <si>
    <t> 06.06.1889 03:02 </t>
  </si>
  <si>
    <t>2411185.620 </t>
  </si>
  <si>
    <t> 02.07.1889 02:52 </t>
  </si>
  <si>
    <t>2411185.642 </t>
  </si>
  <si>
    <t> 02.07.1889 03:24 </t>
  </si>
  <si>
    <t>2411190.676 </t>
  </si>
  <si>
    <t> 07.07.1889 04:13 </t>
  </si>
  <si>
    <t>2411206.615 </t>
  </si>
  <si>
    <t> 23.07.1889 02:45 </t>
  </si>
  <si>
    <t>2411237.627 </t>
  </si>
  <si>
    <t> 23.08.1889 03:02 </t>
  </si>
  <si>
    <t>2411242.643 </t>
  </si>
  <si>
    <t> 28.08.1889 03:25 </t>
  </si>
  <si>
    <t> -0.030 </t>
  </si>
  <si>
    <t>2411269.497 </t>
  </si>
  <si>
    <t> 23.09.1889 23:55 </t>
  </si>
  <si>
    <t>2411461.548 </t>
  </si>
  <si>
    <t> 04.04.1890 01:09 </t>
  </si>
  <si>
    <t> N.C.Duner </t>
  </si>
  <si>
    <t>2411554.653 </t>
  </si>
  <si>
    <t> 06.07.1890 03:40 </t>
  </si>
  <si>
    <t>2411570.605 </t>
  </si>
  <si>
    <t> 22.07.1890 02:31 </t>
  </si>
  <si>
    <t>2411612.538 </t>
  </si>
  <si>
    <t> 02.09.1890 00:54 </t>
  </si>
  <si>
    <t>2411892.625 </t>
  </si>
  <si>
    <t> 09.06.1891 03:00 </t>
  </si>
  <si>
    <t>2411940.447 </t>
  </si>
  <si>
    <t> 26.07.1891 22:43 </t>
  </si>
  <si>
    <t> O.Knopf </t>
  </si>
  <si>
    <t>2411970.633 </t>
  </si>
  <si>
    <t> 26.08.1891 03:11 </t>
  </si>
  <si>
    <t>2411986.558 </t>
  </si>
  <si>
    <t> 11.09.1891 01:23 </t>
  </si>
  <si>
    <t>2411986.564 </t>
  </si>
  <si>
    <t> 11.09.1891 01:32 </t>
  </si>
  <si>
    <t>2412007.538 </t>
  </si>
  <si>
    <t> 02.10.1891 00:54 </t>
  </si>
  <si>
    <t>2412024.308 </t>
  </si>
  <si>
    <t> 18.10.1891 19:23 </t>
  </si>
  <si>
    <t>2412210.488 </t>
  </si>
  <si>
    <t> 21.04.1892 23:42 </t>
  </si>
  <si>
    <t>2412256.609 </t>
  </si>
  <si>
    <t> 07.06.1892 02:36 </t>
  </si>
  <si>
    <t>2412303.600 </t>
  </si>
  <si>
    <t> 24.07.1892 02:24 </t>
  </si>
  <si>
    <t>2412304.434 </t>
  </si>
  <si>
    <t> 24.07.1892 22:24 </t>
  </si>
  <si>
    <t>2412309.451 </t>
  </si>
  <si>
    <t> 29.07.1892 22:49 </t>
  </si>
  <si>
    <t>2412334.602 </t>
  </si>
  <si>
    <t> 24.08.1892 02:26 </t>
  </si>
  <si>
    <t>2412335.459 </t>
  </si>
  <si>
    <t> 24.08.1892 23:00 </t>
  </si>
  <si>
    <t>2412625.651 </t>
  </si>
  <si>
    <t> 11.06.1893 03:37 </t>
  </si>
  <si>
    <t>2412651.638 </t>
  </si>
  <si>
    <t> 07.07.1893 03:18 </t>
  </si>
  <si>
    <t>2412651.650 </t>
  </si>
  <si>
    <t> 07.07.1893 03:36 </t>
  </si>
  <si>
    <t>2412661.686 </t>
  </si>
  <si>
    <t> 17.07.1893 04:27 </t>
  </si>
  <si>
    <t>2412666.730 </t>
  </si>
  <si>
    <t> 22.07.1893 05:31 </t>
  </si>
  <si>
    <t>2413046.654 </t>
  </si>
  <si>
    <t> 06.08.1894 03:41 </t>
  </si>
  <si>
    <t>2414472.395 </t>
  </si>
  <si>
    <t> 01.07.1898 21:28 </t>
  </si>
  <si>
    <t> M.Luizet </t>
  </si>
  <si>
    <t>2414487.523 </t>
  </si>
  <si>
    <t> 17.07.1898 00:33 </t>
  </si>
  <si>
    <t> 0.024 </t>
  </si>
  <si>
    <t>2414492.544 </t>
  </si>
  <si>
    <t> 22.07.1898 01:03 </t>
  </si>
  <si>
    <t>2414493.390 </t>
  </si>
  <si>
    <t> 22.07.1898 21:21 </t>
  </si>
  <si>
    <t> 0.021 </t>
  </si>
  <si>
    <t>2414513.497 </t>
  </si>
  <si>
    <t> 11.08.1898 23:55 </t>
  </si>
  <si>
    <t>2414514.352 </t>
  </si>
  <si>
    <t> 12.08.1898 20:26 </t>
  </si>
  <si>
    <t>2414519.388 </t>
  </si>
  <si>
    <t> 17.08.1898 21:18 </t>
  </si>
  <si>
    <t>2414524.420 </t>
  </si>
  <si>
    <t> 22.08.1898 22:04 </t>
  </si>
  <si>
    <t>2414540.342 </t>
  </si>
  <si>
    <t> 07.09.1898 20:12 </t>
  </si>
  <si>
    <t>2414779.368 </t>
  </si>
  <si>
    <t> 04.05.1899 20:49 </t>
  </si>
  <si>
    <t>2414784.392 </t>
  </si>
  <si>
    <t> 09.05.1899 21:24 </t>
  </si>
  <si>
    <t>2414804.509 </t>
  </si>
  <si>
    <t> 30.05.1899 00:12 </t>
  </si>
  <si>
    <t>2414815.419 </t>
  </si>
  <si>
    <t> 09.06.1899 22:03 </t>
  </si>
  <si>
    <t>2414820.449 </t>
  </si>
  <si>
    <t> 14.06.1899 22:46 </t>
  </si>
  <si>
    <t>2414836.382 </t>
  </si>
  <si>
    <t> 30.06.1899 21:10 </t>
  </si>
  <si>
    <t>2414851.495 </t>
  </si>
  <si>
    <t> 15.07.1899 23:52 </t>
  </si>
  <si>
    <t>2414862.401 </t>
  </si>
  <si>
    <t> 26.07.1899 21:37 </t>
  </si>
  <si>
    <t>2414867.427 </t>
  </si>
  <si>
    <t> 31.07.1899 22:14 </t>
  </si>
  <si>
    <t>2414872.443 </t>
  </si>
  <si>
    <t> 05.08.1899 22:37 </t>
  </si>
  <si>
    <t>2414877.482 </t>
  </si>
  <si>
    <t> 10.08.1899 23:34 </t>
  </si>
  <si>
    <t>2414878.340 </t>
  </si>
  <si>
    <t> 11.08.1899 20:09 </t>
  </si>
  <si>
    <t>2414888.379 </t>
  </si>
  <si>
    <t> 21.08.1899 21:05 </t>
  </si>
  <si>
    <t>2415142.520 </t>
  </si>
  <si>
    <t> 03.05.1900 00:28 </t>
  </si>
  <si>
    <t> 0.018 </t>
  </si>
  <si>
    <t>2415184.433 </t>
  </si>
  <si>
    <t> 13.06.1900 22:23 </t>
  </si>
  <si>
    <t>2415200.377 </t>
  </si>
  <si>
    <t> 29.06.1900 21:02 </t>
  </si>
  <si>
    <t>2415220.491 </t>
  </si>
  <si>
    <t> 19.07.1900 23:47 </t>
  </si>
  <si>
    <t>2415225.527 </t>
  </si>
  <si>
    <t> 25.07.1900 00:38 </t>
  </si>
  <si>
    <t>2415231.418 </t>
  </si>
  <si>
    <t> 30.07.1900 22:01 </t>
  </si>
  <si>
    <t>2415600.416 </t>
  </si>
  <si>
    <t> 03.08.1901 21:59 </t>
  </si>
  <si>
    <t>2415610.475 </t>
  </si>
  <si>
    <t> 13.08.1901 23:24 </t>
  </si>
  <si>
    <t>2415647.387 </t>
  </si>
  <si>
    <t> 19.09.1901 21:17 </t>
  </si>
  <si>
    <t>2415879.693 </t>
  </si>
  <si>
    <t> 10.05.1902 04:37 </t>
  </si>
  <si>
    <t>2415896.473 </t>
  </si>
  <si>
    <t> 26.05.1902 23:21 </t>
  </si>
  <si>
    <t>2415900.659 </t>
  </si>
  <si>
    <t> 31.05.1902 03:48 </t>
  </si>
  <si>
    <t>2415910.710 </t>
  </si>
  <si>
    <t> 10.06.1902 05:02 </t>
  </si>
  <si>
    <t>2415912.392 </t>
  </si>
  <si>
    <t> 11.06.1902 21:24 </t>
  </si>
  <si>
    <t> O.C.Wendell </t>
  </si>
  <si>
    <t>2415912.399 </t>
  </si>
  <si>
    <t> 11.06.1902 21:34 </t>
  </si>
  <si>
    <t>2415942.624 </t>
  </si>
  <si>
    <t> 12.07.1902 02:58 </t>
  </si>
  <si>
    <t>2415959.366 </t>
  </si>
  <si>
    <t> 28.07.1902 20:47 </t>
  </si>
  <si>
    <t>2415980.350 </t>
  </si>
  <si>
    <t> 18.08.1902 20:24 </t>
  </si>
  <si>
    <t>2415984.560 </t>
  </si>
  <si>
    <t> 23.08.1902 01:26 </t>
  </si>
  <si>
    <t> 0.030 </t>
  </si>
  <si>
    <t>2415985.367 </t>
  </si>
  <si>
    <t> 23.08.1902 20:48 </t>
  </si>
  <si>
    <t>2417425.368 </t>
  </si>
  <si>
    <t> 02.08.1906 20:49 </t>
  </si>
  <si>
    <t> Wendell [Kämper] </t>
  </si>
  <si>
    <t>2417481.562 </t>
  </si>
  <si>
    <t> 28.09.1906 01:29 </t>
  </si>
  <si>
    <t>2417740.718 </t>
  </si>
  <si>
    <t> 14.06.1907 05:13 </t>
  </si>
  <si>
    <t> H.M.Parkhusrt </t>
  </si>
  <si>
    <t>2417799.437 </t>
  </si>
  <si>
    <t> 11.08.1907 22:29 </t>
  </si>
  <si>
    <t> A.A.Nijland </t>
  </si>
  <si>
    <t>2417804.454 </t>
  </si>
  <si>
    <t> 16.08.1907 22:53 </t>
  </si>
  <si>
    <t>2417815.363 </t>
  </si>
  <si>
    <t> 27.08.1907 20:42 </t>
  </si>
  <si>
    <t>2417830.473 </t>
  </si>
  <si>
    <t> 11.09.1907 23:21 </t>
  </si>
  <si>
    <t> 0.023 </t>
  </si>
  <si>
    <t>2417831.290 </t>
  </si>
  <si>
    <t> 12.09.1907 18:57 </t>
  </si>
  <si>
    <t>2417841.367 </t>
  </si>
  <si>
    <t> 22.09.1907 20:48 </t>
  </si>
  <si>
    <t>2417847.240 </t>
  </si>
  <si>
    <t> 28.09.1907 17:45 </t>
  </si>
  <si>
    <t>2418026.696 </t>
  </si>
  <si>
    <t> 26.03.1908 04:42 </t>
  </si>
  <si>
    <t>2418032.579 </t>
  </si>
  <si>
    <t> 01.04.1908 01:53 </t>
  </si>
  <si>
    <t>2418038.482 </t>
  </si>
  <si>
    <t> 06.04.1908 23:34 </t>
  </si>
  <si>
    <t> 0.041 </t>
  </si>
  <si>
    <t>2418048.483 </t>
  </si>
  <si>
    <t> 16.04.1908 23:35 </t>
  </si>
  <si>
    <t>2418053.538 </t>
  </si>
  <si>
    <t> 22.04.1908 00:54 </t>
  </si>
  <si>
    <t>2418058.583 </t>
  </si>
  <si>
    <t> 27.04.1908 01:59 </t>
  </si>
  <si>
    <t>2418080.380 </t>
  </si>
  <si>
    <t> 18.05.1908 21:07 </t>
  </si>
  <si>
    <t>2418089.610 </t>
  </si>
  <si>
    <t> 28.05.1908 02:38 </t>
  </si>
  <si>
    <t>2418090.427 </t>
  </si>
  <si>
    <t> 28.05.1908 22:14 </t>
  </si>
  <si>
    <t>2418095.455 </t>
  </si>
  <si>
    <t> 02.06.1908 22:55 </t>
  </si>
  <si>
    <t>2418147.469 </t>
  </si>
  <si>
    <t> 24.07.1908 23:15 </t>
  </si>
  <si>
    <t>2418152.531 </t>
  </si>
  <si>
    <t> 30.07.1908 00:44 </t>
  </si>
  <si>
    <t> 0.031 </t>
  </si>
  <si>
    <t>2418168.432 </t>
  </si>
  <si>
    <t> 14.08.1908 22:22 </t>
  </si>
  <si>
    <t>2418188.579 </t>
  </si>
  <si>
    <t> 04.09.1908 01:53 </t>
  </si>
  <si>
    <t>2418194.425 </t>
  </si>
  <si>
    <t> 09.09.1908 22:12 </t>
  </si>
  <si>
    <t>2418205.345 </t>
  </si>
  <si>
    <t> 20.09.1908 20:16 </t>
  </si>
  <si>
    <t>2418215.430 </t>
  </si>
  <si>
    <t> 30.09.1908 22:19 </t>
  </si>
  <si>
    <t>2418424.22 </t>
  </si>
  <si>
    <t> 27.04.1909 17:16 </t>
  </si>
  <si>
    <t> -0.01 </t>
  </si>
  <si>
    <t> N.Ichinohe </t>
  </si>
  <si>
    <t>2418448.556 </t>
  </si>
  <si>
    <t> 22.05.1909 01:20 </t>
  </si>
  <si>
    <t>2418449.416 </t>
  </si>
  <si>
    <t> 22.05.1909 21:59 </t>
  </si>
  <si>
    <t>2418453.579 </t>
  </si>
  <si>
    <t> 27.05.1909 01:53 </t>
  </si>
  <si>
    <t>2418454.426 </t>
  </si>
  <si>
    <t> 27.05.1909 22:13 </t>
  </si>
  <si>
    <t>2418464.497 </t>
  </si>
  <si>
    <t> 06.06.1909 23:55 </t>
  </si>
  <si>
    <t>2418470.361 </t>
  </si>
  <si>
    <t> 12.06.1909 20:39 </t>
  </si>
  <si>
    <t> A.Bemporad </t>
  </si>
  <si>
    <t>2418475.390 </t>
  </si>
  <si>
    <t> 17.06.1909 21:21 </t>
  </si>
  <si>
    <t>2418490.496 </t>
  </si>
  <si>
    <t> 02.07.1909 23:54 </t>
  </si>
  <si>
    <t>2418505.580 </t>
  </si>
  <si>
    <t> 18.07.1909 01:55 </t>
  </si>
  <si>
    <t>2418511.452 </t>
  </si>
  <si>
    <t> 23.07.1909 22:50 </t>
  </si>
  <si>
    <t> E.Padova </t>
  </si>
  <si>
    <t>2418511.462 </t>
  </si>
  <si>
    <t> 23.07.1909 23:05 </t>
  </si>
  <si>
    <t>2418516.502 </t>
  </si>
  <si>
    <t> 29.07.1909 00:02 </t>
  </si>
  <si>
    <t>2418527.382 </t>
  </si>
  <si>
    <t> 08.08.1909 21:10 </t>
  </si>
  <si>
    <t>2418532.425 </t>
  </si>
  <si>
    <t> 13.08.1909 22:12 </t>
  </si>
  <si>
    <t>2418540.807 </t>
  </si>
  <si>
    <t> 22.08.1909 07:22 </t>
  </si>
  <si>
    <t>2418553.381 </t>
  </si>
  <si>
    <t> 03.09.1909 21:08 </t>
  </si>
  <si>
    <t>2418559.298 </t>
  </si>
  <si>
    <t> 09.09.1909 19:09 </t>
  </si>
  <si>
    <t>2418574.317 </t>
  </si>
  <si>
    <t> 24.09.1909 19:36 </t>
  </si>
  <si>
    <t> -0.036 </t>
  </si>
  <si>
    <t>2418590.285 </t>
  </si>
  <si>
    <t> 10.10.1909 18:50 </t>
  </si>
  <si>
    <t>2418869.568 </t>
  </si>
  <si>
    <t> 17.07.1910 01:37 </t>
  </si>
  <si>
    <t>2418874.605 </t>
  </si>
  <si>
    <t> 22.07.1910 02:31 </t>
  </si>
  <si>
    <t>2418891.384 </t>
  </si>
  <si>
    <t> 07.08.1910 21:12 </t>
  </si>
  <si>
    <t>2419504.456 </t>
  </si>
  <si>
    <t> 11.04.1912 22:56 </t>
  </si>
  <si>
    <t>2419514.524 </t>
  </si>
  <si>
    <t> 22.04.1912 00:34 </t>
  </si>
  <si>
    <t> R.Lehnert </t>
  </si>
  <si>
    <t>2419540.507 </t>
  </si>
  <si>
    <t> 18.05.1912 00:10 </t>
  </si>
  <si>
    <t>2419592.509 </t>
  </si>
  <si>
    <t> 09.07.1912 00:12 </t>
  </si>
  <si>
    <t>2419699.863 </t>
  </si>
  <si>
    <t> 24.10.1912 08:42 </t>
  </si>
  <si>
    <t>2419951.469 </t>
  </si>
  <si>
    <t> 02.07.1913 23:15 </t>
  </si>
  <si>
    <t>2420066.357 </t>
  </si>
  <si>
    <t> 25.10.1913 20:34 </t>
  </si>
  <si>
    <t> C.Hoffmeister </t>
  </si>
  <si>
    <t>2421012.367 </t>
  </si>
  <si>
    <t> 28.05.1916 20:48 </t>
  </si>
  <si>
    <t> J.Ellsworth </t>
  </si>
  <si>
    <t>2421459.371 </t>
  </si>
  <si>
    <t> 18.08.1917 20:54 </t>
  </si>
  <si>
    <t>2421745.374 </t>
  </si>
  <si>
    <t> 31.05.1918 20:58 </t>
  </si>
  <si>
    <t>2421750.411 </t>
  </si>
  <si>
    <t> 05.06.1918 21:51 </t>
  </si>
  <si>
    <t>2422103.555 </t>
  </si>
  <si>
    <t> 25.05.1919 01:19 </t>
  </si>
  <si>
    <t> 0.066 </t>
  </si>
  <si>
    <t>2422114.410 </t>
  </si>
  <si>
    <t> 04.06.1919 21:50 </t>
  </si>
  <si>
    <t>2422130.358 </t>
  </si>
  <si>
    <t> 20.06.1919 20:35 </t>
  </si>
  <si>
    <t>2422166.4005 </t>
  </si>
  <si>
    <t> 26.07.1919 21:36 </t>
  </si>
  <si>
    <t> 0.0110 </t>
  </si>
  <si>
    <t>2422167.144 </t>
  </si>
  <si>
    <t> 27.07.1919 15:27 </t>
  </si>
  <si>
    <t> -0.084 </t>
  </si>
  <si>
    <t>2422250.269 </t>
  </si>
  <si>
    <t> 18.10.1919 18:27 </t>
  </si>
  <si>
    <t>2422473.395 </t>
  </si>
  <si>
    <t> 28.05.1920 21:28 </t>
  </si>
  <si>
    <t> 0.051 </t>
  </si>
  <si>
    <t>2422483.425 </t>
  </si>
  <si>
    <t> 07.06.1920 22:12 </t>
  </si>
  <si>
    <t>2422498.484 </t>
  </si>
  <si>
    <t> 22.06.1920 23:36 </t>
  </si>
  <si>
    <t> -0.020 </t>
  </si>
  <si>
    <t>2422499.391 </t>
  </si>
  <si>
    <t> 23.06.1920 21:23 </t>
  </si>
  <si>
    <t> 0.048 </t>
  </si>
  <si>
    <t>2422816.364 </t>
  </si>
  <si>
    <t> 06.05.1921 20:44 </t>
  </si>
  <si>
    <t>2422820.560 </t>
  </si>
  <si>
    <t> 11.05.1921 01:26 </t>
  </si>
  <si>
    <t>2422842.418 </t>
  </si>
  <si>
    <t> 01.06.1921 22:01 </t>
  </si>
  <si>
    <t> 0.058 </t>
  </si>
  <si>
    <t>2422873.420 </t>
  </si>
  <si>
    <t> 02.07.1921 22:04 </t>
  </si>
  <si>
    <t>2422899.396 </t>
  </si>
  <si>
    <t> 28.07.1921 21:30 </t>
  </si>
  <si>
    <t>2422962.296 </t>
  </si>
  <si>
    <t> 29.09.1921 19:06 </t>
  </si>
  <si>
    <t>2423226.478 </t>
  </si>
  <si>
    <t> 20.06.1922 23:28 </t>
  </si>
  <si>
    <t>2423283.522 </t>
  </si>
  <si>
    <t> 17.08.1922 00:31 </t>
  </si>
  <si>
    <t>2423305.298 </t>
  </si>
  <si>
    <t> 07.09.1922 19:09 </t>
  </si>
  <si>
    <t>2423320.376 </t>
  </si>
  <si>
    <t> 22.09.1922 21:01 </t>
  </si>
  <si>
    <t>2423606.382 </t>
  </si>
  <si>
    <t> 05.07.1923 21:10 </t>
  </si>
  <si>
    <t>2423944.3782 </t>
  </si>
  <si>
    <t> 07.06.1924 21:04 </t>
  </si>
  <si>
    <t> J.Gadomski </t>
  </si>
  <si>
    <t>2424001.392 </t>
  </si>
  <si>
    <t> 03.08.1924 21:24 </t>
  </si>
  <si>
    <t>2424006.489 </t>
  </si>
  <si>
    <t> 08.08.1924 23:44 </t>
  </si>
  <si>
    <t>2424655.590 </t>
  </si>
  <si>
    <t> 20.05.1926 02:09 </t>
  </si>
  <si>
    <t> S.Gaposchkin </t>
  </si>
  <si>
    <t>2425113.508 </t>
  </si>
  <si>
    <t> 21.08.1927 00:11 </t>
  </si>
  <si>
    <t>2425119.380 </t>
  </si>
  <si>
    <t> 26.08.1927 21:07 </t>
  </si>
  <si>
    <t>2425123.528 </t>
  </si>
  <si>
    <t> 31.08.1927 00:40 </t>
  </si>
  <si>
    <t>2425124.390 </t>
  </si>
  <si>
    <t> 31.08.1927 21:21 </t>
  </si>
  <si>
    <t>2425129.413 </t>
  </si>
  <si>
    <t> 05.09.1927 21:54 </t>
  </si>
  <si>
    <t>2425378.498 </t>
  </si>
  <si>
    <t> 11.05.1928 23:57 </t>
  </si>
  <si>
    <t>2425420.450 </t>
  </si>
  <si>
    <t> 22.06.1928 22:48 </t>
  </si>
  <si>
    <t>2425435.542 </t>
  </si>
  <si>
    <t> 08.07.1928 01:00 </t>
  </si>
  <si>
    <t>2425436.396 </t>
  </si>
  <si>
    <t> 08.07.1928 21:30 </t>
  </si>
  <si>
    <t>2425451.480 </t>
  </si>
  <si>
    <t> 23.07.1928 23:31 </t>
  </si>
  <si>
    <t>2425467.404 </t>
  </si>
  <si>
    <t> 08.08.1928 21:41 </t>
  </si>
  <si>
    <t>2425509.339 </t>
  </si>
  <si>
    <t> 19.09.1928 20:08 </t>
  </si>
  <si>
    <t>2425774.369 </t>
  </si>
  <si>
    <t> 11.06.1929 20:51 </t>
  </si>
  <si>
    <t> M.Zverev </t>
  </si>
  <si>
    <t>2425816.294 </t>
  </si>
  <si>
    <t> 23.07.1929 19:03 </t>
  </si>
  <si>
    <t> P.Parenago </t>
  </si>
  <si>
    <t>2425826.358 </t>
  </si>
  <si>
    <t> 02.08.1929 20:35 </t>
  </si>
  <si>
    <t>2425888.430 </t>
  </si>
  <si>
    <t> 03.10.1929 22:19 </t>
  </si>
  <si>
    <t>2426478.848 </t>
  </si>
  <si>
    <t> 17.05.1931 08:21 </t>
  </si>
  <si>
    <t>2426867.980 </t>
  </si>
  <si>
    <t> 09.06.1932 11:31 </t>
  </si>
  <si>
    <t> P.Skoberla </t>
  </si>
  <si>
    <t>2427244.556 </t>
  </si>
  <si>
    <t> 21.06.1933 01:20 </t>
  </si>
  <si>
    <t> K.Himpel </t>
  </si>
  <si>
    <t>2427245.394 </t>
  </si>
  <si>
    <t> 21.06.1933 21:27 </t>
  </si>
  <si>
    <t>2427629.496 </t>
  </si>
  <si>
    <t> 10.07.1934 23:54 </t>
  </si>
  <si>
    <t> J.Piegza </t>
  </si>
  <si>
    <t>2427661.364 </t>
  </si>
  <si>
    <t> 11.08.1934 20:44 </t>
  </si>
  <si>
    <t> R.Szafraniec </t>
  </si>
  <si>
    <t>2427877.743 </t>
  </si>
  <si>
    <t> 16.03.1935 05:49 </t>
  </si>
  <si>
    <t> F.Lause </t>
  </si>
  <si>
    <t>2427926.392 </t>
  </si>
  <si>
    <t> 03.05.1935 21:24 </t>
  </si>
  <si>
    <t>2427946.497 </t>
  </si>
  <si>
    <t> 23.05.1935 23:55 </t>
  </si>
  <si>
    <t>2427951.541 </t>
  </si>
  <si>
    <t> 29.05.1935 00:59 </t>
  </si>
  <si>
    <t>2427961.601 </t>
  </si>
  <si>
    <t> 08.06.1935 02:25 </t>
  </si>
  <si>
    <t>2427966.645 </t>
  </si>
  <si>
    <t> 13.06.1935 03:28 </t>
  </si>
  <si>
    <t>2427988.450 </t>
  </si>
  <si>
    <t> 04.07.1935 22:48 </t>
  </si>
  <si>
    <t>2427993.454 </t>
  </si>
  <si>
    <t> 09.07.1935 22:53 </t>
  </si>
  <si>
    <t>2427993.475 </t>
  </si>
  <si>
    <t> 09.07.1935 23:24 </t>
  </si>
  <si>
    <t>2428015.300 </t>
  </si>
  <si>
    <t> 31.07.1935 19:12 </t>
  </si>
  <si>
    <t>2428035.410 </t>
  </si>
  <si>
    <t> 20.08.1935 21:50 </t>
  </si>
  <si>
    <t>2428067.270 </t>
  </si>
  <si>
    <t> 21.09.1935 18:28 </t>
  </si>
  <si>
    <t>2428072.333 </t>
  </si>
  <si>
    <t> 26.09.1935 19:59 </t>
  </si>
  <si>
    <t>2428109.228 </t>
  </si>
  <si>
    <t> 02.11.1935 17:28 </t>
  </si>
  <si>
    <t>2428285.355 </t>
  </si>
  <si>
    <t> 26.04.1936 20:31 </t>
  </si>
  <si>
    <t>2428332.334 </t>
  </si>
  <si>
    <t> 12.06.1936 20:00 </t>
  </si>
  <si>
    <t>2428357.466 </t>
  </si>
  <si>
    <t> 07.07.1936 23:11 </t>
  </si>
  <si>
    <t>2428367.501 </t>
  </si>
  <si>
    <t> 18.07.1936 00:01 </t>
  </si>
  <si>
    <t> -0.037 </t>
  </si>
  <si>
    <t>2428373.399 </t>
  </si>
  <si>
    <t> 23.07.1936 21:34 </t>
  </si>
  <si>
    <t>2428389.333 </t>
  </si>
  <si>
    <t> 08.08.1936 19:59 </t>
  </si>
  <si>
    <t>2428395.214 </t>
  </si>
  <si>
    <t> 14.08.1936 17:08 </t>
  </si>
  <si>
    <t>2428399.380 </t>
  </si>
  <si>
    <t> 18.08.1936 21:07 </t>
  </si>
  <si>
    <t>2428405.265 </t>
  </si>
  <si>
    <t> 24.08.1936 18:21 </t>
  </si>
  <si>
    <t>2428446.379 </t>
  </si>
  <si>
    <t> 04.10.1936 21:05 </t>
  </si>
  <si>
    <t>2428457.252 </t>
  </si>
  <si>
    <t> 15.10.1936 18:02 </t>
  </si>
  <si>
    <t> -0.024 </t>
  </si>
  <si>
    <t>2428472.353 </t>
  </si>
  <si>
    <t> 30.10.1936 20:28 </t>
  </si>
  <si>
    <t>2428659.386 </t>
  </si>
  <si>
    <t> 05.05.1937 21:15 </t>
  </si>
  <si>
    <t> W.Tecza </t>
  </si>
  <si>
    <t>2428664.424 </t>
  </si>
  <si>
    <t> 10.05.1937 22:10 </t>
  </si>
  <si>
    <t>2428664.449 </t>
  </si>
  <si>
    <t> 10.05.1937 22:46 </t>
  </si>
  <si>
    <t>2428690.416 </t>
  </si>
  <si>
    <t> 05.06.1937 21:59 </t>
  </si>
  <si>
    <t>2428695.448 </t>
  </si>
  <si>
    <t> 10.06.1937 22:45 </t>
  </si>
  <si>
    <t>2428705.523 </t>
  </si>
  <si>
    <t> 21.06.1937 00:33 </t>
  </si>
  <si>
    <t>2428742.413 </t>
  </si>
  <si>
    <t> 27.07.1937 21:54 </t>
  </si>
  <si>
    <t>2428752.500 </t>
  </si>
  <si>
    <t> 07.08.1937 00:00 </t>
  </si>
  <si>
    <t>2428753.317 </t>
  </si>
  <si>
    <t> 07.08.1937 19:36 </t>
  </si>
  <si>
    <t>2428779.307 </t>
  </si>
  <si>
    <t> 02.09.1937 19:22 </t>
  </si>
  <si>
    <t>2428790.202 </t>
  </si>
  <si>
    <t> 13.09.1937 16:50 </t>
  </si>
  <si>
    <t>2428837.185 </t>
  </si>
  <si>
    <t> 30.10.1937 16:26 </t>
  </si>
  <si>
    <t>2428938.680 </t>
  </si>
  <si>
    <t> 09.02.1938 04:19 </t>
  </si>
  <si>
    <t>2429468.7107 </t>
  </si>
  <si>
    <t> 24.07.1939 05:03 </t>
  </si>
  <si>
    <t> C.M.Huffer </t>
  </si>
  <si>
    <t>2429479.6164 </t>
  </si>
  <si>
    <t> 04.08.1939 02:47 </t>
  </si>
  <si>
    <t> -0.0024 </t>
  </si>
  <si>
    <t>2429816.7650 </t>
  </si>
  <si>
    <t> 06.07.1940 06:21 </t>
  </si>
  <si>
    <t> -0.0003 </t>
  </si>
  <si>
    <t>2430140.510 </t>
  </si>
  <si>
    <t> 26.05.1941 00:14 </t>
  </si>
  <si>
    <t> K.Koziel </t>
  </si>
  <si>
    <t>2430150.565 </t>
  </si>
  <si>
    <t> 05.06.1941 01:33 </t>
  </si>
  <si>
    <t>2430222.6818 </t>
  </si>
  <si>
    <t> 16.08.1941 04:21 </t>
  </si>
  <si>
    <t> -0.0013 </t>
  </si>
  <si>
    <t>2430233.5824 </t>
  </si>
  <si>
    <t> 27.08.1941 01:58 </t>
  </si>
  <si>
    <t> -0.0035 </t>
  </si>
  <si>
    <t>2431295.3480 </t>
  </si>
  <si>
    <t> 23.07.1944 20:21 </t>
  </si>
  <si>
    <t> 0.0020 </t>
  </si>
  <si>
    <t> N.L.Magalashvili </t>
  </si>
  <si>
    <t>2431631.6580 </t>
  </si>
  <si>
    <t> 25.06.1945 03:47 </t>
  </si>
  <si>
    <t>2431701.2690 </t>
  </si>
  <si>
    <t> 02.09.1945 18:27 </t>
  </si>
  <si>
    <t> 0.0052 </t>
  </si>
  <si>
    <t>2432364.6626 </t>
  </si>
  <si>
    <t> 28.06.1947 03:54 </t>
  </si>
  <si>
    <t> 0.0084 </t>
  </si>
  <si>
    <t>2432416.6582 </t>
  </si>
  <si>
    <t> 19.08.1947 03:47 </t>
  </si>
  <si>
    <t> 0.0063 </t>
  </si>
  <si>
    <t>2432624.638 </t>
  </si>
  <si>
    <t> 14.03.1948 03:18 </t>
  </si>
  <si>
    <t>2432759.6793 </t>
  </si>
  <si>
    <t> 27.07.1948 04:18 </t>
  </si>
  <si>
    <t> 0.0101 </t>
  </si>
  <si>
    <t>2433067.469 </t>
  </si>
  <si>
    <t> 30.05.1949 23:15 </t>
  </si>
  <si>
    <t>2433067.4695 </t>
  </si>
  <si>
    <t> 30.05.1949 23:16 </t>
  </si>
  <si>
    <t> 0.0073 </t>
  </si>
  <si>
    <t> Piotrowski&amp;Strzal. </t>
  </si>
  <si>
    <t>2433151.34 </t>
  </si>
  <si>
    <t> 22.08.1949 20:09 </t>
  </si>
  <si>
    <t> 0.01 </t>
  </si>
  <si>
    <t> H.Auzinger </t>
  </si>
  <si>
    <t>2433152.19 </t>
  </si>
  <si>
    <t> 23.08.1949 16:33 </t>
  </si>
  <si>
    <t> 0.02 </t>
  </si>
  <si>
    <t>2433426.410 </t>
  </si>
  <si>
    <t> 24.05.1950 21:50 </t>
  </si>
  <si>
    <t>2433436.470 </t>
  </si>
  <si>
    <t> 03.06.1950 23:16 </t>
  </si>
  <si>
    <t>2433436.4871 </t>
  </si>
  <si>
    <t> 03.06.1950 23:41 </t>
  </si>
  <si>
    <t> 0.0087 </t>
  </si>
  <si>
    <t> S.Piotrowski </t>
  </si>
  <si>
    <t>2433753.501 </t>
  </si>
  <si>
    <t> 17.04.1951 00:01 </t>
  </si>
  <si>
    <t>2433753.5045 </t>
  </si>
  <si>
    <t> 17.04.1951 00:06 </t>
  </si>
  <si>
    <t> 0.0077 </t>
  </si>
  <si>
    <t>2433842.408 </t>
  </si>
  <si>
    <t> 14.07.1951 21:47 </t>
  </si>
  <si>
    <t>2434164.462 </t>
  </si>
  <si>
    <t> 31.05.1952 23:05 </t>
  </si>
  <si>
    <t>2434238.269 </t>
  </si>
  <si>
    <t> 13.08.1952 18:27 </t>
  </si>
  <si>
    <t>2434513.358 </t>
  </si>
  <si>
    <t> 15.05.1953 20:35 </t>
  </si>
  <si>
    <t>2434580.444 </t>
  </si>
  <si>
    <t> 21.07.1953 22:39 </t>
  </si>
  <si>
    <t> A.Wroblewski </t>
  </si>
  <si>
    <t>2434900.808 </t>
  </si>
  <si>
    <t> 07.06.1954 07:23 </t>
  </si>
  <si>
    <t> R.H.Koch </t>
  </si>
  <si>
    <t>2434981.346 </t>
  </si>
  <si>
    <t> 26.08.1954 20:18 </t>
  </si>
  <si>
    <t> 0.032 </t>
  </si>
  <si>
    <t>2435303.388 </t>
  </si>
  <si>
    <t> 14.07.1955 21:18 </t>
  </si>
  <si>
    <t>2435313.426 </t>
  </si>
  <si>
    <t> 24.07.1955 22:13 </t>
  </si>
  <si>
    <t> R.Rudolph </t>
  </si>
  <si>
    <t>2435355.371 </t>
  </si>
  <si>
    <t> 04.09.1955 20:54 </t>
  </si>
  <si>
    <t> F.Dörr </t>
  </si>
  <si>
    <t>2435655.621 </t>
  </si>
  <si>
    <t> 01.07.1956 02:54 </t>
  </si>
  <si>
    <t> J.Ashbrook </t>
  </si>
  <si>
    <t>2435952.511 </t>
  </si>
  <si>
    <t> 24.04.1957 00:15 </t>
  </si>
  <si>
    <t>2435989.411 </t>
  </si>
  <si>
    <t> 30.05.1957 21:51 </t>
  </si>
  <si>
    <t>2436348.367 </t>
  </si>
  <si>
    <t> 24.05.1958 20:48 </t>
  </si>
  <si>
    <t>2436410.429 </t>
  </si>
  <si>
    <t> 25.07.1958 22:17 </t>
  </si>
  <si>
    <t>2436410.439 </t>
  </si>
  <si>
    <t> 25.07.1958 22:32 </t>
  </si>
  <si>
    <t>2436727.424 </t>
  </si>
  <si>
    <t> 07.06.1959 22:10 </t>
  </si>
  <si>
    <t>2436759.289 </t>
  </si>
  <si>
    <t> 09.07.1959 18:56 </t>
  </si>
  <si>
    <t> V.G.Karetnikov </t>
  </si>
  <si>
    <t>2436774.386 </t>
  </si>
  <si>
    <t> 24.07.1959 21:15 </t>
  </si>
  <si>
    <t>2436774.406 </t>
  </si>
  <si>
    <t> 24.07.1959 21:44 </t>
  </si>
  <si>
    <t> Y.Alexandrovich </t>
  </si>
  <si>
    <t>2436779.414 </t>
  </si>
  <si>
    <t> 29.07.1959 21:56 </t>
  </si>
  <si>
    <t>2436811.287 </t>
  </si>
  <si>
    <t> 30.08.1959 18:53 </t>
  </si>
  <si>
    <t>2436816.318 </t>
  </si>
  <si>
    <t> 04.09.1959 19:37 </t>
  </si>
  <si>
    <t>2437881.452 </t>
  </si>
  <si>
    <t> 04.08.1962 22:50 </t>
  </si>
  <si>
    <t> P.Hoffmann </t>
  </si>
  <si>
    <t>2437939.319 </t>
  </si>
  <si>
    <t> 01.10.1962 19:39 </t>
  </si>
  <si>
    <t> W.Braune </t>
  </si>
  <si>
    <t>2438196.7862 </t>
  </si>
  <si>
    <t> 16.06.1963 06:52 </t>
  </si>
  <si>
    <t> -0.0006 </t>
  </si>
  <si>
    <t>2438201.8160 </t>
  </si>
  <si>
    <t> 21.06.1963 07:35 </t>
  </si>
  <si>
    <t> -0.0028 </t>
  </si>
  <si>
    <t>2438227.815 </t>
  </si>
  <si>
    <t> 17.07.1963 07:33 </t>
  </si>
  <si>
    <t>2438240.397 </t>
  </si>
  <si>
    <t> 29.07.1963 21:31 </t>
  </si>
  <si>
    <t> E.Pohl </t>
  </si>
  <si>
    <t>2438287.360 </t>
  </si>
  <si>
    <t> 14.09.1963 20:38 </t>
  </si>
  <si>
    <t> G.Redicker </t>
  </si>
  <si>
    <t>2438557.424 </t>
  </si>
  <si>
    <t> 10.06.1964 22:10 </t>
  </si>
  <si>
    <t> K.Carbol </t>
  </si>
  <si>
    <t>2438614.440 </t>
  </si>
  <si>
    <t> 06.08.1964 22:33 </t>
  </si>
  <si>
    <t> D.Eske </t>
  </si>
  <si>
    <t>2438614.441 </t>
  </si>
  <si>
    <t> 06.08.1964 22:35 </t>
  </si>
  <si>
    <t> H.Hacisalihoglu </t>
  </si>
  <si>
    <t>2438614.443 </t>
  </si>
  <si>
    <t> 06.08.1964 22:37 </t>
  </si>
  <si>
    <t> O.Altintas </t>
  </si>
  <si>
    <t>2438931.458 </t>
  </si>
  <si>
    <t> 19.06.1965 22:59 </t>
  </si>
  <si>
    <t> J.Hübscher </t>
  </si>
  <si>
    <t>2438931.462 </t>
  </si>
  <si>
    <t> 19.06.1965 23:05 </t>
  </si>
  <si>
    <t>2438939.841 </t>
  </si>
  <si>
    <t> 28.06.1965 08:11 </t>
  </si>
  <si>
    <t> J.Müller </t>
  </si>
  <si>
    <t>2438941.510 </t>
  </si>
  <si>
    <t> 30.06.1965 00:14 </t>
  </si>
  <si>
    <t>2439057.254 </t>
  </si>
  <si>
    <t> 23.10.1965 18:05 </t>
  </si>
  <si>
    <t>2439275.313 </t>
  </si>
  <si>
    <t> 29.05.1966 19:30 </t>
  </si>
  <si>
    <t> G.F.G.Knipe </t>
  </si>
  <si>
    <t>2439649.359 </t>
  </si>
  <si>
    <t> 07.06.1967 20:36 </t>
  </si>
  <si>
    <t>2439694.642 </t>
  </si>
  <si>
    <t> 23.07.1967 03:24 </t>
  </si>
  <si>
    <t> M.Baldwin </t>
  </si>
  <si>
    <t>2440070.372 </t>
  </si>
  <si>
    <t> 01.08.1968 20:55 </t>
  </si>
  <si>
    <t>2440333.710 </t>
  </si>
  <si>
    <t> 22.04.1969 05:02 </t>
  </si>
  <si>
    <t> -0.016 </t>
  </si>
  <si>
    <t> R.Sweetsir </t>
  </si>
  <si>
    <t>2440338.758 </t>
  </si>
  <si>
    <t> 27.04.1969 06:11 </t>
  </si>
  <si>
    <t>2440419.260 </t>
  </si>
  <si>
    <t> 16.07.1969 18:14 </t>
  </si>
  <si>
    <t>2440427.652 </t>
  </si>
  <si>
    <t> 25.07.1969 03:38 </t>
  </si>
  <si>
    <t> J.Bortle </t>
  </si>
  <si>
    <t>2440442.743 </t>
  </si>
  <si>
    <t> 09.08.1969 05:49 </t>
  </si>
  <si>
    <t>2440447.770 </t>
  </si>
  <si>
    <t> 14.08.1969 06:28 </t>
  </si>
  <si>
    <t>2440455.324 </t>
  </si>
  <si>
    <t> 21.08.1969 19:46 </t>
  </si>
  <si>
    <t>2440481.309 </t>
  </si>
  <si>
    <t> 16.09.1969 19:24 </t>
  </si>
  <si>
    <t> M.Fernandes </t>
  </si>
  <si>
    <t>2440665.8282 </t>
  </si>
  <si>
    <t> 20.03.1970 07:52 </t>
  </si>
  <si>
    <t> -0.0122 </t>
  </si>
  <si>
    <t> Eaton &amp; Ward </t>
  </si>
  <si>
    <t>2440666.6697 </t>
  </si>
  <si>
    <t> 21.03.1970 04:04 </t>
  </si>
  <si>
    <t> -0.0093 </t>
  </si>
  <si>
    <t>2440744.657 </t>
  </si>
  <si>
    <t> 07.06.1970 03:46 </t>
  </si>
  <si>
    <t> M.Daw </t>
  </si>
  <si>
    <t>2440764.796 </t>
  </si>
  <si>
    <t> 27.06.1970 07:06 </t>
  </si>
  <si>
    <t>2440788.276 </t>
  </si>
  <si>
    <t> 20.07.1970 18:37 </t>
  </si>
  <si>
    <t>2440845.302 </t>
  </si>
  <si>
    <t> 15.09.1970 19:14 </t>
  </si>
  <si>
    <t>2441038.208 </t>
  </si>
  <si>
    <t> 27.03.1971 16:59 </t>
  </si>
  <si>
    <t> M.Sakura </t>
  </si>
  <si>
    <t>2441108.661 </t>
  </si>
  <si>
    <t> 06.06.1971 03:51 </t>
  </si>
  <si>
    <t>2441130.463 </t>
  </si>
  <si>
    <t> 27.06.1971 23:06 </t>
  </si>
  <si>
    <t> H.Marx </t>
  </si>
  <si>
    <t>2441135.476 </t>
  </si>
  <si>
    <t> 02.07.1971 23:25 </t>
  </si>
  <si>
    <t> W.Quester </t>
  </si>
  <si>
    <t>2441135.490 </t>
  </si>
  <si>
    <t> 02.07.1971 23:45 </t>
  </si>
  <si>
    <t>2441160.654 </t>
  </si>
  <si>
    <t> 28.07.1971 03:41 </t>
  </si>
  <si>
    <t> E.Mayer </t>
  </si>
  <si>
    <t>2441172.386 </t>
  </si>
  <si>
    <t> 08.08.1971 21:15 </t>
  </si>
  <si>
    <t> G.Pfeiffer </t>
  </si>
  <si>
    <t>2441235.281 </t>
  </si>
  <si>
    <t> 10.10.1971 18:44 </t>
  </si>
  <si>
    <t>2441494.4390 </t>
  </si>
  <si>
    <t> 25.06.1972 22:32 </t>
  </si>
  <si>
    <t> -0.0104 </t>
  </si>
  <si>
    <t> R.Akinci </t>
  </si>
  <si>
    <t>IBVS 937 </t>
  </si>
  <si>
    <t>2441515.413 </t>
  </si>
  <si>
    <t> 16.07.1972 21:54 </t>
  </si>
  <si>
    <t> J.Bauer </t>
  </si>
  <si>
    <t>2441536.377 </t>
  </si>
  <si>
    <t> 06.08.1972 21:02 </t>
  </si>
  <si>
    <t>2441851.710 </t>
  </si>
  <si>
    <t> 18.06.1973 05:02 </t>
  </si>
  <si>
    <t>2441853.393 </t>
  </si>
  <si>
    <t> 19.06.1973 21:25 </t>
  </si>
  <si>
    <t>2441887.7788 </t>
  </si>
  <si>
    <t> 24.07.1973 06:41 </t>
  </si>
  <si>
    <t> -0.0082 </t>
  </si>
  <si>
    <t>2441888.633 </t>
  </si>
  <si>
    <t> 25.07.1973 03:11 </t>
  </si>
  <si>
    <t> R.Harvin </t>
  </si>
  <si>
    <t>2441898.694 </t>
  </si>
  <si>
    <t> 04.08.1973 04:39 </t>
  </si>
  <si>
    <t> H.Koller </t>
  </si>
  <si>
    <t>2441910.415 </t>
  </si>
  <si>
    <t> 15.08.1973 21:57 </t>
  </si>
  <si>
    <t> P.R.Clayton </t>
  </si>
  <si>
    <t>2442250.107 </t>
  </si>
  <si>
    <t> 21.07.1974 14:34 </t>
  </si>
  <si>
    <t>2442267.706 </t>
  </si>
  <si>
    <t> 08.08.1974 04:56 </t>
  </si>
  <si>
    <t>2442269.376 </t>
  </si>
  <si>
    <t> 09.08.1974 21:01 </t>
  </si>
  <si>
    <t>2442274.399 </t>
  </si>
  <si>
    <t> 14.08.1974 21:34 </t>
  </si>
  <si>
    <t> T.Juhasz </t>
  </si>
  <si>
    <t>2442552.8462 </t>
  </si>
  <si>
    <t> 20.05.1975 08:18 </t>
  </si>
  <si>
    <t> -0.0086 </t>
  </si>
  <si>
    <t>2442562.901 </t>
  </si>
  <si>
    <t> 30.05.1975 09:37 </t>
  </si>
  <si>
    <t>2442568.7818 </t>
  </si>
  <si>
    <t> 05.06.1975 06:45 </t>
  </si>
  <si>
    <t> -0.0078 </t>
  </si>
  <si>
    <t>2442579.6820 </t>
  </si>
  <si>
    <t> 16.06.1975 04:22 </t>
  </si>
  <si>
    <t> -0.0103 </t>
  </si>
  <si>
    <t> Renner </t>
  </si>
  <si>
    <t>2442579.688 </t>
  </si>
  <si>
    <t> 16.06.1975 04:30 </t>
  </si>
  <si>
    <t>2442594.777 </t>
  </si>
  <si>
    <t> 01.07.1975 06:38 </t>
  </si>
  <si>
    <t> H.Smith </t>
  </si>
  <si>
    <t>2442599.806 </t>
  </si>
  <si>
    <t> 06.07.1975 07:20 </t>
  </si>
  <si>
    <t> G.Wedemayer </t>
  </si>
  <si>
    <t>2442621.6212 </t>
  </si>
  <si>
    <t> 28.07.1975 02:54 </t>
  </si>
  <si>
    <t>2442631.676 </t>
  </si>
  <si>
    <t> 07.08.1975 04:13 </t>
  </si>
  <si>
    <t>2442839.673 </t>
  </si>
  <si>
    <t> 02.03.1976 04:09 </t>
  </si>
  <si>
    <t>2442990.641 </t>
  </si>
  <si>
    <t> 31.07.1976 03:23 </t>
  </si>
  <si>
    <t> B.A.Krobusek </t>
  </si>
  <si>
    <t>2443261.525 </t>
  </si>
  <si>
    <t> 28.04.1977 00:36 </t>
  </si>
  <si>
    <t> B.C.Kämper </t>
  </si>
  <si>
    <t>2443298.453 </t>
  </si>
  <si>
    <t> 03.06.1977 22:52 </t>
  </si>
  <si>
    <t>2443318.543 </t>
  </si>
  <si>
    <t> 24.06.1977 01:01 </t>
  </si>
  <si>
    <t>2443329.468 </t>
  </si>
  <si>
    <t> 04.07.1977 23:13 </t>
  </si>
  <si>
    <t>2444416.3855 </t>
  </si>
  <si>
    <t> 25.06.1980 21:15 </t>
  </si>
  <si>
    <t> -0.0009 </t>
  </si>
  <si>
    <t>2444429.8037 </t>
  </si>
  <si>
    <t> 09.07.1980 07:17 </t>
  </si>
  <si>
    <t> -0.0015 </t>
  </si>
  <si>
    <t> P.A.Delaney </t>
  </si>
  <si>
    <t>2444432.3176 </t>
  </si>
  <si>
    <t> 11.07.1980 19:37 </t>
  </si>
  <si>
    <t> -0.0036 </t>
  </si>
  <si>
    <t>2444874.373 </t>
  </si>
  <si>
    <t> 26.09.1981 20:57 </t>
  </si>
  <si>
    <t> 0.071 </t>
  </si>
  <si>
    <t>2445934.401 </t>
  </si>
  <si>
    <t> 21.08.1984 21:37 </t>
  </si>
  <si>
    <t> B.Bago </t>
  </si>
  <si>
    <t>2445936.06 </t>
  </si>
  <si>
    <t> 23.08.1984 13:26 </t>
  </si>
  <si>
    <t> -0.00 </t>
  </si>
  <si>
    <t> T.Kato </t>
  </si>
  <si>
    <t>2447363.478 </t>
  </si>
  <si>
    <t> 20.07.1988 23:28 </t>
  </si>
  <si>
    <t> A.Szauer </t>
  </si>
  <si>
    <t>2447670.4453 </t>
  </si>
  <si>
    <t> 23.05.1989 22:41 </t>
  </si>
  <si>
    <t> P.Mayer et al. </t>
  </si>
  <si>
    <t>2448018.4958 </t>
  </si>
  <si>
    <t> 06.05.1990 23:53 </t>
  </si>
  <si>
    <t> 0.0085 </t>
  </si>
  <si>
    <t>2448086.4277 </t>
  </si>
  <si>
    <t> 13.07.1990 22:15 </t>
  </si>
  <si>
    <t> 0.0079 </t>
  </si>
  <si>
    <t>2448861.369 </t>
  </si>
  <si>
    <t> 26.08.1992 20:51 </t>
  </si>
  <si>
    <t> A.Kósa-Kiss </t>
  </si>
  <si>
    <t>2449183.405 </t>
  </si>
  <si>
    <t> 14.07.1993 21:43 </t>
  </si>
  <si>
    <t>2449857.700 </t>
  </si>
  <si>
    <t> 20.05.1995 04:48 </t>
  </si>
  <si>
    <t>ns</t>
  </si>
  <si>
    <t>2449872.801 </t>
  </si>
  <si>
    <t> 04.06.1995 07:13 </t>
  </si>
  <si>
    <t>2449895.4431 </t>
  </si>
  <si>
    <t> 26.06.1995 22:38 </t>
  </si>
  <si>
    <t> 0.0054 </t>
  </si>
  <si>
    <t>B</t>
  </si>
  <si>
    <t>2449998.586 </t>
  </si>
  <si>
    <t> 08.10.1995 02:03 </t>
  </si>
  <si>
    <t> R.Schmude </t>
  </si>
  <si>
    <t>2450221.672 </t>
  </si>
  <si>
    <t> 18.05.1996 04:07 </t>
  </si>
  <si>
    <t>2450320.658 </t>
  </si>
  <si>
    <t> 25.08.1996 03:47 </t>
  </si>
  <si>
    <t> N.Simmons </t>
  </si>
  <si>
    <t>2450642.701 </t>
  </si>
  <si>
    <t> 13.07.1997 04:49 </t>
  </si>
  <si>
    <t>2450733.270 </t>
  </si>
  <si>
    <t> 11.10.1997 18:28 </t>
  </si>
  <si>
    <t>2450914.434 </t>
  </si>
  <si>
    <t> 10.04.1998 22:24 </t>
  </si>
  <si>
    <t> D.Matsnev </t>
  </si>
  <si>
    <t>2451048.614 </t>
  </si>
  <si>
    <t> 23.08.1998 02:44 </t>
  </si>
  <si>
    <t>2451300.225 </t>
  </si>
  <si>
    <t> 01.05.1999 17:24 </t>
  </si>
  <si>
    <t> K.Nagai </t>
  </si>
  <si>
    <t>2451361.441 </t>
  </si>
  <si>
    <t> 01.07.1999 22:35 </t>
  </si>
  <si>
    <t>2451370.679 </t>
  </si>
  <si>
    <t> 11.07.1999 04:17 </t>
  </si>
  <si>
    <t>2451384.084 </t>
  </si>
  <si>
    <t> 24.07.1999 14:00 </t>
  </si>
  <si>
    <t> K.Kanai </t>
  </si>
  <si>
    <t>2451678.455 </t>
  </si>
  <si>
    <t> 13.05.2000 22:55 </t>
  </si>
  <si>
    <t>2451702.770 </t>
  </si>
  <si>
    <t> 07.06.2000 06:28 </t>
  </si>
  <si>
    <t>2451730.447 </t>
  </si>
  <si>
    <t> 04.07.2000 22:43 </t>
  </si>
  <si>
    <t>2451809.287 </t>
  </si>
  <si>
    <t> 21.09.2000 18:53 </t>
  </si>
  <si>
    <t>2452416.486 </t>
  </si>
  <si>
    <t> 21.05.2002 23:39 </t>
  </si>
  <si>
    <t> W.Proksch </t>
  </si>
  <si>
    <t>2452442.477 </t>
  </si>
  <si>
    <t> 16.06.2002 23:26 </t>
  </si>
  <si>
    <t>2452442.492 </t>
  </si>
  <si>
    <t> 16.06.2002 23:48 </t>
  </si>
  <si>
    <t>2452463.446 </t>
  </si>
  <si>
    <t> 07.07.2002 22:42 </t>
  </si>
  <si>
    <t>2452484.417 </t>
  </si>
  <si>
    <t> 28.07.2002 22:00 </t>
  </si>
  <si>
    <t>2452791.393 </t>
  </si>
  <si>
    <t> 31.05.2003 21:25 </t>
  </si>
  <si>
    <t> A.Sajtz </t>
  </si>
  <si>
    <t>2452827.441 </t>
  </si>
  <si>
    <t> 06.07.2003 22:35 </t>
  </si>
  <si>
    <t>2453170.4488 </t>
  </si>
  <si>
    <t> 13.06.2004 22:46 </t>
  </si>
  <si>
    <t> -0.0073 </t>
  </si>
  <si>
    <t>R</t>
  </si>
  <si>
    <t> M.Zejda </t>
  </si>
  <si>
    <t>IBVS 5583 </t>
  </si>
  <si>
    <t>2454232.226 </t>
  </si>
  <si>
    <t> 11.05.2007 17:25 </t>
  </si>
  <si>
    <t>2454243.121 </t>
  </si>
  <si>
    <t> 22.05.2007 14:54 </t>
  </si>
  <si>
    <t>2454248.142 </t>
  </si>
  <si>
    <t> 27.05.2007 15:24 </t>
  </si>
  <si>
    <t>2454264.068 </t>
  </si>
  <si>
    <t> 12.06.2007 13:37 </t>
  </si>
  <si>
    <t>2454306.020 </t>
  </si>
  <si>
    <t> 24.07.2007 12:28 </t>
  </si>
  <si>
    <t>2454512.313 </t>
  </si>
  <si>
    <t> 15.02.2008 19:30 </t>
  </si>
  <si>
    <t>2454533.283 </t>
  </si>
  <si>
    <t> 07.03.2008 18:47 </t>
  </si>
  <si>
    <t>2454554.249 </t>
  </si>
  <si>
    <t> 28.03.2008 17:58 </t>
  </si>
  <si>
    <t>2454612.134 </t>
  </si>
  <si>
    <t> 25.05.2008 15:12 </t>
  </si>
  <si>
    <t>2454960.174 </t>
  </si>
  <si>
    <t> 08.05.2009 16:10 </t>
  </si>
  <si>
    <t>2454965.191 </t>
  </si>
  <si>
    <t> 13.05.2009 16:35 </t>
  </si>
  <si>
    <t>2455028.103 </t>
  </si>
  <si>
    <t> 15.07.2009 14:28 </t>
  </si>
  <si>
    <t>2456727.266 </t>
  </si>
  <si>
    <t> 10.03.2014 18:23 </t>
  </si>
  <si>
    <t>2456732.286 </t>
  </si>
  <si>
    <t> 15.03.2014 18:51 </t>
  </si>
  <si>
    <t>2456758.281 </t>
  </si>
  <si>
    <t> 10.04.2014 18:44 </t>
  </si>
  <si>
    <t>2456779.233 </t>
  </si>
  <si>
    <t> 01.05.2014 17:35 </t>
  </si>
  <si>
    <t>JBAV, 63</t>
  </si>
  <si>
    <t>JAAVSO, 50, 255</t>
  </si>
  <si>
    <t>18/07/1881</t>
  </si>
  <si>
    <t>15/10/1881</t>
  </si>
  <si>
    <t>19/09/1881</t>
  </si>
  <si>
    <t>20/10/1881</t>
  </si>
  <si>
    <t>15/11/1881</t>
  </si>
  <si>
    <t>20/11/1881</t>
  </si>
  <si>
    <t>25/11/1881</t>
  </si>
  <si>
    <t>03/03/1882</t>
  </si>
  <si>
    <t>23/03/1882</t>
  </si>
  <si>
    <t>29/03/1882</t>
  </si>
  <si>
    <t>03/04/1882</t>
  </si>
  <si>
    <t>19/04/1882</t>
  </si>
  <si>
    <t>23/04/1882</t>
  </si>
  <si>
    <t>24/04/1882</t>
  </si>
  <si>
    <t>26/05/1882</t>
  </si>
  <si>
    <t>06/06/1882</t>
  </si>
  <si>
    <t>16/06/1882</t>
  </si>
  <si>
    <t>21/06/1882</t>
  </si>
  <si>
    <t>26/06/1882</t>
  </si>
  <si>
    <t>30/06/1882</t>
  </si>
  <si>
    <t>07/07/1882</t>
  </si>
  <si>
    <t>12/07/1882</t>
  </si>
  <si>
    <t>16/07/1882</t>
  </si>
  <si>
    <t>17/07/1882</t>
  </si>
  <si>
    <t>27/07/1882</t>
  </si>
  <si>
    <t>28/07/1882</t>
  </si>
  <si>
    <t>02/08/1882</t>
  </si>
  <si>
    <t>07/08/1882</t>
  </si>
  <si>
    <t>12/08/1882</t>
  </si>
  <si>
    <t>18/08/1882</t>
  </si>
  <si>
    <t>22/08/1882</t>
  </si>
  <si>
    <t>23/08/1882</t>
  </si>
  <si>
    <t>02/09/1882</t>
  </si>
  <si>
    <t>07/09/1882</t>
  </si>
  <si>
    <t>12/09/1882</t>
  </si>
  <si>
    <t>18/09/1882</t>
  </si>
  <si>
    <t>08/10/1882</t>
  </si>
  <si>
    <t>03/10/1882</t>
  </si>
  <si>
    <t>03/11/1882</t>
  </si>
  <si>
    <t>09/05/1883</t>
  </si>
  <si>
    <t>30/05/1883</t>
  </si>
  <si>
    <t>09/06/1883</t>
  </si>
  <si>
    <t>25/06/1883</t>
  </si>
  <si>
    <t>11/07/1883</t>
  </si>
  <si>
    <t>21/07/1883</t>
  </si>
  <si>
    <t>26/07/1883</t>
  </si>
  <si>
    <t>31/07/1883</t>
  </si>
  <si>
    <t>05/08/1883</t>
  </si>
  <si>
    <t>06/08/1883</t>
  </si>
  <si>
    <t>11/08/1883</t>
  </si>
  <si>
    <t>27/08/1883</t>
  </si>
  <si>
    <t>01/09/1883</t>
  </si>
  <si>
    <t>06/09/1883</t>
  </si>
  <si>
    <t>22/09/1883</t>
  </si>
  <si>
    <t>23/05/1884</t>
  </si>
  <si>
    <t>28/05/1884</t>
  </si>
  <si>
    <t>18/06/1884</t>
  </si>
  <si>
    <t>23/06/1884</t>
  </si>
  <si>
    <t>28/06/1884</t>
  </si>
  <si>
    <t>14/07/1884</t>
  </si>
  <si>
    <t>29/07/1884</t>
  </si>
  <si>
    <t>25/08/1884</t>
  </si>
  <si>
    <t>20/09/1884</t>
  </si>
  <si>
    <t>10/10/1884</t>
  </si>
  <si>
    <t>12/06/1885</t>
  </si>
  <si>
    <t>13/07/1885</t>
  </si>
  <si>
    <t>03/09/1885</t>
  </si>
  <si>
    <t>09/10/1885</t>
  </si>
  <si>
    <t>01/07/1886</t>
  </si>
  <si>
    <t>22/07/1886</t>
  </si>
  <si>
    <t>22/08/1886</t>
  </si>
  <si>
    <t>28/08/1886</t>
  </si>
  <si>
    <t>23/09/1886</t>
  </si>
  <si>
    <t>03/10/1886</t>
  </si>
  <si>
    <t>08/10/1886</t>
  </si>
  <si>
    <t>20/06/1887</t>
  </si>
  <si>
    <t>25/06/1887</t>
  </si>
  <si>
    <t>21/07/1887</t>
  </si>
  <si>
    <t>16/08/1887</t>
  </si>
  <si>
    <t>06/09/1887</t>
  </si>
  <si>
    <t>11/09/1887</t>
  </si>
  <si>
    <t>18/10/1887</t>
  </si>
  <si>
    <t>13/11/1887</t>
  </si>
  <si>
    <t>02/06/1888</t>
  </si>
  <si>
    <t>12/06/1888</t>
  </si>
  <si>
    <t>28/06/1888</t>
  </si>
  <si>
    <t>30/08/1888</t>
  </si>
  <si>
    <t>25/09/1888</t>
  </si>
  <si>
    <t>27/05/1889</t>
  </si>
  <si>
    <t>01/06/1889</t>
  </si>
  <si>
    <t>06/06/1889</t>
  </si>
  <si>
    <t>02/07/1889</t>
  </si>
  <si>
    <t>07/07/1889</t>
  </si>
  <si>
    <t>23/07/1889</t>
  </si>
  <si>
    <t>23/08/1889</t>
  </si>
  <si>
    <t>28/08/1889</t>
  </si>
  <si>
    <t>23/09/1889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</si>
</sst>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0.000E+00"/>
    <numFmt numFmtId="166" formatCode="m/d/yyyy\ h:mm"/>
    <numFmt numFmtId="167" formatCode="0.00000"/>
    <numFmt numFmtId="168" formatCode="dd/mm/yyyy"/>
  </numFmts>
  <fonts count="28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trike/>
      <sz val="10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6" fillId="0" borderId="0" applyFill="0" applyBorder="0" applyProtection="0">
      <alignment vertical="top"/>
    </xf>
    <xf numFmtId="164" fontId="26" fillId="0" borderId="0" applyFill="0" applyBorder="0" applyProtection="0">
      <alignment vertical="top"/>
    </xf>
    <xf numFmtId="0" fontId="26" fillId="0" borderId="0" applyFill="0" applyBorder="0" applyProtection="0">
      <alignment vertical="top"/>
    </xf>
    <xf numFmtId="2" fontId="26" fillId="0" borderId="0" applyFill="0" applyBorder="0" applyProtection="0">
      <alignment vertical="top"/>
    </xf>
    <xf numFmtId="0" fontId="25" fillId="0" borderId="0" applyNumberFormat="0" applyFill="0" applyBorder="0" applyProtection="0">
      <alignment vertical="top"/>
    </xf>
    <xf numFmtId="0" fontId="26" fillId="0" borderId="0"/>
    <xf numFmtId="0" fontId="26" fillId="0" borderId="0"/>
    <xf numFmtId="0" fontId="1" fillId="0" borderId="0"/>
  </cellStyleXfs>
  <cellXfs count="123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5" fillId="0" borderId="0" xfId="0" applyFont="1" applyAlignment="1"/>
    <xf numFmtId="0" fontId="0" fillId="0" borderId="6" xfId="0" applyBorder="1" applyAlignment="1"/>
    <xf numFmtId="0" fontId="9" fillId="0" borderId="7" xfId="0" applyFont="1" applyBorder="1" applyAlignment="1"/>
    <xf numFmtId="0" fontId="0" fillId="0" borderId="7" xfId="0" applyBorder="1" applyAlignment="1">
      <alignment horizontal="right"/>
    </xf>
    <xf numFmtId="0" fontId="0" fillId="0" borderId="8" xfId="0" applyBorder="1" applyAlignment="1"/>
    <xf numFmtId="0" fontId="0" fillId="2" borderId="6" xfId="0" applyFill="1" applyBorder="1" applyAlignment="1"/>
    <xf numFmtId="0" fontId="0" fillId="2" borderId="8" xfId="0" applyFill="1" applyBorder="1" applyAlignment="1"/>
    <xf numFmtId="0" fontId="10" fillId="0" borderId="9" xfId="0" applyFont="1" applyBorder="1" applyAlignment="1"/>
    <xf numFmtId="0" fontId="0" fillId="0" borderId="10" xfId="0" applyBorder="1" applyAlignment="1"/>
    <xf numFmtId="0" fontId="10" fillId="0" borderId="8" xfId="0" applyFont="1" applyBorder="1" applyAlignment="1"/>
    <xf numFmtId="0" fontId="3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2" borderId="13" xfId="0" applyFill="1" applyBorder="1" applyAlignment="1"/>
    <xf numFmtId="0" fontId="0" fillId="2" borderId="10" xfId="0" applyFill="1" applyBorder="1" applyAlignment="1"/>
    <xf numFmtId="0" fontId="10" fillId="0" borderId="14" xfId="0" applyFont="1" applyBorder="1" applyAlignment="1"/>
    <xf numFmtId="11" fontId="0" fillId="0" borderId="0" xfId="0" applyNumberFormat="1" applyAlignment="1"/>
    <xf numFmtId="0" fontId="10" fillId="0" borderId="10" xfId="0" applyFont="1" applyBorder="1" applyAlignment="1"/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/>
    <xf numFmtId="0" fontId="4" fillId="0" borderId="0" xfId="0" applyFont="1" applyAlignment="1"/>
    <xf numFmtId="0" fontId="0" fillId="0" borderId="5" xfId="0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10" fillId="0" borderId="17" xfId="0" applyFont="1" applyBorder="1" applyAlignment="1"/>
    <xf numFmtId="0" fontId="10" fillId="0" borderId="16" xfId="0" applyFont="1" applyBorder="1" applyAlignment="1"/>
    <xf numFmtId="0" fontId="12" fillId="0" borderId="0" xfId="0" applyFont="1" applyAlignment="1"/>
    <xf numFmtId="0" fontId="0" fillId="0" borderId="9" xfId="0" applyBorder="1" applyAlignment="1"/>
    <xf numFmtId="0" fontId="0" fillId="0" borderId="13" xfId="0" applyBorder="1" applyAlignment="1"/>
    <xf numFmtId="0" fontId="9" fillId="0" borderId="0" xfId="0" applyFont="1" applyAlignment="1"/>
    <xf numFmtId="0" fontId="0" fillId="0" borderId="14" xfId="0" applyBorder="1" applyAlignment="1"/>
    <xf numFmtId="0" fontId="0" fillId="0" borderId="13" xfId="0" applyBorder="1" applyAlignment="1">
      <alignment horizontal="left"/>
    </xf>
    <xf numFmtId="0" fontId="0" fillId="0" borderId="17" xfId="0" applyBorder="1" applyAlignment="1"/>
    <xf numFmtId="0" fontId="12" fillId="0" borderId="13" xfId="0" applyFont="1" applyBorder="1" applyAlignment="1"/>
    <xf numFmtId="2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1" fontId="9" fillId="0" borderId="0" xfId="0" applyNumberFormat="1" applyFont="1" applyAlignment="1"/>
    <xf numFmtId="0" fontId="9" fillId="0" borderId="0" xfId="0" applyFont="1">
      <alignment vertical="top"/>
    </xf>
    <xf numFmtId="165" fontId="9" fillId="0" borderId="0" xfId="0" applyNumberFormat="1" applyFont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0" fillId="0" borderId="15" xfId="0" applyBorder="1" applyAlignment="1"/>
    <xf numFmtId="0" fontId="15" fillId="2" borderId="5" xfId="0" applyFont="1" applyFill="1" applyBorder="1" applyAlignment="1"/>
    <xf numFmtId="0" fontId="0" fillId="0" borderId="5" xfId="0" applyBorder="1" applyAlignment="1"/>
    <xf numFmtId="0" fontId="0" fillId="0" borderId="16" xfId="0" applyBorder="1" applyAlignment="1"/>
    <xf numFmtId="0" fontId="16" fillId="0" borderId="2" xfId="0" applyFont="1" applyBorder="1" applyAlignment="1"/>
    <xf numFmtId="0" fontId="16" fillId="0" borderId="4" xfId="0" applyFont="1" applyBorder="1" applyAlignment="1"/>
    <xf numFmtId="166" fontId="9" fillId="0" borderId="0" xfId="0" applyNumberFormat="1" applyFont="1">
      <alignment vertical="top"/>
    </xf>
    <xf numFmtId="0" fontId="17" fillId="0" borderId="0" xfId="0" applyFont="1" applyAlignment="1">
      <alignment horizontal="left"/>
    </xf>
    <xf numFmtId="0" fontId="18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22" fillId="0" borderId="0" xfId="0" applyFont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top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20" fillId="0" borderId="0" xfId="8" applyFont="1"/>
    <xf numFmtId="0" fontId="20" fillId="0" borderId="0" xfId="8" applyFont="1" applyAlignment="1">
      <alignment horizontal="center"/>
    </xf>
    <xf numFmtId="0" fontId="20" fillId="0" borderId="0" xfId="8" applyFont="1" applyAlignment="1">
      <alignment horizontal="left"/>
    </xf>
    <xf numFmtId="0" fontId="9" fillId="0" borderId="0" xfId="8" applyFont="1" applyAlignment="1">
      <alignment horizontal="left"/>
    </xf>
    <xf numFmtId="0" fontId="23" fillId="0" borderId="0" xfId="6" applyFont="1" applyAlignment="1">
      <alignment horizontal="left" vertical="center"/>
    </xf>
    <xf numFmtId="0" fontId="23" fillId="0" borderId="0" xfId="6" applyFont="1" applyAlignment="1">
      <alignment horizontal="center" vertical="center"/>
    </xf>
    <xf numFmtId="0" fontId="23" fillId="0" borderId="0" xfId="6" applyFont="1" applyAlignment="1">
      <alignment horizontal="left"/>
    </xf>
    <xf numFmtId="0" fontId="21" fillId="0" borderId="0" xfId="8" applyFont="1" applyAlignment="1">
      <alignment wrapText="1"/>
    </xf>
    <xf numFmtId="0" fontId="21" fillId="0" borderId="0" xfId="8" applyFont="1" applyAlignment="1">
      <alignment horizontal="center" wrapText="1"/>
    </xf>
    <xf numFmtId="0" fontId="21" fillId="0" borderId="0" xfId="8" applyFont="1" applyAlignment="1">
      <alignment horizontal="left" wrapText="1"/>
    </xf>
    <xf numFmtId="0" fontId="9" fillId="0" borderId="0" xfId="7" applyFont="1" applyAlignment="1">
      <alignment horizontal="left"/>
    </xf>
    <xf numFmtId="0" fontId="9" fillId="0" borderId="0" xfId="7" applyFont="1" applyAlignment="1">
      <alignment horizontal="center"/>
    </xf>
    <xf numFmtId="0" fontId="21" fillId="0" borderId="0" xfId="7" applyFont="1" applyAlignment="1">
      <alignment horizontal="left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6" applyFont="1"/>
    <xf numFmtId="0" fontId="21" fillId="0" borderId="0" xfId="6" applyFont="1" applyAlignment="1">
      <alignment horizontal="center"/>
    </xf>
    <xf numFmtId="0" fontId="21" fillId="0" borderId="0" xfId="6" applyFont="1" applyAlignment="1">
      <alignment horizontal="left"/>
    </xf>
    <xf numFmtId="0" fontId="24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>
      <alignment vertical="top"/>
    </xf>
    <xf numFmtId="0" fontId="0" fillId="0" borderId="13" xfId="0" applyBorder="1" applyAlignment="1">
      <alignment horizontal="center"/>
    </xf>
    <xf numFmtId="0" fontId="0" fillId="0" borderId="10" xfId="0" applyBorder="1">
      <alignment vertical="top"/>
    </xf>
    <xf numFmtId="0" fontId="25" fillId="0" borderId="0" xfId="5" applyNumberFormat="1" applyFill="1" applyBorder="1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7" fillId="3" borderId="20" xfId="0" applyFont="1" applyFill="1" applyBorder="1" applyAlignment="1">
      <alignment horizontal="left" vertical="top" wrapText="1" indent="1"/>
    </xf>
    <xf numFmtId="0" fontId="7" fillId="3" borderId="20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right" vertical="top" wrapText="1"/>
    </xf>
    <xf numFmtId="0" fontId="25" fillId="3" borderId="20" xfId="5" applyNumberFormat="1" applyFill="1" applyBorder="1" applyAlignment="1" applyProtection="1">
      <alignment horizontal="right" vertical="top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68" fontId="0" fillId="0" borderId="0" xfId="0" applyNumberFormat="1" applyAlignment="1"/>
    <xf numFmtId="168" fontId="7" fillId="0" borderId="0" xfId="0" applyNumberFormat="1" applyFont="1" applyAlignment="1"/>
    <xf numFmtId="167" fontId="27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Oph - O-C Diagr.</a:t>
            </a:r>
          </a:p>
        </c:rich>
      </c:tx>
      <c:layout>
        <c:manualLayout>
          <c:xMode val="edge"/>
          <c:yMode val="edge"/>
          <c:x val="0.37645177437397437"/>
          <c:y val="4.5454545454545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57072801799598"/>
          <c:y val="0.22443212950568392"/>
          <c:w val="0.79270443470219654"/>
          <c:h val="0.57386443240693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1'!$H$21:$H$984</c:f>
              <c:numCache>
                <c:formatCode>General</c:formatCode>
                <c:ptCount val="964"/>
                <c:pt idx="0">
                  <c:v>-3.2513520003703889E-2</c:v>
                </c:pt>
                <c:pt idx="1">
                  <c:v>-1.7994895004449063E-2</c:v>
                </c:pt>
                <c:pt idx="2">
                  <c:v>-3.2860530000107246E-2</c:v>
                </c:pt>
                <c:pt idx="3">
                  <c:v>2.8427874998669722E-2</c:v>
                </c:pt>
                <c:pt idx="4">
                  <c:v>4.3562239994571428E-2</c:v>
                </c:pt>
                <c:pt idx="5">
                  <c:v>8.5237299972504843E-3</c:v>
                </c:pt>
                <c:pt idx="6">
                  <c:v>-1.0514780002267798E-2</c:v>
                </c:pt>
                <c:pt idx="7">
                  <c:v>1.2407359998178435E-2</c:v>
                </c:pt>
                <c:pt idx="8">
                  <c:v>-1.7466800036345376E-3</c:v>
                </c:pt>
                <c:pt idx="9">
                  <c:v>1.5541725000730366E-2</c:v>
                </c:pt>
                <c:pt idx="10">
                  <c:v>1.9503214994983864E-2</c:v>
                </c:pt>
                <c:pt idx="11">
                  <c:v>-9.2854000031366013E-3</c:v>
                </c:pt>
                <c:pt idx="12">
                  <c:v>-3.365082499840355E-2</c:v>
                </c:pt>
                <c:pt idx="13">
                  <c:v>1.6676089997417876E-2</c:v>
                </c:pt>
                <c:pt idx="14">
                  <c:v>1.209885999924154E-2</c:v>
                </c:pt>
                <c:pt idx="15">
                  <c:v>1.9348755000464735E-2</c:v>
                </c:pt>
                <c:pt idx="16">
                  <c:v>1.5271734995621955E-2</c:v>
                </c:pt>
                <c:pt idx="17">
                  <c:v>1.623322499654023E-2</c:v>
                </c:pt>
                <c:pt idx="18">
                  <c:v>1.923322499715141E-2</c:v>
                </c:pt>
                <c:pt idx="19">
                  <c:v>1.7194714997458505E-2</c:v>
                </c:pt>
                <c:pt idx="20">
                  <c:v>-3.1707100042694947E-3</c:v>
                </c:pt>
                <c:pt idx="21">
                  <c:v>3.4446099980414147E-3</c:v>
                </c:pt>
                <c:pt idx="22">
                  <c:v>4.4446099982451415E-3</c:v>
                </c:pt>
                <c:pt idx="23">
                  <c:v>1.5406099999381695E-2</c:v>
                </c:pt>
                <c:pt idx="24">
                  <c:v>-8.9593250031612115E-3</c:v>
                </c:pt>
                <c:pt idx="25">
                  <c:v>7.3675900002854178E-3</c:v>
                </c:pt>
                <c:pt idx="26">
                  <c:v>1.6290569996272097E-2</c:v>
                </c:pt>
                <c:pt idx="27">
                  <c:v>1.6290569996272097E-2</c:v>
                </c:pt>
                <c:pt idx="28">
                  <c:v>-1.055600003383006E-3</c:v>
                </c:pt>
                <c:pt idx="29">
                  <c:v>-4.0941100014606491E-3</c:v>
                </c:pt>
                <c:pt idx="30">
                  <c:v>7.5404649960546521E-3</c:v>
                </c:pt>
                <c:pt idx="31">
                  <c:v>6.5019549965654733E-3</c:v>
                </c:pt>
                <c:pt idx="32">
                  <c:v>1.0501954997380381E-2</c:v>
                </c:pt>
                <c:pt idx="33">
                  <c:v>1.1501954997584107E-2</c:v>
                </c:pt>
                <c:pt idx="34">
                  <c:v>2.8790359994673054E-2</c:v>
                </c:pt>
                <c:pt idx="35">
                  <c:v>9.424935000424739E-3</c:v>
                </c:pt>
                <c:pt idx="36">
                  <c:v>1.2424935001035919E-2</c:v>
                </c:pt>
                <c:pt idx="37">
                  <c:v>7.7518499965663068E-3</c:v>
                </c:pt>
                <c:pt idx="38">
                  <c:v>9.7518499969737604E-3</c:v>
                </c:pt>
                <c:pt idx="39">
                  <c:v>3.6748299989994848E-3</c:v>
                </c:pt>
                <c:pt idx="40">
                  <c:v>8.6748300000181189E-3</c:v>
                </c:pt>
                <c:pt idx="41">
                  <c:v>1.9674830000440124E-2</c:v>
                </c:pt>
                <c:pt idx="42">
                  <c:v>2.9632349978783168E-3</c:v>
                </c:pt>
                <c:pt idx="43">
                  <c:v>2.9632349978783168E-3</c:v>
                </c:pt>
                <c:pt idx="44">
                  <c:v>5.9247249992040452E-3</c:v>
                </c:pt>
                <c:pt idx="45">
                  <c:v>5.9247249992040452E-3</c:v>
                </c:pt>
                <c:pt idx="46">
                  <c:v>4.8862150015338557E-3</c:v>
                </c:pt>
                <c:pt idx="47">
                  <c:v>1.3886215001548408E-2</c:v>
                </c:pt>
                <c:pt idx="48">
                  <c:v>3.0976000016380567E-3</c:v>
                </c:pt>
                <c:pt idx="49">
                  <c:v>9.0976000010414282E-3</c:v>
                </c:pt>
                <c:pt idx="50">
                  <c:v>3.0590899968956364E-3</c:v>
                </c:pt>
                <c:pt idx="51">
                  <c:v>7.0590899958915543E-3</c:v>
                </c:pt>
                <c:pt idx="52">
                  <c:v>1.0059089996502735E-2</c:v>
                </c:pt>
                <c:pt idx="53">
                  <c:v>5.1934549992438406E-3</c:v>
                </c:pt>
                <c:pt idx="54">
                  <c:v>1.6768584995588753E-2</c:v>
                </c:pt>
                <c:pt idx="55">
                  <c:v>1.941459999216022E-3</c:v>
                </c:pt>
                <c:pt idx="56">
                  <c:v>1.1864440000863397E-2</c:v>
                </c:pt>
                <c:pt idx="57">
                  <c:v>8.0758249951031758E-3</c:v>
                </c:pt>
                <c:pt idx="58">
                  <c:v>5.2872099968226394E-3</c:v>
                </c:pt>
                <c:pt idx="59">
                  <c:v>6.2872099970263662E-3</c:v>
                </c:pt>
                <c:pt idx="60">
                  <c:v>1.1210189999474096E-2</c:v>
                </c:pt>
                <c:pt idx="61">
                  <c:v>-4.8283199994330062E-3</c:v>
                </c:pt>
                <c:pt idx="62">
                  <c:v>1.7168000158562791E-4</c:v>
                </c:pt>
                <c:pt idx="63">
                  <c:v>1.133169995227945E-3</c:v>
                </c:pt>
                <c:pt idx="64">
                  <c:v>-9.0534000264597125E-4</c:v>
                </c:pt>
                <c:pt idx="65">
                  <c:v>8.0946599973685807E-3</c:v>
                </c:pt>
                <c:pt idx="66">
                  <c:v>3.4215750001749257E-3</c:v>
                </c:pt>
                <c:pt idx="67">
                  <c:v>1.2421575000189478E-2</c:v>
                </c:pt>
                <c:pt idx="68">
                  <c:v>-2.6169349985138979E-3</c:v>
                </c:pt>
                <c:pt idx="69">
                  <c:v>1.4383065001311479E-2</c:v>
                </c:pt>
                <c:pt idx="70">
                  <c:v>-6.4055500042741187E-3</c:v>
                </c:pt>
                <c:pt idx="71">
                  <c:v>9.5944499953475315E-3</c:v>
                </c:pt>
                <c:pt idx="72">
                  <c:v>-4.4406000233720988E-4</c:v>
                </c:pt>
                <c:pt idx="73">
                  <c:v>6.5559399972698884E-3</c:v>
                </c:pt>
                <c:pt idx="74">
                  <c:v>-5.4825700008223066E-3</c:v>
                </c:pt>
                <c:pt idx="75">
                  <c:v>7.7288150005188072E-3</c:v>
                </c:pt>
                <c:pt idx="76">
                  <c:v>9.1879949977737851E-3</c:v>
                </c:pt>
                <c:pt idx="77">
                  <c:v>2.1494850007002242E-3</c:v>
                </c:pt>
                <c:pt idx="78">
                  <c:v>3.9954449985089013E-3</c:v>
                </c:pt>
                <c:pt idx="79">
                  <c:v>-5.6776400051603559E-3</c:v>
                </c:pt>
                <c:pt idx="80">
                  <c:v>1.4956934999645455E-2</c:v>
                </c:pt>
                <c:pt idx="81">
                  <c:v>-1.7546600010973634E-3</c:v>
                </c:pt>
                <c:pt idx="82">
                  <c:v>3.1298099947889568E-3</c:v>
                </c:pt>
                <c:pt idx="83">
                  <c:v>-7.9857199998514261E-3</c:v>
                </c:pt>
                <c:pt idx="84">
                  <c:v>6.8024749962205533E-3</c:v>
                </c:pt>
                <c:pt idx="85">
                  <c:v>8.6099249965627678E-3</c:v>
                </c:pt>
                <c:pt idx="86">
                  <c:v>-2.1720000040659215E-4</c:v>
                </c:pt>
                <c:pt idx="87">
                  <c:v>1.1915065002540359E-2</c:v>
                </c:pt>
                <c:pt idx="88">
                  <c:v>1.010919999316684E-3</c:v>
                </c:pt>
                <c:pt idx="89">
                  <c:v>6.2796500005788403E-3</c:v>
                </c:pt>
                <c:pt idx="90">
                  <c:v>2.663909996044822E-3</c:v>
                </c:pt>
                <c:pt idx="91">
                  <c:v>-2.3578650016133906E-3</c:v>
                </c:pt>
                <c:pt idx="92">
                  <c:v>4.8150099992199102E-3</c:v>
                </c:pt>
                <c:pt idx="93">
                  <c:v>1.2377800012473017E-3</c:v>
                </c:pt>
                <c:pt idx="94">
                  <c:v>2.2199269997145166E-2</c:v>
                </c:pt>
                <c:pt idx="95">
                  <c:v>1.3336350002646213E-3</c:v>
                </c:pt>
                <c:pt idx="96">
                  <c:v>-4.4164699993416434E-3</c:v>
                </c:pt>
                <c:pt idx="97">
                  <c:v>1.954502000080538E-2</c:v>
                </c:pt>
                <c:pt idx="98">
                  <c:v>1.3600264999695355E-2</c:v>
                </c:pt>
                <c:pt idx="99">
                  <c:v>4.5617550003953511E-3</c:v>
                </c:pt>
                <c:pt idx="100">
                  <c:v>-8.3038800021313364E-3</c:v>
                </c:pt>
                <c:pt idx="101">
                  <c:v>8.3048500164295547E-4</c:v>
                </c:pt>
                <c:pt idx="102">
                  <c:v>-4.996640003810171E-3</c:v>
                </c:pt>
                <c:pt idx="103">
                  <c:v>-8.0351500018878141E-3</c:v>
                </c:pt>
                <c:pt idx="104">
                  <c:v>-3.6508899993350497E-3</c:v>
                </c:pt>
                <c:pt idx="105">
                  <c:v>-1.5165250024438137E-3</c:v>
                </c:pt>
                <c:pt idx="106">
                  <c:v>-1.1730010004612268E-2</c:v>
                </c:pt>
                <c:pt idx="107">
                  <c:v>-1.1807030001364183E-2</c:v>
                </c:pt>
                <c:pt idx="108">
                  <c:v>-1.2595645001056255E-2</c:v>
                </c:pt>
                <c:pt idx="109">
                  <c:v>2.9229800002212869E-3</c:v>
                </c:pt>
                <c:pt idx="110">
                  <c:v>-4.9426550031057559E-3</c:v>
                </c:pt>
                <c:pt idx="111">
                  <c:v>1.7189609998240485E-2</c:v>
                </c:pt>
                <c:pt idx="112">
                  <c:v>-1.084889999947336E-2</c:v>
                </c:pt>
                <c:pt idx="113">
                  <c:v>-1.6887409998162184E-2</c:v>
                </c:pt>
                <c:pt idx="114">
                  <c:v>-2.2753045001081773E-2</c:v>
                </c:pt>
                <c:pt idx="115">
                  <c:v>-7.530450020567514E-4</c:v>
                </c:pt>
                <c:pt idx="116">
                  <c:v>1.2084449990652502E-3</c:v>
                </c:pt>
                <c:pt idx="117">
                  <c:v>5.4198300003918121E-3</c:v>
                </c:pt>
                <c:pt idx="118">
                  <c:v>-1.3484315000823699E-2</c:v>
                </c:pt>
                <c:pt idx="119">
                  <c:v>-2.9522824999730801E-2</c:v>
                </c:pt>
                <c:pt idx="120">
                  <c:v>-1.306154499980039E-2</c:v>
                </c:pt>
                <c:pt idx="121">
                  <c:v>-1.8198010004198295E-2</c:v>
                </c:pt>
                <c:pt idx="122">
                  <c:v>-5.910445002882625E-3</c:v>
                </c:pt>
                <c:pt idx="123">
                  <c:v>1.1300939997454407E-2</c:v>
                </c:pt>
                <c:pt idx="124">
                  <c:v>1.0646689996065106E-2</c:v>
                </c:pt>
                <c:pt idx="125">
                  <c:v>-1.9163700002536643E-2</c:v>
                </c:pt>
                <c:pt idx="126">
                  <c:v>-1.5295450029952917E-3</c:v>
                </c:pt>
                <c:pt idx="127">
                  <c:v>-7.7606050017493544E-3</c:v>
                </c:pt>
                <c:pt idx="128">
                  <c:v>-1.7549219999636989E-2</c:v>
                </c:pt>
                <c:pt idx="129">
                  <c:v>-1.1549220000233618E-2</c:v>
                </c:pt>
                <c:pt idx="130">
                  <c:v>-4.3763450012193061E-3</c:v>
                </c:pt>
                <c:pt idx="131">
                  <c:v>-7.8380449995165691E-3</c:v>
                </c:pt>
                <c:pt idx="132">
                  <c:v>-1.3262915001178044E-2</c:v>
                </c:pt>
                <c:pt idx="133">
                  <c:v>-1.9282590001239441E-2</c:v>
                </c:pt>
                <c:pt idx="134">
                  <c:v>6.0246499979257351E-3</c:v>
                </c:pt>
                <c:pt idx="135">
                  <c:v>1.3515649970941013E-3</c:v>
                </c:pt>
                <c:pt idx="136">
                  <c:v>-1.3686945001609274E-2</c:v>
                </c:pt>
                <c:pt idx="137">
                  <c:v>-2.2879494999870076E-2</c:v>
                </c:pt>
                <c:pt idx="138">
                  <c:v>-4.5525799996539718E-3</c:v>
                </c:pt>
                <c:pt idx="139">
                  <c:v>6.5600099969742587E-3</c:v>
                </c:pt>
                <c:pt idx="140">
                  <c:v>-5.3056250017107232E-3</c:v>
                </c:pt>
                <c:pt idx="141">
                  <c:v>6.6943749970960198E-3</c:v>
                </c:pt>
                <c:pt idx="142">
                  <c:v>-2.1382645003541256E-2</c:v>
                </c:pt>
                <c:pt idx="143">
                  <c:v>-9.421155002200976E-3</c:v>
                </c:pt>
                <c:pt idx="144">
                  <c:v>-4.3286599993734853E-3</c:v>
                </c:pt>
                <c:pt idx="145">
                  <c:v>-7.5731600009021349E-3</c:v>
                </c:pt>
                <c:pt idx="146">
                  <c:v>2.431130999866582E-2</c:v>
                </c:pt>
                <c:pt idx="147">
                  <c:v>1.3272799997139373E-2</c:v>
                </c:pt>
                <c:pt idx="148">
                  <c:v>2.0599714996933471E-2</c:v>
                </c:pt>
                <c:pt idx="149">
                  <c:v>-5.5432500084862113E-4</c:v>
                </c:pt>
                <c:pt idx="150">
                  <c:v>1.5772590000779019E-2</c:v>
                </c:pt>
                <c:pt idx="151">
                  <c:v>1.9734079998670495E-2</c:v>
                </c:pt>
                <c:pt idx="152">
                  <c:v>1.9695569999385043E-2</c:v>
                </c:pt>
                <c:pt idx="153">
                  <c:v>6.9069549972482491E-3</c:v>
                </c:pt>
                <c:pt idx="154">
                  <c:v>1.1077729997850838E-2</c:v>
                </c:pt>
                <c:pt idx="155">
                  <c:v>3.0392199987545609E-3</c:v>
                </c:pt>
                <c:pt idx="156">
                  <c:v>-8.1148200024472317E-3</c:v>
                </c:pt>
                <c:pt idx="157">
                  <c:v>-8.6492500304302666E-4</c:v>
                </c:pt>
                <c:pt idx="158">
                  <c:v>-2.903435000916943E-3</c:v>
                </c:pt>
                <c:pt idx="159">
                  <c:v>-4.6920500008127419E-3</c:v>
                </c:pt>
                <c:pt idx="160">
                  <c:v>1.21924199975183E-2</c:v>
                </c:pt>
                <c:pt idx="161">
                  <c:v>1.5442314999745577E-2</c:v>
                </c:pt>
                <c:pt idx="162">
                  <c:v>9.4038049974187743E-3</c:v>
                </c:pt>
                <c:pt idx="163">
                  <c:v>-6.634705001488328E-3</c:v>
                </c:pt>
                <c:pt idx="164">
                  <c:v>3.2678499701432884E-4</c:v>
                </c:pt>
                <c:pt idx="165">
                  <c:v>1.965369999743416E-2</c:v>
                </c:pt>
                <c:pt idx="166">
                  <c:v>-5.4233200025919359E-3</c:v>
                </c:pt>
                <c:pt idx="167">
                  <c:v>1.7631924998568138E-2</c:v>
                </c:pt>
                <c:pt idx="168">
                  <c:v>-3.022324999619741E-3</c:v>
                </c:pt>
                <c:pt idx="169">
                  <c:v>6.1890599972684868E-3</c:v>
                </c:pt>
                <c:pt idx="170">
                  <c:v>-7.9649800009065075E-3</c:v>
                </c:pt>
                <c:pt idx="171">
                  <c:v>-4.0034900030150311E-3</c:v>
                </c:pt>
                <c:pt idx="172">
                  <c:v>1.6284914998323075E-2</c:v>
                </c:pt>
                <c:pt idx="173">
                  <c:v>-1.8724850033322582E-3</c:v>
                </c:pt>
                <c:pt idx="174">
                  <c:v>-6.9495050029217964E-3</c:v>
                </c:pt>
                <c:pt idx="175">
                  <c:v>3.4347549972153502E-3</c:v>
                </c:pt>
                <c:pt idx="176">
                  <c:v>-3.0097900016698986E-3</c:v>
                </c:pt>
                <c:pt idx="177">
                  <c:v>3.5285099966131384E-3</c:v>
                </c:pt>
                <c:pt idx="178">
                  <c:v>-3.8369150024664123E-3</c:v>
                </c:pt>
                <c:pt idx="179">
                  <c:v>-1.6913935003685765E-2</c:v>
                </c:pt>
                <c:pt idx="180">
                  <c:v>-1.2260105002496857E-2</c:v>
                </c:pt>
                <c:pt idx="181">
                  <c:v>-5.2601050028897589E-3</c:v>
                </c:pt>
                <c:pt idx="182">
                  <c:v>2.7508834999025567E-2</c:v>
                </c:pt>
                <c:pt idx="183">
                  <c:v>-3.9528650031570578E-3</c:v>
                </c:pt>
                <c:pt idx="184">
                  <c:v>1.3220009999713511E-2</c:v>
                </c:pt>
                <c:pt idx="185">
                  <c:v>2.9854584996428457E-2</c:v>
                </c:pt>
                <c:pt idx="186">
                  <c:v>-1.8185000026278431E-3</c:v>
                </c:pt>
                <c:pt idx="187">
                  <c:v>-2.5054450015886687E-3</c:v>
                </c:pt>
                <c:pt idx="188">
                  <c:v>3.9785999979358166E-4</c:v>
                </c:pt>
                <c:pt idx="189">
                  <c:v>6.4145949982048478E-3</c:v>
                </c:pt>
                <c:pt idx="190">
                  <c:v>1.8298644998139935E-2</c:v>
                </c:pt>
                <c:pt idx="191">
                  <c:v>3.2601349994365592E-3</c:v>
                </c:pt>
                <c:pt idx="192">
                  <c:v>9.5100299986370374E-3</c:v>
                </c:pt>
                <c:pt idx="193">
                  <c:v>2.3394499999994878E-2</c:v>
                </c:pt>
                <c:pt idx="194">
                  <c:v>1.7214149993378669E-3</c:v>
                </c:pt>
                <c:pt idx="195">
                  <c:v>1.4644394996139454E-2</c:v>
                </c:pt>
                <c:pt idx="196">
                  <c:v>1.6932800001086434E-2</c:v>
                </c:pt>
                <c:pt idx="197">
                  <c:v>-3.1073900026967749E-3</c:v>
                </c:pt>
                <c:pt idx="198">
                  <c:v>9.1810150006494951E-3</c:v>
                </c:pt>
                <c:pt idx="199">
                  <c:v>4.1469419997156365E-2</c:v>
                </c:pt>
                <c:pt idx="200">
                  <c:v>-2.1607600003335392E-2</c:v>
                </c:pt>
                <c:pt idx="201">
                  <c:v>1.3538899984268937E-3</c:v>
                </c:pt>
                <c:pt idx="202">
                  <c:v>1.4315379998151911E-2</c:v>
                </c:pt>
                <c:pt idx="203">
                  <c:v>5.8151699995505624E-3</c:v>
                </c:pt>
                <c:pt idx="204">
                  <c:v>1.0411234998173313E-2</c:v>
                </c:pt>
                <c:pt idx="205">
                  <c:v>-1.1261850002483698E-2</c:v>
                </c:pt>
                <c:pt idx="206">
                  <c:v>-1.5300359998946078E-2</c:v>
                </c:pt>
                <c:pt idx="207">
                  <c:v>9.6837000091909431E-4</c:v>
                </c:pt>
                <c:pt idx="208">
                  <c:v>3.092985999683151E-2</c:v>
                </c:pt>
                <c:pt idx="209">
                  <c:v>-2.8587550004885998E-3</c:v>
                </c:pt>
                <c:pt idx="210">
                  <c:v>1.5987204998964444E-2</c:v>
                </c:pt>
                <c:pt idx="211">
                  <c:v>-8.7243900015891995E-3</c:v>
                </c:pt>
                <c:pt idx="212">
                  <c:v>8.5255049998522736E-3</c:v>
                </c:pt>
                <c:pt idx="213">
                  <c:v>2.9448484998283675E-2</c:v>
                </c:pt>
                <c:pt idx="214">
                  <c:v>-1.0149680001632078E-2</c:v>
                </c:pt>
                <c:pt idx="215">
                  <c:v>4.3308549975336064E-3</c:v>
                </c:pt>
                <c:pt idx="216">
                  <c:v>2.5657769998360891E-2</c:v>
                </c:pt>
                <c:pt idx="217">
                  <c:v>-4.7076549999474082E-3</c:v>
                </c:pt>
                <c:pt idx="218">
                  <c:v>3.6192599982314277E-3</c:v>
                </c:pt>
                <c:pt idx="219">
                  <c:v>1.0542239997448632E-2</c:v>
                </c:pt>
                <c:pt idx="220">
                  <c:v>3.8306450005620718E-3</c:v>
                </c:pt>
                <c:pt idx="221">
                  <c:v>7.9213499702746049E-4</c:v>
                </c:pt>
                <c:pt idx="222">
                  <c:v>1.0676604997570394E-2</c:v>
                </c:pt>
                <c:pt idx="223">
                  <c:v>-1.4389249990927055E-3</c:v>
                </c:pt>
                <c:pt idx="224">
                  <c:v>-1.5052000162540935E-4</c:v>
                </c:pt>
                <c:pt idx="225">
                  <c:v>9.84947999677388E-3</c:v>
                </c:pt>
                <c:pt idx="226">
                  <c:v>1.7810969999118242E-2</c:v>
                </c:pt>
                <c:pt idx="227">
                  <c:v>-4.9391350003133994E-3</c:v>
                </c:pt>
                <c:pt idx="228">
                  <c:v>-4.9391350003133994E-3</c:v>
                </c:pt>
                <c:pt idx="229">
                  <c:v>6.0223549990041647E-3</c:v>
                </c:pt>
                <c:pt idx="230">
                  <c:v>1.2915049992443528E-3</c:v>
                </c:pt>
                <c:pt idx="231">
                  <c:v>-4.8047700001916382E-3</c:v>
                </c:pt>
                <c:pt idx="232">
                  <c:v>4.1483634995529428E-2</c:v>
                </c:pt>
                <c:pt idx="233">
                  <c:v>-3.5631895003461977E-2</c:v>
                </c:pt>
                <c:pt idx="234">
                  <c:v>-2.4205100016843062E-3</c:v>
                </c:pt>
                <c:pt idx="235">
                  <c:v>2.4421849957434461E-3</c:v>
                </c:pt>
                <c:pt idx="236">
                  <c:v>7.4036749974766281E-3</c:v>
                </c:pt>
                <c:pt idx="237">
                  <c:v>1.2941974997374928E-2</c:v>
                </c:pt>
                <c:pt idx="238">
                  <c:v>1.4916839994839393E-2</c:v>
                </c:pt>
                <c:pt idx="239">
                  <c:v>1.8839820000721375E-2</c:v>
                </c:pt>
                <c:pt idx="240">
                  <c:v>2.9741850012214854E-3</c:v>
                </c:pt>
                <c:pt idx="241">
                  <c:v>7.2429149950039573E-3</c:v>
                </c:pt>
                <c:pt idx="242">
                  <c:v>1.1088035000284435E-2</c:v>
                </c:pt>
                <c:pt idx="243">
                  <c:v>1.5162535000854405E-2</c:v>
                </c:pt>
                <c:pt idx="244">
                  <c:v>4.9498899970785715E-3</c:v>
                </c:pt>
                <c:pt idx="245">
                  <c:v>-8.289990004413994E-3</c:v>
                </c:pt>
                <c:pt idx="246">
                  <c:v>-1.7044295003870502E-2</c:v>
                </c:pt>
                <c:pt idx="247">
                  <c:v>-1.5662800033169333E-3</c:v>
                </c:pt>
                <c:pt idx="248">
                  <c:v>3.3952099984162487E-3</c:v>
                </c:pt>
                <c:pt idx="249">
                  <c:v>6.6026425000018207E-2</c:v>
                </c:pt>
                <c:pt idx="250">
                  <c:v>1.8276319999131374E-2</c:v>
                </c:pt>
                <c:pt idx="251">
                  <c:v>3.1487704996834509E-2</c:v>
                </c:pt>
                <c:pt idx="252">
                  <c:v>1.1045049996027956E-2</c:v>
                </c:pt>
                <c:pt idx="253">
                  <c:v>-8.4128035003232071E-2</c:v>
                </c:pt>
                <c:pt idx="254">
                  <c:v>1.223654999921564E-2</c:v>
                </c:pt>
                <c:pt idx="255">
                  <c:v>5.1195939999161055E-2</c:v>
                </c:pt>
                <c:pt idx="256">
                  <c:v>1.7118919997301418E-2</c:v>
                </c:pt>
                <c:pt idx="257">
                  <c:v>-1.9996610000816872E-2</c:v>
                </c:pt>
                <c:pt idx="258">
                  <c:v>4.8330304998671636E-2</c:v>
                </c:pt>
                <c:pt idx="259">
                  <c:v>2.9041749985481147E-3</c:v>
                </c:pt>
                <c:pt idx="260">
                  <c:v>5.5387499996868428E-3</c:v>
                </c:pt>
                <c:pt idx="261">
                  <c:v>5.8038539998960914E-2</c:v>
                </c:pt>
                <c:pt idx="262">
                  <c:v>2.9134394997527124E-2</c:v>
                </c:pt>
                <c:pt idx="263">
                  <c:v>6.2687600002391264E-3</c:v>
                </c:pt>
                <c:pt idx="264">
                  <c:v>5.7873849982570391E-3</c:v>
                </c:pt>
                <c:pt idx="265">
                  <c:v>5.7656099961604923E-3</c:v>
                </c:pt>
                <c:pt idx="266">
                  <c:v>1.9995829999970738E-2</c:v>
                </c:pt>
                <c:pt idx="267">
                  <c:v>-9.5043800029088743E-3</c:v>
                </c:pt>
                <c:pt idx="268">
                  <c:v>-2.7619910000794334E-2</c:v>
                </c:pt>
                <c:pt idx="269">
                  <c:v>-9.1418949996295851E-3</c:v>
                </c:pt>
                <c:pt idx="270">
                  <c:v>1.8048499987344258E-3</c:v>
                </c:pt>
                <c:pt idx="271">
                  <c:v>-1.4164930002152687E-2</c:v>
                </c:pt>
                <c:pt idx="272">
                  <c:v>5.0796560000890167E-2</c:v>
                </c:pt>
                <c:pt idx="273">
                  <c:v>1.8828769996616757E-2</c:v>
                </c:pt>
                <c:pt idx="274">
                  <c:v>2.132436000101734E-2</c:v>
                </c:pt>
                <c:pt idx="275">
                  <c:v>2.2612764998484636E-2</c:v>
                </c:pt>
                <c:pt idx="276">
                  <c:v>-2.2752660002879566E-2</c:v>
                </c:pt>
                <c:pt idx="277">
                  <c:v>5.7425499835517257E-4</c:v>
                </c:pt>
                <c:pt idx="278">
                  <c:v>-8.4642550027638208E-3</c:v>
                </c:pt>
                <c:pt idx="279">
                  <c:v>-9.3705000035697594E-3</c:v>
                </c:pt>
                <c:pt idx="280">
                  <c:v>8.9752499989117496E-3</c:v>
                </c:pt>
                <c:pt idx="281">
                  <c:v>4.8597200002404861E-3</c:v>
                </c:pt>
                <c:pt idx="282">
                  <c:v>2.018663499984541E-2</c:v>
                </c:pt>
                <c:pt idx="283">
                  <c:v>8.071104995906353E-3</c:v>
                </c:pt>
                <c:pt idx="284">
                  <c:v>-2.7175100040039979E-3</c:v>
                </c:pt>
                <c:pt idx="285">
                  <c:v>-1.3717600013478659E-3</c:v>
                </c:pt>
                <c:pt idx="286">
                  <c:v>7.93337999493815E-3</c:v>
                </c:pt>
                <c:pt idx="287">
                  <c:v>-7.2087000080500729E-4</c:v>
                </c:pt>
                <c:pt idx="288">
                  <c:v>-7.9789000301389024E-4</c:v>
                </c:pt>
                <c:pt idx="289">
                  <c:v>9.3938199970580172E-3</c:v>
                </c:pt>
                <c:pt idx="290">
                  <c:v>1.5419800001836848E-3</c:v>
                </c:pt>
                <c:pt idx="291">
                  <c:v>-1.0769460001029074E-2</c:v>
                </c:pt>
                <c:pt idx="292">
                  <c:v>1.0153749972232617E-3</c:v>
                </c:pt>
                <c:pt idx="293">
                  <c:v>3.4228999720653519E-4</c:v>
                </c:pt>
                <c:pt idx="294">
                  <c:v>-9.9306400043133181E-3</c:v>
                </c:pt>
                <c:pt idx="295">
                  <c:v>-1.1507870000059484E-2</c:v>
                </c:pt>
                <c:pt idx="296">
                  <c:v>-1.016380000510253E-2</c:v>
                </c:pt>
                <c:pt idx="297">
                  <c:v>-4.2027300041809212E-3</c:v>
                </c:pt>
                <c:pt idx="298">
                  <c:v>-2.7356770002370467E-2</c:v>
                </c:pt>
                <c:pt idx="299">
                  <c:v>-1.5395280002849177E-2</c:v>
                </c:pt>
                <c:pt idx="300">
                  <c:v>-1.9472300002234988E-2</c:v>
                </c:pt>
                <c:pt idx="301">
                  <c:v>-7.510810002713697E-3</c:v>
                </c:pt>
                <c:pt idx="302">
                  <c:v>-8.0110200033232104E-3</c:v>
                </c:pt>
                <c:pt idx="303">
                  <c:v>-3.6049530001037056E-2</c:v>
                </c:pt>
                <c:pt idx="304">
                  <c:v>-1.504953000403475E-2</c:v>
                </c:pt>
                <c:pt idx="305">
                  <c:v>4.4502599957922939E-3</c:v>
                </c:pt>
                <c:pt idx="306">
                  <c:v>-1.3703780005016597E-2</c:v>
                </c:pt>
                <c:pt idx="307">
                  <c:v>-2.3281010002392577E-2</c:v>
                </c:pt>
                <c:pt idx="308">
                  <c:v>7.6804799973615445E-3</c:v>
                </c:pt>
                <c:pt idx="309">
                  <c:v>1.0647399976733141E-3</c:v>
                </c:pt>
                <c:pt idx="310">
                  <c:v>6.7168899950047489E-3</c:v>
                </c:pt>
                <c:pt idx="311">
                  <c:v>2.0024129997182172E-2</c:v>
                </c:pt>
                <c:pt idx="312">
                  <c:v>-8.1684200013114605E-3</c:v>
                </c:pt>
                <c:pt idx="313">
                  <c:v>-3.7245440002152463E-2</c:v>
                </c:pt>
                <c:pt idx="314">
                  <c:v>-9.9570350030262489E-3</c:v>
                </c:pt>
                <c:pt idx="315">
                  <c:v>-1.074565000453731E-2</c:v>
                </c:pt>
                <c:pt idx="316">
                  <c:v>-4.5724500159849413E-4</c:v>
                </c:pt>
                <c:pt idx="317">
                  <c:v>-2.7822669999295613E-2</c:v>
                </c:pt>
                <c:pt idx="318">
                  <c:v>-1.3534265002817847E-2</c:v>
                </c:pt>
                <c:pt idx="319">
                  <c:v>5.4845699996803887E-3</c:v>
                </c:pt>
                <c:pt idx="320">
                  <c:v>-2.4265535001177341E-2</c:v>
                </c:pt>
                <c:pt idx="321">
                  <c:v>-1.938106500529102E-2</c:v>
                </c:pt>
                <c:pt idx="322">
                  <c:v>-1.0479020005732309E-2</c:v>
                </c:pt>
                <c:pt idx="323">
                  <c:v>-4.5175300037954003E-3</c:v>
                </c:pt>
                <c:pt idx="324">
                  <c:v>2.0482469997659791E-2</c:v>
                </c:pt>
                <c:pt idx="325">
                  <c:v>-1.1383165001461748E-2</c:v>
                </c:pt>
                <c:pt idx="326">
                  <c:v>-1.1421675004385179E-2</c:v>
                </c:pt>
                <c:pt idx="327">
                  <c:v>-4.986950007150881E-4</c:v>
                </c:pt>
                <c:pt idx="328">
                  <c:v>-1.2114435001421953E-2</c:v>
                </c:pt>
                <c:pt idx="329">
                  <c:v>1.0808544997416902E-2</c:v>
                </c:pt>
                <c:pt idx="330">
                  <c:v>-1.0864540003240108E-2</c:v>
                </c:pt>
                <c:pt idx="331">
                  <c:v>-1.973017500131391E-2</c:v>
                </c:pt>
                <c:pt idx="332">
                  <c:v>-2.7480280001327628E-2</c:v>
                </c:pt>
                <c:pt idx="333">
                  <c:v>-1.0173040001973277E-2</c:v>
                </c:pt>
                <c:pt idx="334">
                  <c:v>5.3836749975744169E-3</c:v>
                </c:pt>
                <c:pt idx="335">
                  <c:v>-5.3060450045450125E-3</c:v>
                </c:pt>
                <c:pt idx="336">
                  <c:v>-2.3561500056530349E-3</c:v>
                </c:pt>
                <c:pt idx="337">
                  <c:v>-3.3632000122452155E-4</c:v>
                </c:pt>
                <c:pt idx="338">
                  <c:v>1.6852869997819653E-2</c:v>
                </c:pt>
                <c:pt idx="339">
                  <c:v>7.7758499937772285E-3</c:v>
                </c:pt>
                <c:pt idx="340">
                  <c:v>-1.3094600035401527E-3</c:v>
                </c:pt>
                <c:pt idx="341">
                  <c:v>-3.4595650031405967E-3</c:v>
                </c:pt>
                <c:pt idx="342">
                  <c:v>2.0148250005149748E-3</c:v>
                </c:pt>
                <c:pt idx="343">
                  <c:v>4.1077399982896168E-3</c:v>
                </c:pt>
                <c:pt idx="344">
                  <c:v>5.2416849975998048E-3</c:v>
                </c:pt>
                <c:pt idx="345">
                  <c:v>8.4314499945321586E-3</c:v>
                </c:pt>
                <c:pt idx="346">
                  <c:v>6.3001799971971195E-3</c:v>
                </c:pt>
                <c:pt idx="347">
                  <c:v>-4.8249000028590672E-3</c:v>
                </c:pt>
                <c:pt idx="348">
                  <c:v>1.0108414997375803E-2</c:v>
                </c:pt>
                <c:pt idx="349">
                  <c:v>6.7862199939554557E-3</c:v>
                </c:pt>
                <c:pt idx="350">
                  <c:v>7.2862199958763085E-3</c:v>
                </c:pt>
                <c:pt idx="351">
                  <c:v>1.0477719995833468E-2</c:v>
                </c:pt>
                <c:pt idx="352">
                  <c:v>2.1804634998261463E-2</c:v>
                </c:pt>
                <c:pt idx="353">
                  <c:v>-4.2941599967889488E-3</c:v>
                </c:pt>
                <c:pt idx="354">
                  <c:v>-8.3711800034507178E-3</c:v>
                </c:pt>
                <c:pt idx="355">
                  <c:v>8.7288199938484468E-3</c:v>
                </c:pt>
                <c:pt idx="356">
                  <c:v>4.2026899973279797E-3</c:v>
                </c:pt>
                <c:pt idx="357">
                  <c:v>7.7026900034979917E-3</c:v>
                </c:pt>
                <c:pt idx="358">
                  <c:v>1.1855680000735447E-2</c:v>
                </c:pt>
                <c:pt idx="359">
                  <c:v>1.5391039996757172E-2</c:v>
                </c:pt>
                <c:pt idx="360">
                  <c:v>1.9159559997206088E-2</c:v>
                </c:pt>
                <c:pt idx="361">
                  <c:v>1.215703999332618E-2</c:v>
                </c:pt>
                <c:pt idx="362">
                  <c:v>2.3387679997540545E-2</c:v>
                </c:pt>
                <c:pt idx="363">
                  <c:v>1.5540879998297896E-2</c:v>
                </c:pt>
                <c:pt idx="364">
                  <c:v>6.4224099987768568E-3</c:v>
                </c:pt>
                <c:pt idx="365">
                  <c:v>3.1806249993678648E-2</c:v>
                </c:pt>
                <c:pt idx="366">
                  <c:v>2.3341609994531609E-2</c:v>
                </c:pt>
                <c:pt idx="367">
                  <c:v>-2.7354100020602345E-3</c:v>
                </c:pt>
                <c:pt idx="368">
                  <c:v>8.610339995357208E-3</c:v>
                </c:pt>
                <c:pt idx="369">
                  <c:v>1.2645909999264404E-2</c:v>
                </c:pt>
                <c:pt idx="370">
                  <c:v>1.3645909995830152E-2</c:v>
                </c:pt>
                <c:pt idx="371">
                  <c:v>1.3373819994740188E-2</c:v>
                </c:pt>
                <c:pt idx="372">
                  <c:v>1.1758079999708571E-2</c:v>
                </c:pt>
                <c:pt idx="373">
                  <c:v>1.5677699993830174E-2</c:v>
                </c:pt>
                <c:pt idx="374">
                  <c:v>1.5869409995502792E-2</c:v>
                </c:pt>
                <c:pt idx="375">
                  <c:v>2.586940999754006E-2</c:v>
                </c:pt>
                <c:pt idx="376">
                  <c:v>-7.5567200037767179E-3</c:v>
                </c:pt>
                <c:pt idx="377">
                  <c:v>-1.2133950003772043E-2</c:v>
                </c:pt>
                <c:pt idx="378">
                  <c:v>-1.1249480005062651E-2</c:v>
                </c:pt>
                <c:pt idx="379">
                  <c:v>8.7505199990118854E-3</c:v>
                </c:pt>
                <c:pt idx="380">
                  <c:v>-1.528799000516301E-2</c:v>
                </c:pt>
                <c:pt idx="381">
                  <c:v>-1.186522000352852E-2</c:v>
                </c:pt>
                <c:pt idx="382">
                  <c:v>-1.2903730006655678E-2</c:v>
                </c:pt>
                <c:pt idx="383">
                  <c:v>6.2783199973637238E-3</c:v>
                </c:pt>
                <c:pt idx="384">
                  <c:v>4.8354550017393194E-3</c:v>
                </c:pt>
                <c:pt idx="385">
                  <c:v>-6.0164000024087727E-4</c:v>
                </c:pt>
                <c:pt idx="386">
                  <c:v>-2.8401500021573156E-3</c:v>
                </c:pt>
                <c:pt idx="387">
                  <c:v>-2.7057850020355545E-3</c:v>
                </c:pt>
                <c:pt idx="388">
                  <c:v>-8.0206000711768866E-4</c:v>
                </c:pt>
                <c:pt idx="389">
                  <c:v>-3.494820004561916E-3</c:v>
                </c:pt>
                <c:pt idx="391">
                  <c:v>-5.9979700017720461E-3</c:v>
                </c:pt>
                <c:pt idx="392">
                  <c:v>-4.9979700052062981E-3</c:v>
                </c:pt>
                <c:pt idx="393">
                  <c:v>-2.9979700047988445E-3</c:v>
                </c:pt>
                <c:pt idx="6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FB-4BCA-9DC3-E7C6B6E106C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1'!$I$21:$I$984</c:f>
              <c:numCache>
                <c:formatCode>General</c:formatCode>
                <c:ptCount val="964"/>
                <c:pt idx="390">
                  <c:v>7.7718099928461015E-3</c:v>
                </c:pt>
                <c:pt idx="394">
                  <c:v>1.9990899963886477E-3</c:v>
                </c:pt>
                <c:pt idx="395">
                  <c:v>-6.424100007279776E-3</c:v>
                </c:pt>
                <c:pt idx="396">
                  <c:v>-2.4241000064648688E-3</c:v>
                </c:pt>
                <c:pt idx="397">
                  <c:v>-1.0154950003197882E-2</c:v>
                </c:pt>
                <c:pt idx="398">
                  <c:v>-1.8501120001019444E-2</c:v>
                </c:pt>
                <c:pt idx="399">
                  <c:v>-4.6936700018704869E-3</c:v>
                </c:pt>
                <c:pt idx="400">
                  <c:v>-1.3732179999351501E-2</c:v>
                </c:pt>
                <c:pt idx="401">
                  <c:v>-5.7326000023749657E-3</c:v>
                </c:pt>
                <c:pt idx="402">
                  <c:v>-1.13868500047829E-2</c:v>
                </c:pt>
                <c:pt idx="403">
                  <c:v>-6.7735500488197431E-4</c:v>
                </c:pt>
                <c:pt idx="404">
                  <c:v>-7.3889499981305562E-3</c:v>
                </c:pt>
                <c:pt idx="405">
                  <c:v>-8.1583100036368705E-3</c:v>
                </c:pt>
                <c:pt idx="406">
                  <c:v>-5.5815000014263205E-3</c:v>
                </c:pt>
                <c:pt idx="407">
                  <c:v>-4.2742599980556406E-3</c:v>
                </c:pt>
                <c:pt idx="408">
                  <c:v>-9.5848600030876696E-3</c:v>
                </c:pt>
                <c:pt idx="409">
                  <c:v>-1.4931450001313351E-2</c:v>
                </c:pt>
                <c:pt idx="410">
                  <c:v>-1.0473529997398145E-2</c:v>
                </c:pt>
                <c:pt idx="412">
                  <c:v>-1.5822220004338305E-2</c:v>
                </c:pt>
                <c:pt idx="413">
                  <c:v>1.392699996358715E-4</c:v>
                </c:pt>
                <c:pt idx="416">
                  <c:v>-1.0476889998244587E-2</c:v>
                </c:pt>
                <c:pt idx="417">
                  <c:v>-5.2077400032430887E-3</c:v>
                </c:pt>
                <c:pt idx="420">
                  <c:v>-1.03232699984801E-2</c:v>
                </c:pt>
                <c:pt idx="421">
                  <c:v>-1.5361780002422165E-2</c:v>
                </c:pt>
                <c:pt idx="422">
                  <c:v>-9.4195450001279823E-3</c:v>
                </c:pt>
                <c:pt idx="423">
                  <c:v>-2.3285180002858397E-2</c:v>
                </c:pt>
                <c:pt idx="424">
                  <c:v>-1.2323690003540833E-2</c:v>
                </c:pt>
                <c:pt idx="427">
                  <c:v>-6.4028100023278967E-3</c:v>
                </c:pt>
                <c:pt idx="429">
                  <c:v>-1.8633870000485331E-2</c:v>
                </c:pt>
                <c:pt idx="430">
                  <c:v>-7.787909999024123E-3</c:v>
                </c:pt>
                <c:pt idx="431">
                  <c:v>-1.0634290003508795E-2</c:v>
                </c:pt>
                <c:pt idx="432">
                  <c:v>-1.8749820002994966E-2</c:v>
                </c:pt>
                <c:pt idx="433">
                  <c:v>-7.7498200043919496E-3</c:v>
                </c:pt>
                <c:pt idx="436">
                  <c:v>-1.4404070003365632E-2</c:v>
                </c:pt>
                <c:pt idx="438">
                  <c:v>-9.442580005270429E-3</c:v>
                </c:pt>
                <c:pt idx="439">
                  <c:v>5.5741999676683918E-4</c:v>
                </c:pt>
                <c:pt idx="440">
                  <c:v>-2.7269705002254341E-2</c:v>
                </c:pt>
                <c:pt idx="441">
                  <c:v>-2.7308215001539793E-2</c:v>
                </c:pt>
                <c:pt idx="442">
                  <c:v>-1.1308214998280164E-2</c:v>
                </c:pt>
                <c:pt idx="443">
                  <c:v>-2.6096829999005422E-2</c:v>
                </c:pt>
                <c:pt idx="445">
                  <c:v>-4.1387334997125436E-2</c:v>
                </c:pt>
                <c:pt idx="446">
                  <c:v>1.2472399976104498E-3</c:v>
                </c:pt>
                <c:pt idx="448">
                  <c:v>-2.2529699999722652E-3</c:v>
                </c:pt>
                <c:pt idx="450">
                  <c:v>-2.5291480000305455E-2</c:v>
                </c:pt>
                <c:pt idx="451">
                  <c:v>-2.1291479999490548E-2</c:v>
                </c:pt>
                <c:pt idx="453">
                  <c:v>-7.2914800039143302E-3</c:v>
                </c:pt>
                <c:pt idx="454">
                  <c:v>-5.2914800035068765E-3</c:v>
                </c:pt>
                <c:pt idx="455">
                  <c:v>-6.0800950013799593E-3</c:v>
                </c:pt>
                <c:pt idx="456">
                  <c:v>-3.4840299995266832E-3</c:v>
                </c:pt>
                <c:pt idx="457">
                  <c:v>-1.8907220008259173E-2</c:v>
                </c:pt>
                <c:pt idx="458">
                  <c:v>-1.3907220003602561E-2</c:v>
                </c:pt>
                <c:pt idx="459">
                  <c:v>-1.2907220007036813E-2</c:v>
                </c:pt>
                <c:pt idx="460">
                  <c:v>-5.9457300012581982E-3</c:v>
                </c:pt>
                <c:pt idx="461">
                  <c:v>-1.7984240002988372E-2</c:v>
                </c:pt>
                <c:pt idx="462">
                  <c:v>-3.7728550014435314E-3</c:v>
                </c:pt>
                <c:pt idx="463">
                  <c:v>2.2271449997788295E-3</c:v>
                </c:pt>
                <c:pt idx="465">
                  <c:v>-4.5614699993166141E-3</c:v>
                </c:pt>
                <c:pt idx="466">
                  <c:v>-1.8388595002761576E-2</c:v>
                </c:pt>
                <c:pt idx="467">
                  <c:v>-1.7388595006195828E-2</c:v>
                </c:pt>
                <c:pt idx="468">
                  <c:v>-1.0409110000182409E-2</c:v>
                </c:pt>
                <c:pt idx="472">
                  <c:v>-6.5447349988971837E-3</c:v>
                </c:pt>
                <c:pt idx="477">
                  <c:v>-6.3718600067659281E-3</c:v>
                </c:pt>
                <c:pt idx="478">
                  <c:v>1.6281399948638864E-3</c:v>
                </c:pt>
                <c:pt idx="479">
                  <c:v>-1.2198985001305118E-2</c:v>
                </c:pt>
                <c:pt idx="480">
                  <c:v>-3.1989850031095557E-3</c:v>
                </c:pt>
                <c:pt idx="481">
                  <c:v>-1.702610999927856E-2</c:v>
                </c:pt>
                <c:pt idx="482">
                  <c:v>-6.0261100006755441E-3</c:v>
                </c:pt>
                <c:pt idx="483">
                  <c:v>-4.0261100002680905E-3</c:v>
                </c:pt>
                <c:pt idx="484">
                  <c:v>2.9353799982345663E-3</c:v>
                </c:pt>
                <c:pt idx="485">
                  <c:v>-8.9174500317312777E-4</c:v>
                </c:pt>
                <c:pt idx="486">
                  <c:v>-1.3759480003500357E-2</c:v>
                </c:pt>
                <c:pt idx="487">
                  <c:v>5.2405199967324734E-3</c:v>
                </c:pt>
                <c:pt idx="488">
                  <c:v>8.3363749945419841E-3</c:v>
                </c:pt>
                <c:pt idx="489">
                  <c:v>-1.4106070004345383E-2</c:v>
                </c:pt>
                <c:pt idx="490">
                  <c:v>-8.4522400065907277E-3</c:v>
                </c:pt>
                <c:pt idx="491">
                  <c:v>-3.4522400019341148E-3</c:v>
                </c:pt>
                <c:pt idx="495">
                  <c:v>7.2781900016707368E-3</c:v>
                </c:pt>
                <c:pt idx="496">
                  <c:v>4.2011699988506734E-3</c:v>
                </c:pt>
                <c:pt idx="497">
                  <c:v>-1.6222019999986514E-2</c:v>
                </c:pt>
                <c:pt idx="498">
                  <c:v>-1.2049145007040352E-2</c:v>
                </c:pt>
                <c:pt idx="499">
                  <c:v>6.1000027926638722E-6</c:v>
                </c:pt>
                <c:pt idx="500">
                  <c:v>-4.0709200038691051E-3</c:v>
                </c:pt>
                <c:pt idx="501">
                  <c:v>2.1748499420937151E-4</c:v>
                </c:pt>
                <c:pt idx="503">
                  <c:v>1.3178555003833026E-2</c:v>
                </c:pt>
                <c:pt idx="504">
                  <c:v>-1.3552295007684734E-2</c:v>
                </c:pt>
                <c:pt idx="505">
                  <c:v>4.3769992771558464E-5</c:v>
                </c:pt>
                <c:pt idx="506">
                  <c:v>-7.3024000084842555E-3</c:v>
                </c:pt>
                <c:pt idx="507">
                  <c:v>-5.3024000080768019E-3</c:v>
                </c:pt>
                <c:pt idx="508">
                  <c:v>-1.634091000596527E-2</c:v>
                </c:pt>
                <c:pt idx="509">
                  <c:v>-1.2340910005150363E-2</c:v>
                </c:pt>
                <c:pt idx="510">
                  <c:v>-5.1295250013936311E-3</c:v>
                </c:pt>
                <c:pt idx="511">
                  <c:v>-3.0822284999885596E-2</c:v>
                </c:pt>
                <c:pt idx="512">
                  <c:v>-2.066992500476772E-2</c:v>
                </c:pt>
                <c:pt idx="513">
                  <c:v>2.7143349943798967E-3</c:v>
                </c:pt>
                <c:pt idx="514">
                  <c:v>6.8872099946020171E-3</c:v>
                </c:pt>
                <c:pt idx="516">
                  <c:v>-1.7882150001241826E-2</c:v>
                </c:pt>
                <c:pt idx="518">
                  <c:v>3.0600850004702806E-3</c:v>
                </c:pt>
                <c:pt idx="519">
                  <c:v>-9.3053400050848722E-3</c:v>
                </c:pt>
                <c:pt idx="520">
                  <c:v>-9.3053400050848722E-3</c:v>
                </c:pt>
                <c:pt idx="521">
                  <c:v>-1.0343850000936072E-2</c:v>
                </c:pt>
                <c:pt idx="522">
                  <c:v>-4.3438499997137114E-3</c:v>
                </c:pt>
                <c:pt idx="523">
                  <c:v>-1.1459380002634134E-2</c:v>
                </c:pt>
                <c:pt idx="524">
                  <c:v>2.0194449993141461E-2</c:v>
                </c:pt>
                <c:pt idx="525">
                  <c:v>-1.4497890006168745E-2</c:v>
                </c:pt>
                <c:pt idx="526">
                  <c:v>-1.4844060002360493E-2</c:v>
                </c:pt>
                <c:pt idx="527">
                  <c:v>-1.1882570004672743E-2</c:v>
                </c:pt>
                <c:pt idx="528">
                  <c:v>-2.8825699992012233E-3</c:v>
                </c:pt>
                <c:pt idx="529">
                  <c:v>8.1174299994017929E-3</c:v>
                </c:pt>
                <c:pt idx="530">
                  <c:v>-2.7632675002678297E-2</c:v>
                </c:pt>
                <c:pt idx="531">
                  <c:v>-1.2632675003260374E-2</c:v>
                </c:pt>
                <c:pt idx="533">
                  <c:v>-1.1671184998704121E-2</c:v>
                </c:pt>
                <c:pt idx="534">
                  <c:v>-1.4075120001507457E-2</c:v>
                </c:pt>
                <c:pt idx="535">
                  <c:v>-7.4212899999110959E-3</c:v>
                </c:pt>
                <c:pt idx="536">
                  <c:v>1.5787099982844666E-3</c:v>
                </c:pt>
                <c:pt idx="537">
                  <c:v>-6.4598000099067576E-3</c:v>
                </c:pt>
                <c:pt idx="538">
                  <c:v>-1.7498310007795226E-2</c:v>
                </c:pt>
                <c:pt idx="539">
                  <c:v>-1.2114049997762777E-2</c:v>
                </c:pt>
                <c:pt idx="540">
                  <c:v>2.8859500016551465E-3</c:v>
                </c:pt>
                <c:pt idx="541">
                  <c:v>-1.2941175009473227E-2</c:v>
                </c:pt>
                <c:pt idx="542">
                  <c:v>4.0588249903521501E-3</c:v>
                </c:pt>
                <c:pt idx="543">
                  <c:v>-8.0002000031527132E-3</c:v>
                </c:pt>
                <c:pt idx="544">
                  <c:v>-1.0538920003455132E-2</c:v>
                </c:pt>
                <c:pt idx="545">
                  <c:v>-5.3660449993913062E-3</c:v>
                </c:pt>
                <c:pt idx="547">
                  <c:v>1.4987499962444417E-3</c:v>
                </c:pt>
                <c:pt idx="548">
                  <c:v>-8.5397599978023209E-3</c:v>
                </c:pt>
                <c:pt idx="549">
                  <c:v>1.2460239995562006E-2</c:v>
                </c:pt>
                <c:pt idx="550">
                  <c:v>-1.6616780005278997E-2</c:v>
                </c:pt>
                <c:pt idx="552">
                  <c:v>-9.5401800062973052E-3</c:v>
                </c:pt>
                <c:pt idx="553">
                  <c:v>-1.9271030003437772E-2</c:v>
                </c:pt>
                <c:pt idx="554">
                  <c:v>-8.6172000010265037E-3</c:v>
                </c:pt>
                <c:pt idx="555">
                  <c:v>-1.7444325007090811E-2</c:v>
                </c:pt>
                <c:pt idx="556">
                  <c:v>-8.5619550009141676E-3</c:v>
                </c:pt>
                <c:pt idx="557">
                  <c:v>1.0995600001479033E-2</c:v>
                </c:pt>
                <c:pt idx="558">
                  <c:v>-1.046610000776127E-2</c:v>
                </c:pt>
                <c:pt idx="559">
                  <c:v>-6.4661000069463626E-3</c:v>
                </c:pt>
                <c:pt idx="560">
                  <c:v>1.782230499520665E-2</c:v>
                </c:pt>
                <c:pt idx="561">
                  <c:v>4.0336899983230978E-3</c:v>
                </c:pt>
                <c:pt idx="562">
                  <c:v>-2.0331735002400819E-2</c:v>
                </c:pt>
                <c:pt idx="564">
                  <c:v>1.918160000059288E-3</c:v>
                </c:pt>
                <c:pt idx="572">
                  <c:v>-6.7360900065978058E-3</c:v>
                </c:pt>
                <c:pt idx="573">
                  <c:v>-7.5632150037563406E-3</c:v>
                </c:pt>
                <c:pt idx="574">
                  <c:v>-7.1789550056564622E-3</c:v>
                </c:pt>
                <c:pt idx="575">
                  <c:v>4.7034149974933825E-3</c:v>
                </c:pt>
                <c:pt idx="576">
                  <c:v>-5.1237100051366724E-3</c:v>
                </c:pt>
                <c:pt idx="577">
                  <c:v>8.377799968002364E-4</c:v>
                </c:pt>
                <c:pt idx="578">
                  <c:v>1.1010654998244718E-2</c:v>
                </c:pt>
                <c:pt idx="579">
                  <c:v>-2.202785500412574E-2</c:v>
                </c:pt>
                <c:pt idx="580">
                  <c:v>5.9336350022931583E-3</c:v>
                </c:pt>
                <c:pt idx="581">
                  <c:v>-8.5498000407824293E-4</c:v>
                </c:pt>
                <c:pt idx="582">
                  <c:v>1.0650999320205301E-4</c:v>
                </c:pt>
                <c:pt idx="583">
                  <c:v>-6.6821050058933906E-3</c:v>
                </c:pt>
                <c:pt idx="584">
                  <c:v>-4.682105005485937E-3</c:v>
                </c:pt>
                <c:pt idx="585">
                  <c:v>-1.3509230004274286E-2</c:v>
                </c:pt>
                <c:pt idx="586">
                  <c:v>-1.1509230003866833E-2</c:v>
                </c:pt>
                <c:pt idx="587">
                  <c:v>-7.5092300030519255E-3</c:v>
                </c:pt>
                <c:pt idx="588">
                  <c:v>-4.9629998102318496E-5</c:v>
                </c:pt>
                <c:pt idx="589">
                  <c:v>2.1035699974163435E-3</c:v>
                </c:pt>
                <c:pt idx="590">
                  <c:v>-1.156951500888681E-2</c:v>
                </c:pt>
                <c:pt idx="591">
                  <c:v>5.0650600023800507E-3</c:v>
                </c:pt>
                <c:pt idx="592">
                  <c:v>-6.4351500041084364E-3</c:v>
                </c:pt>
                <c:pt idx="593">
                  <c:v>8.9176499750465155E-4</c:v>
                </c:pt>
                <c:pt idx="594">
                  <c:v>-1.8525500490795821E-4</c:v>
                </c:pt>
                <c:pt idx="595">
                  <c:v>-2.5973870004236232E-2</c:v>
                </c:pt>
                <c:pt idx="596">
                  <c:v>-2.2973869999987073E-2</c:v>
                </c:pt>
                <c:pt idx="597">
                  <c:v>-2.9738700031884946E-3</c:v>
                </c:pt>
                <c:pt idx="598">
                  <c:v>2.0261300014681183E-3</c:v>
                </c:pt>
                <c:pt idx="599">
                  <c:v>6.0261300022830255E-3</c:v>
                </c:pt>
                <c:pt idx="600">
                  <c:v>-2.6012379996245727E-2</c:v>
                </c:pt>
                <c:pt idx="601">
                  <c:v>2.295279991813004E-3</c:v>
                </c:pt>
                <c:pt idx="602">
                  <c:v>-6.762484998034779E-3</c:v>
                </c:pt>
                <c:pt idx="603">
                  <c:v>-6.6663000325206667E-4</c:v>
                </c:pt>
                <c:pt idx="604">
                  <c:v>-1.4493754999421071E-2</c:v>
                </c:pt>
                <c:pt idx="605">
                  <c:v>-1.149375500244787E-2</c:v>
                </c:pt>
                <c:pt idx="606">
                  <c:v>8.3147999976063147E-4</c:v>
                </c:pt>
                <c:pt idx="607">
                  <c:v>9.2927599980612285E-3</c:v>
                </c:pt>
                <c:pt idx="608">
                  <c:v>1.229275999503443E-2</c:v>
                </c:pt>
                <c:pt idx="610">
                  <c:v>-1.7457499998272397E-3</c:v>
                </c:pt>
                <c:pt idx="611">
                  <c:v>-7.4766000034287572E-3</c:v>
                </c:pt>
                <c:pt idx="612">
                  <c:v>-1.1572875002457295E-2</c:v>
                </c:pt>
                <c:pt idx="617">
                  <c:v>8.9076599979307503E-3</c:v>
                </c:pt>
                <c:pt idx="623">
                  <c:v>-5.2656350089819171E-3</c:v>
                </c:pt>
                <c:pt idx="624">
                  <c:v>-1.0342655004933476E-2</c:v>
                </c:pt>
                <c:pt idx="625">
                  <c:v>-6.8813750040135346E-3</c:v>
                </c:pt>
                <c:pt idx="626">
                  <c:v>-2.9583950017695315E-3</c:v>
                </c:pt>
                <c:pt idx="627">
                  <c:v>2.144799946108833E-4</c:v>
                </c:pt>
                <c:pt idx="630">
                  <c:v>8.8272799912374467E-3</c:v>
                </c:pt>
                <c:pt idx="632">
                  <c:v>-3.6344199979794212E-3</c:v>
                </c:pt>
                <c:pt idx="633">
                  <c:v>-1.5461545008292887E-2</c:v>
                </c:pt>
                <c:pt idx="634">
                  <c:v>7.1095589999458753E-2</c:v>
                </c:pt>
                <c:pt idx="635">
                  <c:v>-1.8942920003610197E-2</c:v>
                </c:pt>
                <c:pt idx="637">
                  <c:v>-2.8983530006371439E-2</c:v>
                </c:pt>
                <c:pt idx="638">
                  <c:v>-1.9261850029579364E-3</c:v>
                </c:pt>
                <c:pt idx="639">
                  <c:v>1.8466899928171188E-3</c:v>
                </c:pt>
                <c:pt idx="640">
                  <c:v>-1.58043500414351E-3</c:v>
                </c:pt>
                <c:pt idx="642">
                  <c:v>6.5509899941389449E-3</c:v>
                </c:pt>
                <c:pt idx="643">
                  <c:v>5.5124799982877448E-3</c:v>
                </c:pt>
                <c:pt idx="644">
                  <c:v>9.4739699998172E-3</c:v>
                </c:pt>
                <c:pt idx="645">
                  <c:v>2.0892899919999763E-3</c:v>
                </c:pt>
                <c:pt idx="646">
                  <c:v>-6.8343000020831823E-4</c:v>
                </c:pt>
                <c:pt idx="647">
                  <c:v>4.9703999975463375E-3</c:v>
                </c:pt>
                <c:pt idx="648">
                  <c:v>1.4970399999583606E-2</c:v>
                </c:pt>
                <c:pt idx="649">
                  <c:v>2.5777850001759361E-2</c:v>
                </c:pt>
                <c:pt idx="650">
                  <c:v>-9.6838500030571595E-3</c:v>
                </c:pt>
                <c:pt idx="651">
                  <c:v>1.631614999496378E-2</c:v>
                </c:pt>
                <c:pt idx="653">
                  <c:v>-7.3761899984674528E-3</c:v>
                </c:pt>
                <c:pt idx="654">
                  <c:v>9.5442699966952205E-3</c:v>
                </c:pt>
                <c:pt idx="655">
                  <c:v>7.8519300004700199E-3</c:v>
                </c:pt>
                <c:pt idx="657">
                  <c:v>8.2746999978553504E-3</c:v>
                </c:pt>
                <c:pt idx="658">
                  <c:v>-2.0141249988228083E-3</c:v>
                </c:pt>
                <c:pt idx="659">
                  <c:v>4.1972599938162602E-3</c:v>
                </c:pt>
                <c:pt idx="660">
                  <c:v>1.5581519997795112E-2</c:v>
                </c:pt>
                <c:pt idx="661">
                  <c:v>1.0040279994427692E-2</c:v>
                </c:pt>
                <c:pt idx="662">
                  <c:v>4.5593249960802495E-3</c:v>
                </c:pt>
                <c:pt idx="663">
                  <c:v>2.866984999855049E-3</c:v>
                </c:pt>
                <c:pt idx="664">
                  <c:v>7.1168799986480735E-3</c:v>
                </c:pt>
                <c:pt idx="665">
                  <c:v>2.731779997702688E-3</c:v>
                </c:pt>
                <c:pt idx="666">
                  <c:v>-3.4620299993548542E-3</c:v>
                </c:pt>
                <c:pt idx="667">
                  <c:v>-1.3858500024070963E-3</c:v>
                </c:pt>
                <c:pt idx="668">
                  <c:v>2.4533769996196497E-2</c:v>
                </c:pt>
                <c:pt idx="669">
                  <c:v>1.4563299992005341E-3</c:v>
                </c:pt>
                <c:pt idx="670">
                  <c:v>3.4563299996079877E-3</c:v>
                </c:pt>
                <c:pt idx="671">
                  <c:v>1.245632999780355E-2</c:v>
                </c:pt>
                <c:pt idx="672">
                  <c:v>1.7254799968213774E-3</c:v>
                </c:pt>
                <c:pt idx="673">
                  <c:v>-8.6206900014076382E-3</c:v>
                </c:pt>
                <c:pt idx="674">
                  <c:v>-5.6206899971584789E-3</c:v>
                </c:pt>
                <c:pt idx="675">
                  <c:v>-8.2364300033077598E-3</c:v>
                </c:pt>
                <c:pt idx="676">
                  <c:v>1.4013464999152347E-2</c:v>
                </c:pt>
                <c:pt idx="677">
                  <c:v>-2.8906800071126781E-3</c:v>
                </c:pt>
                <c:pt idx="678">
                  <c:v>5.8188149923807941E-3</c:v>
                </c:pt>
                <c:pt idx="679">
                  <c:v>-1.1219695006730035E-2</c:v>
                </c:pt>
                <c:pt idx="680">
                  <c:v>5.0301999945077114E-3</c:v>
                </c:pt>
                <c:pt idx="681">
                  <c:v>7.3301999946124852E-3</c:v>
                </c:pt>
                <c:pt idx="682">
                  <c:v>1.203019999229582E-2</c:v>
                </c:pt>
                <c:pt idx="683">
                  <c:v>2.9916899948148057E-3</c:v>
                </c:pt>
                <c:pt idx="684">
                  <c:v>-7.8739450036664493E-3</c:v>
                </c:pt>
                <c:pt idx="685">
                  <c:v>9.7221199976047501E-3</c:v>
                </c:pt>
                <c:pt idx="686">
                  <c:v>-2.9706400018767454E-3</c:v>
                </c:pt>
                <c:pt idx="687">
                  <c:v>1.6606169992883224E-2</c:v>
                </c:pt>
                <c:pt idx="688">
                  <c:v>7.6999250013614073E-3</c:v>
                </c:pt>
                <c:pt idx="689">
                  <c:v>8.4999249957036227E-3</c:v>
                </c:pt>
                <c:pt idx="690">
                  <c:v>9.1999249998480082E-3</c:v>
                </c:pt>
                <c:pt idx="691">
                  <c:v>5.911309999646619E-3</c:v>
                </c:pt>
                <c:pt idx="692">
                  <c:v>6.911309996212367E-3</c:v>
                </c:pt>
                <c:pt idx="693">
                  <c:v>6.880039996758569E-3</c:v>
                </c:pt>
                <c:pt idx="694">
                  <c:v>7.880039993324317E-3</c:v>
                </c:pt>
                <c:pt idx="695">
                  <c:v>8.9800399946398102E-3</c:v>
                </c:pt>
                <c:pt idx="696">
                  <c:v>1.0352914992836304E-2</c:v>
                </c:pt>
                <c:pt idx="697">
                  <c:v>1.1052914996980689E-2</c:v>
                </c:pt>
                <c:pt idx="698">
                  <c:v>1.3195514991821256E-2</c:v>
                </c:pt>
                <c:pt idx="699">
                  <c:v>-3.2647000625729561E-4</c:v>
                </c:pt>
                <c:pt idx="700">
                  <c:v>5.6735299949650653E-3</c:v>
                </c:pt>
                <c:pt idx="702">
                  <c:v>1.1596509997616522E-2</c:v>
                </c:pt>
                <c:pt idx="703">
                  <c:v>2.0249919994967058E-2</c:v>
                </c:pt>
                <c:pt idx="704">
                  <c:v>6.0766249953303486E-3</c:v>
                </c:pt>
                <c:pt idx="705">
                  <c:v>-1.4043300034245476E-3</c:v>
                </c:pt>
                <c:pt idx="706">
                  <c:v>1.3249499992525671E-2</c:v>
                </c:pt>
                <c:pt idx="707">
                  <c:v>1.5249499992933124E-2</c:v>
                </c:pt>
                <c:pt idx="708">
                  <c:v>8.9734749999479391E-3</c:v>
                </c:pt>
                <c:pt idx="709">
                  <c:v>1.017347499873722E-2</c:v>
                </c:pt>
                <c:pt idx="710">
                  <c:v>5.8233699965057895E-3</c:v>
                </c:pt>
                <c:pt idx="711">
                  <c:v>5.8233699965057895E-3</c:v>
                </c:pt>
                <c:pt idx="712">
                  <c:v>7.8485999256372452E-4</c:v>
                </c:pt>
                <c:pt idx="713">
                  <c:v>9.7078399994643405E-3</c:v>
                </c:pt>
                <c:pt idx="714">
                  <c:v>9.7078399994643405E-3</c:v>
                </c:pt>
                <c:pt idx="715">
                  <c:v>8.8807150023058057E-3</c:v>
                </c:pt>
                <c:pt idx="717">
                  <c:v>1.351528999657603E-2</c:v>
                </c:pt>
                <c:pt idx="718">
                  <c:v>8.0920999898808077E-3</c:v>
                </c:pt>
                <c:pt idx="719">
                  <c:v>1.1320220000925474E-2</c:v>
                </c:pt>
                <c:pt idx="720">
                  <c:v>6.2787999195279554E-4</c:v>
                </c:pt>
                <c:pt idx="721">
                  <c:v>2.6659700015443377E-3</c:v>
                </c:pt>
                <c:pt idx="722">
                  <c:v>2.6245199915138073E-3</c:v>
                </c:pt>
                <c:pt idx="724">
                  <c:v>7.508989998314064E-3</c:v>
                </c:pt>
                <c:pt idx="725">
                  <c:v>-4.5643050034414046E-3</c:v>
                </c:pt>
                <c:pt idx="726">
                  <c:v>5.0356949941487983E-3</c:v>
                </c:pt>
                <c:pt idx="729">
                  <c:v>-8.4537599977920763E-3</c:v>
                </c:pt>
                <c:pt idx="730">
                  <c:v>-9.4943700023577549E-3</c:v>
                </c:pt>
                <c:pt idx="731">
                  <c:v>1.3081600001896732E-2</c:v>
                </c:pt>
                <c:pt idx="732">
                  <c:v>5.6169599993154407E-3</c:v>
                </c:pt>
                <c:pt idx="733">
                  <c:v>-1.8447400070726871E-3</c:v>
                </c:pt>
                <c:pt idx="734">
                  <c:v>7.155259998398833E-3</c:v>
                </c:pt>
                <c:pt idx="735">
                  <c:v>-2.0762200074386783E-3</c:v>
                </c:pt>
                <c:pt idx="736">
                  <c:v>8.5374199989018962E-3</c:v>
                </c:pt>
                <c:pt idx="737">
                  <c:v>8.4382000204641372E-4</c:v>
                </c:pt>
                <c:pt idx="739">
                  <c:v>2.7831149927806109E-3</c:v>
                </c:pt>
                <c:pt idx="740">
                  <c:v>1.5379179989395197E-2</c:v>
                </c:pt>
                <c:pt idx="742">
                  <c:v>-1.6430149989901111E-3</c:v>
                </c:pt>
                <c:pt idx="743">
                  <c:v>-8.162480007740669E-3</c:v>
                </c:pt>
                <c:pt idx="744">
                  <c:v>-7.3742850072449073E-3</c:v>
                </c:pt>
                <c:pt idx="745">
                  <c:v>-2.6442750095156953E-3</c:v>
                </c:pt>
                <c:pt idx="746">
                  <c:v>-2.9578150060842745E-3</c:v>
                </c:pt>
                <c:pt idx="747">
                  <c:v>-1.0823450007592328E-2</c:v>
                </c:pt>
                <c:pt idx="748">
                  <c:v>4.1765499918255955E-3</c:v>
                </c:pt>
                <c:pt idx="749">
                  <c:v>-8.6505750005017035E-3</c:v>
                </c:pt>
                <c:pt idx="750">
                  <c:v>-4.477700000279583E-3</c:v>
                </c:pt>
                <c:pt idx="752">
                  <c:v>1.7173189989989623E-2</c:v>
                </c:pt>
                <c:pt idx="753">
                  <c:v>2.230534992122557E-3</c:v>
                </c:pt>
                <c:pt idx="755">
                  <c:v>-5.2341050031827763E-3</c:v>
                </c:pt>
                <c:pt idx="768">
                  <c:v>-3.1172205002803821E-2</c:v>
                </c:pt>
                <c:pt idx="788">
                  <c:v>-1.029284000833286E-2</c:v>
                </c:pt>
                <c:pt idx="789">
                  <c:v>-1.1965925004915334E-2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FB-4BCA-9DC3-E7C6B6E106C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1'!$J$21:$J$984</c:f>
              <c:numCache>
                <c:formatCode>General</c:formatCode>
                <c:ptCount val="964"/>
                <c:pt idx="411">
                  <c:v>-1.0512040003959555E-2</c:v>
                </c:pt>
                <c:pt idx="414">
                  <c:v>-9.9381699983496219E-3</c:v>
                </c:pt>
                <c:pt idx="415">
                  <c:v>-0.36885763500322355</c:v>
                </c:pt>
                <c:pt idx="418">
                  <c:v>-0.37094625000463566</c:v>
                </c:pt>
                <c:pt idx="428">
                  <c:v>-1.4479830002528615E-2</c:v>
                </c:pt>
                <c:pt idx="437">
                  <c:v>-1.2404070010234136E-2</c:v>
                </c:pt>
                <c:pt idx="447">
                  <c:v>-8.2566950004547834E-3</c:v>
                </c:pt>
                <c:pt idx="449">
                  <c:v>-1.1745310002879705E-2</c:v>
                </c:pt>
                <c:pt idx="452">
                  <c:v>-1.0491480003111064E-2</c:v>
                </c:pt>
                <c:pt idx="464">
                  <c:v>-1.0484450001968071E-2</c:v>
                </c:pt>
                <c:pt idx="469">
                  <c:v>-1.1271440002019517E-2</c:v>
                </c:pt>
                <c:pt idx="470">
                  <c:v>-7.921545002318453E-3</c:v>
                </c:pt>
                <c:pt idx="471">
                  <c:v>-7.8600550041301176E-3</c:v>
                </c:pt>
                <c:pt idx="473">
                  <c:v>-7.9370750027010217E-3</c:v>
                </c:pt>
                <c:pt idx="474">
                  <c:v>-1.0671860007278156E-2</c:v>
                </c:pt>
                <c:pt idx="475">
                  <c:v>-1.0371860007580835E-2</c:v>
                </c:pt>
                <c:pt idx="476">
                  <c:v>-1.0171860005357303E-2</c:v>
                </c:pt>
                <c:pt idx="493">
                  <c:v>-1.1221600005228538E-2</c:v>
                </c:pt>
                <c:pt idx="502">
                  <c:v>-1.0171130008529872E-2</c:v>
                </c:pt>
                <c:pt idx="546">
                  <c:v>-4.0896549980971031E-3</c:v>
                </c:pt>
                <c:pt idx="551">
                  <c:v>-1.1555000019143336E-3</c:v>
                </c:pt>
                <c:pt idx="563">
                  <c:v>-5.6048200058285147E-3</c:v>
                </c:pt>
                <c:pt idx="565">
                  <c:v>-6.4203500078292564E-3</c:v>
                </c:pt>
                <c:pt idx="566">
                  <c:v>-7.6934349999646656E-3</c:v>
                </c:pt>
                <c:pt idx="567">
                  <c:v>-6.6319449979346246E-3</c:v>
                </c:pt>
                <c:pt idx="568">
                  <c:v>-5.8704550028778613E-3</c:v>
                </c:pt>
                <c:pt idx="569">
                  <c:v>-5.820559999847319E-3</c:v>
                </c:pt>
                <c:pt idx="570">
                  <c:v>-5.2590700070140883E-3</c:v>
                </c:pt>
                <c:pt idx="571">
                  <c:v>-4.7975800043786876E-3</c:v>
                </c:pt>
                <c:pt idx="609">
                  <c:v>-6.0264950079726987E-3</c:v>
                </c:pt>
                <c:pt idx="613">
                  <c:v>-4.7422350035049021E-3</c:v>
                </c:pt>
                <c:pt idx="614">
                  <c:v>-1.1000000013154931E-3</c:v>
                </c:pt>
                <c:pt idx="615">
                  <c:v>-8.0000000161817297E-4</c:v>
                </c:pt>
                <c:pt idx="618">
                  <c:v>-1.4693600023747422E-3</c:v>
                </c:pt>
                <c:pt idx="619">
                  <c:v>-4.3886150015168823E-3</c:v>
                </c:pt>
                <c:pt idx="620">
                  <c:v>-2.8886150030302815E-3</c:v>
                </c:pt>
                <c:pt idx="621">
                  <c:v>-5.1271249976707622E-3</c:v>
                </c:pt>
                <c:pt idx="622">
                  <c:v>-5.0271250001969747E-3</c:v>
                </c:pt>
                <c:pt idx="631">
                  <c:v>2.1174999710638076E-4</c:v>
                </c:pt>
                <c:pt idx="641">
                  <c:v>1.1282199920970015E-3</c:v>
                </c:pt>
                <c:pt idx="656">
                  <c:v>4.7672500004409812E-3</c:v>
                </c:pt>
                <c:pt idx="701">
                  <c:v>6.7811899934895337E-3</c:v>
                </c:pt>
                <c:pt idx="728">
                  <c:v>5.9586749994195998E-3</c:v>
                </c:pt>
                <c:pt idx="751">
                  <c:v>1.183789994684048E-3</c:v>
                </c:pt>
                <c:pt idx="782">
                  <c:v>-7.4770450082723983E-3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FB-4BCA-9DC3-E7C6B6E106C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1'!$F$21:$F$1284</c:f>
              <c:numCache>
                <c:formatCode>General</c:formatCode>
                <c:ptCount val="12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1'!$K$21:$K$1284</c:f>
              <c:numCache>
                <c:formatCode>General</c:formatCode>
                <c:ptCount val="1264"/>
                <c:pt idx="444">
                  <c:v>-3.2136200024979189E-3</c:v>
                </c:pt>
                <c:pt idx="628">
                  <c:v>-2.3874100079410709E-3</c:v>
                </c:pt>
                <c:pt idx="636">
                  <c:v>-2.5225999706890434E-4</c:v>
                </c:pt>
                <c:pt idx="652">
                  <c:v>-2.0300200048950501E-3</c:v>
                </c:pt>
                <c:pt idx="723">
                  <c:v>4.0860099979909137E-3</c:v>
                </c:pt>
                <c:pt idx="738">
                  <c:v>9.9183199927210808E-3</c:v>
                </c:pt>
                <c:pt idx="741">
                  <c:v>1.6098199994303286E-3</c:v>
                </c:pt>
                <c:pt idx="754">
                  <c:v>4.0340999839827418E-4</c:v>
                </c:pt>
                <c:pt idx="756">
                  <c:v>-1.1061230004997924E-2</c:v>
                </c:pt>
                <c:pt idx="757">
                  <c:v>-9.3612300042877905E-3</c:v>
                </c:pt>
                <c:pt idx="758">
                  <c:v>-9.261230006814003E-3</c:v>
                </c:pt>
                <c:pt idx="759">
                  <c:v>9.8131600025226362E-3</c:v>
                </c:pt>
                <c:pt idx="760">
                  <c:v>2.063054998870939E-3</c:v>
                </c:pt>
                <c:pt idx="761">
                  <c:v>-8.9754550062934868E-3</c:v>
                </c:pt>
                <c:pt idx="762">
                  <c:v>-1.7764070005796384E-2</c:v>
                </c:pt>
                <c:pt idx="763">
                  <c:v>5.8167998940916732E-4</c:v>
                </c:pt>
                <c:pt idx="764">
                  <c:v>-1.9997230003355071E-2</c:v>
                </c:pt>
                <c:pt idx="765">
                  <c:v>-1.6824354999698699E-2</c:v>
                </c:pt>
                <c:pt idx="766">
                  <c:v>-1.7651480004133191E-2</c:v>
                </c:pt>
                <c:pt idx="767">
                  <c:v>-1.0943450033664703E-3</c:v>
                </c:pt>
                <c:pt idx="769">
                  <c:v>-1.0424620006233454E-2</c:v>
                </c:pt>
                <c:pt idx="770">
                  <c:v>-2.5463130004936829E-2</c:v>
                </c:pt>
                <c:pt idx="771">
                  <c:v>-1.3944505000836216E-2</c:v>
                </c:pt>
                <c:pt idx="773">
                  <c:v>-1.2143775005824864E-2</c:v>
                </c:pt>
                <c:pt idx="774">
                  <c:v>-1.4912140002707019E-2</c:v>
                </c:pt>
                <c:pt idx="775">
                  <c:v>-1.0385175002738833E-2</c:v>
                </c:pt>
                <c:pt idx="776">
                  <c:v>-1.3906770000176039E-2</c:v>
                </c:pt>
                <c:pt idx="777">
                  <c:v>-8.3911000547232106E-4</c:v>
                </c:pt>
                <c:pt idx="778">
                  <c:v>-2.6147149983444251E-3</c:v>
                </c:pt>
                <c:pt idx="779">
                  <c:v>-1.4653225000074599E-2</c:v>
                </c:pt>
                <c:pt idx="780">
                  <c:v>-1.8518860000767745E-2</c:v>
                </c:pt>
                <c:pt idx="781">
                  <c:v>-3.3345985000778455E-2</c:v>
                </c:pt>
                <c:pt idx="783">
                  <c:v>1.5229549899231642E-3</c:v>
                </c:pt>
                <c:pt idx="784">
                  <c:v>-1.3769805009360425E-2</c:v>
                </c:pt>
                <c:pt idx="785">
                  <c:v>-2.794582999922568E-2</c:v>
                </c:pt>
                <c:pt idx="786">
                  <c:v>-1.0315400002582464E-2</c:v>
                </c:pt>
                <c:pt idx="787">
                  <c:v>-8.8543300080345944E-3</c:v>
                </c:pt>
                <c:pt idx="790">
                  <c:v>8.7185449956450611E-3</c:v>
                </c:pt>
                <c:pt idx="791">
                  <c:v>1.0280034999595955E-2</c:v>
                </c:pt>
                <c:pt idx="792">
                  <c:v>-9.8470899974927306E-3</c:v>
                </c:pt>
                <c:pt idx="793">
                  <c:v>-3.2395990005170461E-2</c:v>
                </c:pt>
                <c:pt idx="794">
                  <c:v>-9.7270500045851804E-3</c:v>
                </c:pt>
                <c:pt idx="795">
                  <c:v>-2.1811730010085739E-2</c:v>
                </c:pt>
                <c:pt idx="796">
                  <c:v>-1.0477365001861472E-2</c:v>
                </c:pt>
                <c:pt idx="797">
                  <c:v>-8.5405900099431165E-3</c:v>
                </c:pt>
                <c:pt idx="798">
                  <c:v>-6.186450002132915E-3</c:v>
                </c:pt>
                <c:pt idx="799">
                  <c:v>-5.3326200068113394E-3</c:v>
                </c:pt>
                <c:pt idx="800">
                  <c:v>-5.256075004581362E-3</c:v>
                </c:pt>
                <c:pt idx="801">
                  <c:v>-4.4122149993199855E-3</c:v>
                </c:pt>
                <c:pt idx="802">
                  <c:v>2.0753499920829199E-3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FB-4BCA-9DC3-E7C6B6E106C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FB-4BCA-9DC3-E7C6B6E106C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FB-4BCA-9DC3-E7C6B6E106C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FB-4BCA-9DC3-E7C6B6E106C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1'!$O$21:$O$984</c:f>
              <c:numCache>
                <c:formatCode>General</c:formatCode>
                <c:ptCount val="964"/>
                <c:pt idx="618">
                  <c:v>1.5240614225506724E-2</c:v>
                </c:pt>
                <c:pt idx="634">
                  <c:v>1.432352462415103E-2</c:v>
                </c:pt>
                <c:pt idx="651">
                  <c:v>1.2136352442804621E-2</c:v>
                </c:pt>
                <c:pt idx="652">
                  <c:v>1.2132891727327805E-2</c:v>
                </c:pt>
                <c:pt idx="674">
                  <c:v>9.1878228565591448E-3</c:v>
                </c:pt>
                <c:pt idx="681">
                  <c:v>8.5545119243021928E-3</c:v>
                </c:pt>
                <c:pt idx="689">
                  <c:v>7.8364134628633002E-3</c:v>
                </c:pt>
                <c:pt idx="694">
                  <c:v>7.696254486052336E-3</c:v>
                </c:pt>
                <c:pt idx="707">
                  <c:v>6.0974039357642954E-3</c:v>
                </c:pt>
                <c:pt idx="711">
                  <c:v>5.4433287106464608E-3</c:v>
                </c:pt>
                <c:pt idx="712">
                  <c:v>5.4329465642160204E-3</c:v>
                </c:pt>
                <c:pt idx="714">
                  <c:v>5.412182271355136E-3</c:v>
                </c:pt>
                <c:pt idx="715">
                  <c:v>5.3689233278949623E-3</c:v>
                </c:pt>
                <c:pt idx="718">
                  <c:v>5.3360465308652291E-3</c:v>
                </c:pt>
                <c:pt idx="719">
                  <c:v>4.7684891926677436E-3</c:v>
                </c:pt>
                <c:pt idx="720">
                  <c:v>4.7615677617141149E-3</c:v>
                </c:pt>
                <c:pt idx="721">
                  <c:v>4.6819713057473945E-3</c:v>
                </c:pt>
                <c:pt idx="722">
                  <c:v>4.0417389425368155E-3</c:v>
                </c:pt>
                <c:pt idx="723">
                  <c:v>4.0313567961063734E-3</c:v>
                </c:pt>
                <c:pt idx="724">
                  <c:v>4.0105925032454907E-3</c:v>
                </c:pt>
                <c:pt idx="725">
                  <c:v>3.9638728443085018E-3</c:v>
                </c:pt>
                <c:pt idx="726">
                  <c:v>3.9638728443085018E-3</c:v>
                </c:pt>
                <c:pt idx="727">
                  <c:v>3.9638728443085018E-3</c:v>
                </c:pt>
                <c:pt idx="728">
                  <c:v>3.9431085514476192E-3</c:v>
                </c:pt>
                <c:pt idx="729">
                  <c:v>3.751038842484445E-3</c:v>
                </c:pt>
                <c:pt idx="730">
                  <c:v>3.2907636840681913E-3</c:v>
                </c:pt>
                <c:pt idx="731">
                  <c:v>3.0865814709361682E-3</c:v>
                </c:pt>
                <c:pt idx="732">
                  <c:v>2.4221240993878932E-3</c:v>
                </c:pt>
                <c:pt idx="733">
                  <c:v>2.3875169446197532E-3</c:v>
                </c:pt>
                <c:pt idx="734">
                  <c:v>2.3875169446197532E-3</c:v>
                </c:pt>
                <c:pt idx="735">
                  <c:v>2.2352454636399392E-3</c:v>
                </c:pt>
                <c:pt idx="736">
                  <c:v>1.8614881921440347E-3</c:v>
                </c:pt>
                <c:pt idx="737">
                  <c:v>1.5846309539989199E-3</c:v>
                </c:pt>
                <c:pt idx="738">
                  <c:v>1.0655236324768284E-3</c:v>
                </c:pt>
                <c:pt idx="739">
                  <c:v>9.3920751757311897E-4</c:v>
                </c:pt>
                <c:pt idx="740">
                  <c:v>9.201735824506431E-4</c:v>
                </c:pt>
                <c:pt idx="741">
                  <c:v>8.9248785863613178E-4</c:v>
                </c:pt>
                <c:pt idx="742">
                  <c:v>2.8513229245528439E-4</c:v>
                </c:pt>
                <c:pt idx="743">
                  <c:v>2.3495191804148198E-4</c:v>
                </c:pt>
                <c:pt idx="744">
                  <c:v>1.7785011267405261E-4</c:v>
                </c:pt>
                <c:pt idx="745">
                  <c:v>1.5196485263798201E-5</c:v>
                </c:pt>
                <c:pt idx="746">
                  <c:v>-1.2375825173428501E-3</c:v>
                </c:pt>
                <c:pt idx="747">
                  <c:v>-1.291223607233466E-3</c:v>
                </c:pt>
                <c:pt idx="748">
                  <c:v>-1.291223607233466E-3</c:v>
                </c:pt>
                <c:pt idx="749">
                  <c:v>-1.3344825506936379E-3</c:v>
                </c:pt>
                <c:pt idx="750">
                  <c:v>-1.3777414941538134E-3</c:v>
                </c:pt>
                <c:pt idx="751">
                  <c:v>-1.3881236405842538E-3</c:v>
                </c:pt>
                <c:pt idx="752">
                  <c:v>-2.0110524264107636E-3</c:v>
                </c:pt>
                <c:pt idx="753">
                  <c:v>-2.0854578091622639E-3</c:v>
                </c:pt>
                <c:pt idx="754">
                  <c:v>-2.1287167526224393E-3</c:v>
                </c:pt>
                <c:pt idx="755">
                  <c:v>-2.7499151807105389E-3</c:v>
                </c:pt>
                <c:pt idx="756">
                  <c:v>-2.7931741241707143E-3</c:v>
                </c:pt>
                <c:pt idx="757">
                  <c:v>-2.7931741241707143E-3</c:v>
                </c:pt>
                <c:pt idx="758">
                  <c:v>-2.7931741241707143E-3</c:v>
                </c:pt>
                <c:pt idx="759">
                  <c:v>-4.983807020993939E-3</c:v>
                </c:pt>
                <c:pt idx="760">
                  <c:v>-5.0063016715932301E-3</c:v>
                </c:pt>
                <c:pt idx="761">
                  <c:v>-5.0166838180236706E-3</c:v>
                </c:pt>
                <c:pt idx="762">
                  <c:v>-5.0495606150534021E-3</c:v>
                </c:pt>
                <c:pt idx="763">
                  <c:v>-5.1360785019737495E-3</c:v>
                </c:pt>
                <c:pt idx="764">
                  <c:v>-5.5617465056218666E-3</c:v>
                </c:pt>
                <c:pt idx="765">
                  <c:v>-5.6050054490820386E-3</c:v>
                </c:pt>
                <c:pt idx="766">
                  <c:v>-5.6482643925422141E-3</c:v>
                </c:pt>
                <c:pt idx="767">
                  <c:v>-5.7676590764922965E-3</c:v>
                </c:pt>
                <c:pt idx="768">
                  <c:v>-5.9683805741475027E-3</c:v>
                </c:pt>
                <c:pt idx="769">
                  <c:v>-6.4857575379311874E-3</c:v>
                </c:pt>
                <c:pt idx="770">
                  <c:v>-6.4961396843616279E-3</c:v>
                </c:pt>
                <c:pt idx="771">
                  <c:v>-6.6259165147421507E-3</c:v>
                </c:pt>
                <c:pt idx="772">
                  <c:v>-7.956561615577111E-3</c:v>
                </c:pt>
                <c:pt idx="773">
                  <c:v>-8.1174848852489587E-3</c:v>
                </c:pt>
                <c:pt idx="774">
                  <c:v>-8.7559868907211326E-3</c:v>
                </c:pt>
                <c:pt idx="775">
                  <c:v>-9.5709853855108148E-3</c:v>
                </c:pt>
                <c:pt idx="776">
                  <c:v>-9.583097889679662E-3</c:v>
                </c:pt>
                <c:pt idx="777">
                  <c:v>-9.5900193206332925E-3</c:v>
                </c:pt>
                <c:pt idx="778">
                  <c:v>-1.0131621292754672E-2</c:v>
                </c:pt>
                <c:pt idx="779">
                  <c:v>-1.0142003439185115E-2</c:v>
                </c:pt>
                <c:pt idx="780">
                  <c:v>-1.0195644529075731E-2</c:v>
                </c:pt>
                <c:pt idx="781">
                  <c:v>-1.0238903472535903E-2</c:v>
                </c:pt>
                <c:pt idx="782">
                  <c:v>-1.0301196351118556E-2</c:v>
                </c:pt>
                <c:pt idx="783">
                  <c:v>-1.0301196351118556E-2</c:v>
                </c:pt>
                <c:pt idx="784">
                  <c:v>-1.0398096384469344E-2</c:v>
                </c:pt>
                <c:pt idx="785">
                  <c:v>-1.1029676958987891E-2</c:v>
                </c:pt>
                <c:pt idx="786">
                  <c:v>-1.1102351984000981E-2</c:v>
                </c:pt>
                <c:pt idx="787">
                  <c:v>-1.1202712732828586E-2</c:v>
                </c:pt>
                <c:pt idx="788">
                  <c:v>-1.121309487925903E-2</c:v>
                </c:pt>
                <c:pt idx="789">
                  <c:v>-1.1214825236997437E-2</c:v>
                </c:pt>
                <c:pt idx="790">
                  <c:v>-1.1245971676288762E-2</c:v>
                </c:pt>
                <c:pt idx="791">
                  <c:v>-1.1256353822719202E-2</c:v>
                </c:pt>
                <c:pt idx="792">
                  <c:v>-1.1299612766179377E-2</c:v>
                </c:pt>
                <c:pt idx="793">
                  <c:v>-1.1887934397237745E-2</c:v>
                </c:pt>
                <c:pt idx="794">
                  <c:v>-1.1950227275820399E-2</c:v>
                </c:pt>
                <c:pt idx="795">
                  <c:v>-1.1964070137727652E-2</c:v>
                </c:pt>
                <c:pt idx="796">
                  <c:v>-1.2017711227618268E-2</c:v>
                </c:pt>
                <c:pt idx="797">
                  <c:v>-1.3203006278427045E-2</c:v>
                </c:pt>
                <c:pt idx="798">
                  <c:v>-1.4788013966807827E-2</c:v>
                </c:pt>
                <c:pt idx="799">
                  <c:v>-1.4791474682284641E-2</c:v>
                </c:pt>
                <c:pt idx="800">
                  <c:v>-1.5696451779471488E-2</c:v>
                </c:pt>
                <c:pt idx="801">
                  <c:v>-1.6187873377179068E-2</c:v>
                </c:pt>
                <c:pt idx="802">
                  <c:v>-1.6379943086142237E-2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FB-4BCA-9DC3-E7C6B6E106C0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419">
                  <c:v>-0.37308476000180235</c:v>
                </c:pt>
                <c:pt idx="434">
                  <c:v>0.34113837499899091</c:v>
                </c:pt>
                <c:pt idx="435">
                  <c:v>-0.24615790000098059</c:v>
                </c:pt>
                <c:pt idx="492">
                  <c:v>-0.20181766500900267</c:v>
                </c:pt>
                <c:pt idx="772">
                  <c:v>-0.13984687000629492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FB-4BCA-9DC3-E7C6B6E1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746736"/>
        <c:axId val="1"/>
      </c:scatterChart>
      <c:valAx>
        <c:axId val="765746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7218065403515"/>
              <c:y val="0.875001193032689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1E-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701666644903222E-2"/>
              <c:y val="0.426136960152708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746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0615339749198"/>
          <c:y val="0.90625119303268908"/>
          <c:w val="0.81592179087066852"/>
          <c:h val="5.6818181818181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Oph - O-C Diagr.</a:t>
            </a:r>
          </a:p>
        </c:rich>
      </c:tx>
      <c:layout>
        <c:manualLayout>
          <c:xMode val="edge"/>
          <c:yMode val="edge"/>
          <c:x val="0.37582816220820076"/>
          <c:y val="4.255319148936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8422106547258"/>
          <c:y val="0.24012158054711247"/>
          <c:w val="0.80298078159016517"/>
          <c:h val="0.544072948328267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1'!$H$21:$H$984</c:f>
              <c:numCache>
                <c:formatCode>General</c:formatCode>
                <c:ptCount val="964"/>
                <c:pt idx="0">
                  <c:v>-3.2513520003703889E-2</c:v>
                </c:pt>
                <c:pt idx="1">
                  <c:v>-1.7994895004449063E-2</c:v>
                </c:pt>
                <c:pt idx="2">
                  <c:v>-3.2860530000107246E-2</c:v>
                </c:pt>
                <c:pt idx="3">
                  <c:v>2.8427874998669722E-2</c:v>
                </c:pt>
                <c:pt idx="4">
                  <c:v>4.3562239994571428E-2</c:v>
                </c:pt>
                <c:pt idx="5">
                  <c:v>8.5237299972504843E-3</c:v>
                </c:pt>
                <c:pt idx="6">
                  <c:v>-1.0514780002267798E-2</c:v>
                </c:pt>
                <c:pt idx="7">
                  <c:v>1.2407359998178435E-2</c:v>
                </c:pt>
                <c:pt idx="8">
                  <c:v>-1.7466800036345376E-3</c:v>
                </c:pt>
                <c:pt idx="9">
                  <c:v>1.5541725000730366E-2</c:v>
                </c:pt>
                <c:pt idx="10">
                  <c:v>1.9503214994983864E-2</c:v>
                </c:pt>
                <c:pt idx="11">
                  <c:v>-9.2854000031366013E-3</c:v>
                </c:pt>
                <c:pt idx="12">
                  <c:v>-3.365082499840355E-2</c:v>
                </c:pt>
                <c:pt idx="13">
                  <c:v>1.6676089997417876E-2</c:v>
                </c:pt>
                <c:pt idx="14">
                  <c:v>1.209885999924154E-2</c:v>
                </c:pt>
                <c:pt idx="15">
                  <c:v>1.9348755000464735E-2</c:v>
                </c:pt>
                <c:pt idx="16">
                  <c:v>1.5271734995621955E-2</c:v>
                </c:pt>
                <c:pt idx="17">
                  <c:v>1.623322499654023E-2</c:v>
                </c:pt>
                <c:pt idx="18">
                  <c:v>1.923322499715141E-2</c:v>
                </c:pt>
                <c:pt idx="19">
                  <c:v>1.7194714997458505E-2</c:v>
                </c:pt>
                <c:pt idx="20">
                  <c:v>-3.1707100042694947E-3</c:v>
                </c:pt>
                <c:pt idx="21">
                  <c:v>3.4446099980414147E-3</c:v>
                </c:pt>
                <c:pt idx="22">
                  <c:v>4.4446099982451415E-3</c:v>
                </c:pt>
                <c:pt idx="23">
                  <c:v>1.5406099999381695E-2</c:v>
                </c:pt>
                <c:pt idx="24">
                  <c:v>-8.9593250031612115E-3</c:v>
                </c:pt>
                <c:pt idx="25">
                  <c:v>7.3675900002854178E-3</c:v>
                </c:pt>
                <c:pt idx="26">
                  <c:v>1.6290569996272097E-2</c:v>
                </c:pt>
                <c:pt idx="27">
                  <c:v>1.6290569996272097E-2</c:v>
                </c:pt>
                <c:pt idx="28">
                  <c:v>-1.055600003383006E-3</c:v>
                </c:pt>
                <c:pt idx="29">
                  <c:v>-4.0941100014606491E-3</c:v>
                </c:pt>
                <c:pt idx="30">
                  <c:v>7.5404649960546521E-3</c:v>
                </c:pt>
                <c:pt idx="31">
                  <c:v>6.5019549965654733E-3</c:v>
                </c:pt>
                <c:pt idx="32">
                  <c:v>1.0501954997380381E-2</c:v>
                </c:pt>
                <c:pt idx="33">
                  <c:v>1.1501954997584107E-2</c:v>
                </c:pt>
                <c:pt idx="34">
                  <c:v>2.8790359994673054E-2</c:v>
                </c:pt>
                <c:pt idx="35">
                  <c:v>9.424935000424739E-3</c:v>
                </c:pt>
                <c:pt idx="36">
                  <c:v>1.2424935001035919E-2</c:v>
                </c:pt>
                <c:pt idx="37">
                  <c:v>7.7518499965663068E-3</c:v>
                </c:pt>
                <c:pt idx="38">
                  <c:v>9.7518499969737604E-3</c:v>
                </c:pt>
                <c:pt idx="39">
                  <c:v>3.6748299989994848E-3</c:v>
                </c:pt>
                <c:pt idx="40">
                  <c:v>8.6748300000181189E-3</c:v>
                </c:pt>
                <c:pt idx="41">
                  <c:v>1.9674830000440124E-2</c:v>
                </c:pt>
                <c:pt idx="42">
                  <c:v>2.9632349978783168E-3</c:v>
                </c:pt>
                <c:pt idx="43">
                  <c:v>2.9632349978783168E-3</c:v>
                </c:pt>
                <c:pt idx="44">
                  <c:v>5.9247249992040452E-3</c:v>
                </c:pt>
                <c:pt idx="45">
                  <c:v>5.9247249992040452E-3</c:v>
                </c:pt>
                <c:pt idx="46">
                  <c:v>4.8862150015338557E-3</c:v>
                </c:pt>
                <c:pt idx="47">
                  <c:v>1.3886215001548408E-2</c:v>
                </c:pt>
                <c:pt idx="48">
                  <c:v>3.0976000016380567E-3</c:v>
                </c:pt>
                <c:pt idx="49">
                  <c:v>9.0976000010414282E-3</c:v>
                </c:pt>
                <c:pt idx="50">
                  <c:v>3.0590899968956364E-3</c:v>
                </c:pt>
                <c:pt idx="51">
                  <c:v>7.0590899958915543E-3</c:v>
                </c:pt>
                <c:pt idx="52">
                  <c:v>1.0059089996502735E-2</c:v>
                </c:pt>
                <c:pt idx="53">
                  <c:v>5.1934549992438406E-3</c:v>
                </c:pt>
                <c:pt idx="54">
                  <c:v>1.6768584995588753E-2</c:v>
                </c:pt>
                <c:pt idx="55">
                  <c:v>1.941459999216022E-3</c:v>
                </c:pt>
                <c:pt idx="56">
                  <c:v>1.1864440000863397E-2</c:v>
                </c:pt>
                <c:pt idx="57">
                  <c:v>8.0758249951031758E-3</c:v>
                </c:pt>
                <c:pt idx="58">
                  <c:v>5.2872099968226394E-3</c:v>
                </c:pt>
                <c:pt idx="59">
                  <c:v>6.2872099970263662E-3</c:v>
                </c:pt>
                <c:pt idx="60">
                  <c:v>1.1210189999474096E-2</c:v>
                </c:pt>
                <c:pt idx="61">
                  <c:v>-4.8283199994330062E-3</c:v>
                </c:pt>
                <c:pt idx="62">
                  <c:v>1.7168000158562791E-4</c:v>
                </c:pt>
                <c:pt idx="63">
                  <c:v>1.133169995227945E-3</c:v>
                </c:pt>
                <c:pt idx="64">
                  <c:v>-9.0534000264597125E-4</c:v>
                </c:pt>
                <c:pt idx="65">
                  <c:v>8.0946599973685807E-3</c:v>
                </c:pt>
                <c:pt idx="66">
                  <c:v>3.4215750001749257E-3</c:v>
                </c:pt>
                <c:pt idx="67">
                  <c:v>1.2421575000189478E-2</c:v>
                </c:pt>
                <c:pt idx="68">
                  <c:v>-2.6169349985138979E-3</c:v>
                </c:pt>
                <c:pt idx="69">
                  <c:v>1.4383065001311479E-2</c:v>
                </c:pt>
                <c:pt idx="70">
                  <c:v>-6.4055500042741187E-3</c:v>
                </c:pt>
                <c:pt idx="71">
                  <c:v>9.5944499953475315E-3</c:v>
                </c:pt>
                <c:pt idx="72">
                  <c:v>-4.4406000233720988E-4</c:v>
                </c:pt>
                <c:pt idx="73">
                  <c:v>6.5559399972698884E-3</c:v>
                </c:pt>
                <c:pt idx="74">
                  <c:v>-5.4825700008223066E-3</c:v>
                </c:pt>
                <c:pt idx="75">
                  <c:v>7.7288150005188072E-3</c:v>
                </c:pt>
                <c:pt idx="76">
                  <c:v>9.1879949977737851E-3</c:v>
                </c:pt>
                <c:pt idx="77">
                  <c:v>2.1494850007002242E-3</c:v>
                </c:pt>
                <c:pt idx="78">
                  <c:v>3.9954449985089013E-3</c:v>
                </c:pt>
                <c:pt idx="79">
                  <c:v>-5.6776400051603559E-3</c:v>
                </c:pt>
                <c:pt idx="80">
                  <c:v>1.4956934999645455E-2</c:v>
                </c:pt>
                <c:pt idx="81">
                  <c:v>-1.7546600010973634E-3</c:v>
                </c:pt>
                <c:pt idx="82">
                  <c:v>3.1298099947889568E-3</c:v>
                </c:pt>
                <c:pt idx="83">
                  <c:v>-7.9857199998514261E-3</c:v>
                </c:pt>
                <c:pt idx="84">
                  <c:v>6.8024749962205533E-3</c:v>
                </c:pt>
                <c:pt idx="85">
                  <c:v>8.6099249965627678E-3</c:v>
                </c:pt>
                <c:pt idx="86">
                  <c:v>-2.1720000040659215E-4</c:v>
                </c:pt>
                <c:pt idx="87">
                  <c:v>1.1915065002540359E-2</c:v>
                </c:pt>
                <c:pt idx="88">
                  <c:v>1.010919999316684E-3</c:v>
                </c:pt>
                <c:pt idx="89">
                  <c:v>6.2796500005788403E-3</c:v>
                </c:pt>
                <c:pt idx="90">
                  <c:v>2.663909996044822E-3</c:v>
                </c:pt>
                <c:pt idx="91">
                  <c:v>-2.3578650016133906E-3</c:v>
                </c:pt>
                <c:pt idx="92">
                  <c:v>4.8150099992199102E-3</c:v>
                </c:pt>
                <c:pt idx="93">
                  <c:v>1.2377800012473017E-3</c:v>
                </c:pt>
                <c:pt idx="94">
                  <c:v>2.2199269997145166E-2</c:v>
                </c:pt>
                <c:pt idx="95">
                  <c:v>1.3336350002646213E-3</c:v>
                </c:pt>
                <c:pt idx="96">
                  <c:v>-4.4164699993416434E-3</c:v>
                </c:pt>
                <c:pt idx="97">
                  <c:v>1.954502000080538E-2</c:v>
                </c:pt>
                <c:pt idx="98">
                  <c:v>1.3600264999695355E-2</c:v>
                </c:pt>
                <c:pt idx="99">
                  <c:v>4.5617550003953511E-3</c:v>
                </c:pt>
                <c:pt idx="100">
                  <c:v>-8.3038800021313364E-3</c:v>
                </c:pt>
                <c:pt idx="101">
                  <c:v>8.3048500164295547E-4</c:v>
                </c:pt>
                <c:pt idx="102">
                  <c:v>-4.996640003810171E-3</c:v>
                </c:pt>
                <c:pt idx="103">
                  <c:v>-8.0351500018878141E-3</c:v>
                </c:pt>
                <c:pt idx="104">
                  <c:v>-3.6508899993350497E-3</c:v>
                </c:pt>
                <c:pt idx="105">
                  <c:v>-1.5165250024438137E-3</c:v>
                </c:pt>
                <c:pt idx="106">
                  <c:v>-1.1730010004612268E-2</c:v>
                </c:pt>
                <c:pt idx="107">
                  <c:v>-1.1807030001364183E-2</c:v>
                </c:pt>
                <c:pt idx="108">
                  <c:v>-1.2595645001056255E-2</c:v>
                </c:pt>
                <c:pt idx="109">
                  <c:v>2.9229800002212869E-3</c:v>
                </c:pt>
                <c:pt idx="110">
                  <c:v>-4.9426550031057559E-3</c:v>
                </c:pt>
                <c:pt idx="111">
                  <c:v>1.7189609998240485E-2</c:v>
                </c:pt>
                <c:pt idx="112">
                  <c:v>-1.084889999947336E-2</c:v>
                </c:pt>
                <c:pt idx="113">
                  <c:v>-1.6887409998162184E-2</c:v>
                </c:pt>
                <c:pt idx="114">
                  <c:v>-2.2753045001081773E-2</c:v>
                </c:pt>
                <c:pt idx="115">
                  <c:v>-7.530450020567514E-4</c:v>
                </c:pt>
                <c:pt idx="116">
                  <c:v>1.2084449990652502E-3</c:v>
                </c:pt>
                <c:pt idx="117">
                  <c:v>5.4198300003918121E-3</c:v>
                </c:pt>
                <c:pt idx="118">
                  <c:v>-1.3484315000823699E-2</c:v>
                </c:pt>
                <c:pt idx="119">
                  <c:v>-2.9522824999730801E-2</c:v>
                </c:pt>
                <c:pt idx="120">
                  <c:v>-1.306154499980039E-2</c:v>
                </c:pt>
                <c:pt idx="121">
                  <c:v>-1.8198010004198295E-2</c:v>
                </c:pt>
                <c:pt idx="122">
                  <c:v>-5.910445002882625E-3</c:v>
                </c:pt>
                <c:pt idx="123">
                  <c:v>1.1300939997454407E-2</c:v>
                </c:pt>
                <c:pt idx="124">
                  <c:v>1.0646689996065106E-2</c:v>
                </c:pt>
                <c:pt idx="125">
                  <c:v>-1.9163700002536643E-2</c:v>
                </c:pt>
                <c:pt idx="126">
                  <c:v>-1.5295450029952917E-3</c:v>
                </c:pt>
                <c:pt idx="127">
                  <c:v>-7.7606050017493544E-3</c:v>
                </c:pt>
                <c:pt idx="128">
                  <c:v>-1.7549219999636989E-2</c:v>
                </c:pt>
                <c:pt idx="129">
                  <c:v>-1.1549220000233618E-2</c:v>
                </c:pt>
                <c:pt idx="130">
                  <c:v>-4.3763450012193061E-3</c:v>
                </c:pt>
                <c:pt idx="131">
                  <c:v>-7.8380449995165691E-3</c:v>
                </c:pt>
                <c:pt idx="132">
                  <c:v>-1.3262915001178044E-2</c:v>
                </c:pt>
                <c:pt idx="133">
                  <c:v>-1.9282590001239441E-2</c:v>
                </c:pt>
                <c:pt idx="134">
                  <c:v>6.0246499979257351E-3</c:v>
                </c:pt>
                <c:pt idx="135">
                  <c:v>1.3515649970941013E-3</c:v>
                </c:pt>
                <c:pt idx="136">
                  <c:v>-1.3686945001609274E-2</c:v>
                </c:pt>
                <c:pt idx="137">
                  <c:v>-2.2879494999870076E-2</c:v>
                </c:pt>
                <c:pt idx="138">
                  <c:v>-4.5525799996539718E-3</c:v>
                </c:pt>
                <c:pt idx="139">
                  <c:v>6.5600099969742587E-3</c:v>
                </c:pt>
                <c:pt idx="140">
                  <c:v>-5.3056250017107232E-3</c:v>
                </c:pt>
                <c:pt idx="141">
                  <c:v>6.6943749970960198E-3</c:v>
                </c:pt>
                <c:pt idx="142">
                  <c:v>-2.1382645003541256E-2</c:v>
                </c:pt>
                <c:pt idx="143">
                  <c:v>-9.421155002200976E-3</c:v>
                </c:pt>
                <c:pt idx="144">
                  <c:v>-4.3286599993734853E-3</c:v>
                </c:pt>
                <c:pt idx="145">
                  <c:v>-7.5731600009021349E-3</c:v>
                </c:pt>
                <c:pt idx="146">
                  <c:v>2.431130999866582E-2</c:v>
                </c:pt>
                <c:pt idx="147">
                  <c:v>1.3272799997139373E-2</c:v>
                </c:pt>
                <c:pt idx="148">
                  <c:v>2.0599714996933471E-2</c:v>
                </c:pt>
                <c:pt idx="149">
                  <c:v>-5.5432500084862113E-4</c:v>
                </c:pt>
                <c:pt idx="150">
                  <c:v>1.5772590000779019E-2</c:v>
                </c:pt>
                <c:pt idx="151">
                  <c:v>1.9734079998670495E-2</c:v>
                </c:pt>
                <c:pt idx="152">
                  <c:v>1.9695569999385043E-2</c:v>
                </c:pt>
                <c:pt idx="153">
                  <c:v>6.9069549972482491E-3</c:v>
                </c:pt>
                <c:pt idx="154">
                  <c:v>1.1077729997850838E-2</c:v>
                </c:pt>
                <c:pt idx="155">
                  <c:v>3.0392199987545609E-3</c:v>
                </c:pt>
                <c:pt idx="156">
                  <c:v>-8.1148200024472317E-3</c:v>
                </c:pt>
                <c:pt idx="157">
                  <c:v>-8.6492500304302666E-4</c:v>
                </c:pt>
                <c:pt idx="158">
                  <c:v>-2.903435000916943E-3</c:v>
                </c:pt>
                <c:pt idx="159">
                  <c:v>-4.6920500008127419E-3</c:v>
                </c:pt>
                <c:pt idx="160">
                  <c:v>1.21924199975183E-2</c:v>
                </c:pt>
                <c:pt idx="161">
                  <c:v>1.5442314999745577E-2</c:v>
                </c:pt>
                <c:pt idx="162">
                  <c:v>9.4038049974187743E-3</c:v>
                </c:pt>
                <c:pt idx="163">
                  <c:v>-6.634705001488328E-3</c:v>
                </c:pt>
                <c:pt idx="164">
                  <c:v>3.2678499701432884E-4</c:v>
                </c:pt>
                <c:pt idx="165">
                  <c:v>1.965369999743416E-2</c:v>
                </c:pt>
                <c:pt idx="166">
                  <c:v>-5.4233200025919359E-3</c:v>
                </c:pt>
                <c:pt idx="167">
                  <c:v>1.7631924998568138E-2</c:v>
                </c:pt>
                <c:pt idx="168">
                  <c:v>-3.022324999619741E-3</c:v>
                </c:pt>
                <c:pt idx="169">
                  <c:v>6.1890599972684868E-3</c:v>
                </c:pt>
                <c:pt idx="170">
                  <c:v>-7.9649800009065075E-3</c:v>
                </c:pt>
                <c:pt idx="171">
                  <c:v>-4.0034900030150311E-3</c:v>
                </c:pt>
                <c:pt idx="172">
                  <c:v>1.6284914998323075E-2</c:v>
                </c:pt>
                <c:pt idx="173">
                  <c:v>-1.8724850033322582E-3</c:v>
                </c:pt>
                <c:pt idx="174">
                  <c:v>-6.9495050029217964E-3</c:v>
                </c:pt>
                <c:pt idx="175">
                  <c:v>3.4347549972153502E-3</c:v>
                </c:pt>
                <c:pt idx="176">
                  <c:v>-3.0097900016698986E-3</c:v>
                </c:pt>
                <c:pt idx="177">
                  <c:v>3.5285099966131384E-3</c:v>
                </c:pt>
                <c:pt idx="178">
                  <c:v>-3.8369150024664123E-3</c:v>
                </c:pt>
                <c:pt idx="179">
                  <c:v>-1.6913935003685765E-2</c:v>
                </c:pt>
                <c:pt idx="180">
                  <c:v>-1.2260105002496857E-2</c:v>
                </c:pt>
                <c:pt idx="181">
                  <c:v>-5.2601050028897589E-3</c:v>
                </c:pt>
                <c:pt idx="182">
                  <c:v>2.7508834999025567E-2</c:v>
                </c:pt>
                <c:pt idx="183">
                  <c:v>-3.9528650031570578E-3</c:v>
                </c:pt>
                <c:pt idx="184">
                  <c:v>1.3220009999713511E-2</c:v>
                </c:pt>
                <c:pt idx="185">
                  <c:v>2.9854584996428457E-2</c:v>
                </c:pt>
                <c:pt idx="186">
                  <c:v>-1.8185000026278431E-3</c:v>
                </c:pt>
                <c:pt idx="187">
                  <c:v>-2.5054450015886687E-3</c:v>
                </c:pt>
                <c:pt idx="188">
                  <c:v>3.9785999979358166E-4</c:v>
                </c:pt>
                <c:pt idx="189">
                  <c:v>6.4145949982048478E-3</c:v>
                </c:pt>
                <c:pt idx="190">
                  <c:v>1.8298644998139935E-2</c:v>
                </c:pt>
                <c:pt idx="191">
                  <c:v>3.2601349994365592E-3</c:v>
                </c:pt>
                <c:pt idx="192">
                  <c:v>9.5100299986370374E-3</c:v>
                </c:pt>
                <c:pt idx="193">
                  <c:v>2.3394499999994878E-2</c:v>
                </c:pt>
                <c:pt idx="194">
                  <c:v>1.7214149993378669E-3</c:v>
                </c:pt>
                <c:pt idx="195">
                  <c:v>1.4644394996139454E-2</c:v>
                </c:pt>
                <c:pt idx="196">
                  <c:v>1.6932800001086434E-2</c:v>
                </c:pt>
                <c:pt idx="197">
                  <c:v>-3.1073900026967749E-3</c:v>
                </c:pt>
                <c:pt idx="198">
                  <c:v>9.1810150006494951E-3</c:v>
                </c:pt>
                <c:pt idx="199">
                  <c:v>4.1469419997156365E-2</c:v>
                </c:pt>
                <c:pt idx="200">
                  <c:v>-2.1607600003335392E-2</c:v>
                </c:pt>
                <c:pt idx="201">
                  <c:v>1.3538899984268937E-3</c:v>
                </c:pt>
                <c:pt idx="202">
                  <c:v>1.4315379998151911E-2</c:v>
                </c:pt>
                <c:pt idx="203">
                  <c:v>5.8151699995505624E-3</c:v>
                </c:pt>
                <c:pt idx="204">
                  <c:v>1.0411234998173313E-2</c:v>
                </c:pt>
                <c:pt idx="205">
                  <c:v>-1.1261850002483698E-2</c:v>
                </c:pt>
                <c:pt idx="206">
                  <c:v>-1.5300359998946078E-2</c:v>
                </c:pt>
                <c:pt idx="207">
                  <c:v>9.6837000091909431E-4</c:v>
                </c:pt>
                <c:pt idx="208">
                  <c:v>3.092985999683151E-2</c:v>
                </c:pt>
                <c:pt idx="209">
                  <c:v>-2.8587550004885998E-3</c:v>
                </c:pt>
                <c:pt idx="210">
                  <c:v>1.5987204998964444E-2</c:v>
                </c:pt>
                <c:pt idx="211">
                  <c:v>-8.7243900015891995E-3</c:v>
                </c:pt>
                <c:pt idx="212">
                  <c:v>8.5255049998522736E-3</c:v>
                </c:pt>
                <c:pt idx="213">
                  <c:v>2.9448484998283675E-2</c:v>
                </c:pt>
                <c:pt idx="214">
                  <c:v>-1.0149680001632078E-2</c:v>
                </c:pt>
                <c:pt idx="215">
                  <c:v>4.3308549975336064E-3</c:v>
                </c:pt>
                <c:pt idx="216">
                  <c:v>2.5657769998360891E-2</c:v>
                </c:pt>
                <c:pt idx="217">
                  <c:v>-4.7076549999474082E-3</c:v>
                </c:pt>
                <c:pt idx="218">
                  <c:v>3.6192599982314277E-3</c:v>
                </c:pt>
                <c:pt idx="219">
                  <c:v>1.0542239997448632E-2</c:v>
                </c:pt>
                <c:pt idx="220">
                  <c:v>3.8306450005620718E-3</c:v>
                </c:pt>
                <c:pt idx="221">
                  <c:v>7.9213499702746049E-4</c:v>
                </c:pt>
                <c:pt idx="222">
                  <c:v>1.0676604997570394E-2</c:v>
                </c:pt>
                <c:pt idx="223">
                  <c:v>-1.4389249990927055E-3</c:v>
                </c:pt>
                <c:pt idx="224">
                  <c:v>-1.5052000162540935E-4</c:v>
                </c:pt>
                <c:pt idx="225">
                  <c:v>9.84947999677388E-3</c:v>
                </c:pt>
                <c:pt idx="226">
                  <c:v>1.7810969999118242E-2</c:v>
                </c:pt>
                <c:pt idx="227">
                  <c:v>-4.9391350003133994E-3</c:v>
                </c:pt>
                <c:pt idx="228">
                  <c:v>-4.9391350003133994E-3</c:v>
                </c:pt>
                <c:pt idx="229">
                  <c:v>6.0223549990041647E-3</c:v>
                </c:pt>
                <c:pt idx="230">
                  <c:v>1.2915049992443528E-3</c:v>
                </c:pt>
                <c:pt idx="231">
                  <c:v>-4.8047700001916382E-3</c:v>
                </c:pt>
                <c:pt idx="232">
                  <c:v>4.1483634995529428E-2</c:v>
                </c:pt>
                <c:pt idx="233">
                  <c:v>-3.5631895003461977E-2</c:v>
                </c:pt>
                <c:pt idx="234">
                  <c:v>-2.4205100016843062E-3</c:v>
                </c:pt>
                <c:pt idx="235">
                  <c:v>2.4421849957434461E-3</c:v>
                </c:pt>
                <c:pt idx="236">
                  <c:v>7.4036749974766281E-3</c:v>
                </c:pt>
                <c:pt idx="237">
                  <c:v>1.2941974997374928E-2</c:v>
                </c:pt>
                <c:pt idx="238">
                  <c:v>1.4916839994839393E-2</c:v>
                </c:pt>
                <c:pt idx="239">
                  <c:v>1.8839820000721375E-2</c:v>
                </c:pt>
                <c:pt idx="240">
                  <c:v>2.9741850012214854E-3</c:v>
                </c:pt>
                <c:pt idx="241">
                  <c:v>7.2429149950039573E-3</c:v>
                </c:pt>
                <c:pt idx="242">
                  <c:v>1.1088035000284435E-2</c:v>
                </c:pt>
                <c:pt idx="243">
                  <c:v>1.5162535000854405E-2</c:v>
                </c:pt>
                <c:pt idx="244">
                  <c:v>4.9498899970785715E-3</c:v>
                </c:pt>
                <c:pt idx="245">
                  <c:v>-8.289990004413994E-3</c:v>
                </c:pt>
                <c:pt idx="246">
                  <c:v>-1.7044295003870502E-2</c:v>
                </c:pt>
                <c:pt idx="247">
                  <c:v>-1.5662800033169333E-3</c:v>
                </c:pt>
                <c:pt idx="248">
                  <c:v>3.3952099984162487E-3</c:v>
                </c:pt>
                <c:pt idx="249">
                  <c:v>6.6026425000018207E-2</c:v>
                </c:pt>
                <c:pt idx="250">
                  <c:v>1.8276319999131374E-2</c:v>
                </c:pt>
                <c:pt idx="251">
                  <c:v>3.1487704996834509E-2</c:v>
                </c:pt>
                <c:pt idx="252">
                  <c:v>1.1045049996027956E-2</c:v>
                </c:pt>
                <c:pt idx="253">
                  <c:v>-8.4128035003232071E-2</c:v>
                </c:pt>
                <c:pt idx="254">
                  <c:v>1.223654999921564E-2</c:v>
                </c:pt>
                <c:pt idx="255">
                  <c:v>5.1195939999161055E-2</c:v>
                </c:pt>
                <c:pt idx="256">
                  <c:v>1.7118919997301418E-2</c:v>
                </c:pt>
                <c:pt idx="257">
                  <c:v>-1.9996610000816872E-2</c:v>
                </c:pt>
                <c:pt idx="258">
                  <c:v>4.8330304998671636E-2</c:v>
                </c:pt>
                <c:pt idx="259">
                  <c:v>2.9041749985481147E-3</c:v>
                </c:pt>
                <c:pt idx="260">
                  <c:v>5.5387499996868428E-3</c:v>
                </c:pt>
                <c:pt idx="261">
                  <c:v>5.8038539998960914E-2</c:v>
                </c:pt>
                <c:pt idx="262">
                  <c:v>2.9134394997527124E-2</c:v>
                </c:pt>
                <c:pt idx="263">
                  <c:v>6.2687600002391264E-3</c:v>
                </c:pt>
                <c:pt idx="264">
                  <c:v>5.7873849982570391E-3</c:v>
                </c:pt>
                <c:pt idx="265">
                  <c:v>5.7656099961604923E-3</c:v>
                </c:pt>
                <c:pt idx="266">
                  <c:v>1.9995829999970738E-2</c:v>
                </c:pt>
                <c:pt idx="267">
                  <c:v>-9.5043800029088743E-3</c:v>
                </c:pt>
                <c:pt idx="268">
                  <c:v>-2.7619910000794334E-2</c:v>
                </c:pt>
                <c:pt idx="269">
                  <c:v>-9.1418949996295851E-3</c:v>
                </c:pt>
                <c:pt idx="270">
                  <c:v>1.8048499987344258E-3</c:v>
                </c:pt>
                <c:pt idx="271">
                  <c:v>-1.4164930002152687E-2</c:v>
                </c:pt>
                <c:pt idx="272">
                  <c:v>5.0796560000890167E-2</c:v>
                </c:pt>
                <c:pt idx="273">
                  <c:v>1.8828769996616757E-2</c:v>
                </c:pt>
                <c:pt idx="274">
                  <c:v>2.132436000101734E-2</c:v>
                </c:pt>
                <c:pt idx="275">
                  <c:v>2.2612764998484636E-2</c:v>
                </c:pt>
                <c:pt idx="276">
                  <c:v>-2.2752660002879566E-2</c:v>
                </c:pt>
                <c:pt idx="277">
                  <c:v>5.7425499835517257E-4</c:v>
                </c:pt>
                <c:pt idx="278">
                  <c:v>-8.4642550027638208E-3</c:v>
                </c:pt>
                <c:pt idx="279">
                  <c:v>-9.3705000035697594E-3</c:v>
                </c:pt>
                <c:pt idx="280">
                  <c:v>8.9752499989117496E-3</c:v>
                </c:pt>
                <c:pt idx="281">
                  <c:v>4.8597200002404861E-3</c:v>
                </c:pt>
                <c:pt idx="282">
                  <c:v>2.018663499984541E-2</c:v>
                </c:pt>
                <c:pt idx="283">
                  <c:v>8.071104995906353E-3</c:v>
                </c:pt>
                <c:pt idx="284">
                  <c:v>-2.7175100040039979E-3</c:v>
                </c:pt>
                <c:pt idx="285">
                  <c:v>-1.3717600013478659E-3</c:v>
                </c:pt>
                <c:pt idx="286">
                  <c:v>7.93337999493815E-3</c:v>
                </c:pt>
                <c:pt idx="287">
                  <c:v>-7.2087000080500729E-4</c:v>
                </c:pt>
                <c:pt idx="288">
                  <c:v>-7.9789000301389024E-4</c:v>
                </c:pt>
                <c:pt idx="289">
                  <c:v>9.3938199970580172E-3</c:v>
                </c:pt>
                <c:pt idx="290">
                  <c:v>1.5419800001836848E-3</c:v>
                </c:pt>
                <c:pt idx="291">
                  <c:v>-1.0769460001029074E-2</c:v>
                </c:pt>
                <c:pt idx="292">
                  <c:v>1.0153749972232617E-3</c:v>
                </c:pt>
                <c:pt idx="293">
                  <c:v>3.4228999720653519E-4</c:v>
                </c:pt>
                <c:pt idx="294">
                  <c:v>-9.9306400043133181E-3</c:v>
                </c:pt>
                <c:pt idx="295">
                  <c:v>-1.1507870000059484E-2</c:v>
                </c:pt>
                <c:pt idx="296">
                  <c:v>-1.016380000510253E-2</c:v>
                </c:pt>
                <c:pt idx="297">
                  <c:v>-4.2027300041809212E-3</c:v>
                </c:pt>
                <c:pt idx="298">
                  <c:v>-2.7356770002370467E-2</c:v>
                </c:pt>
                <c:pt idx="299">
                  <c:v>-1.5395280002849177E-2</c:v>
                </c:pt>
                <c:pt idx="300">
                  <c:v>-1.9472300002234988E-2</c:v>
                </c:pt>
                <c:pt idx="301">
                  <c:v>-7.510810002713697E-3</c:v>
                </c:pt>
                <c:pt idx="302">
                  <c:v>-8.0110200033232104E-3</c:v>
                </c:pt>
                <c:pt idx="303">
                  <c:v>-3.6049530001037056E-2</c:v>
                </c:pt>
                <c:pt idx="304">
                  <c:v>-1.504953000403475E-2</c:v>
                </c:pt>
                <c:pt idx="305">
                  <c:v>4.4502599957922939E-3</c:v>
                </c:pt>
                <c:pt idx="306">
                  <c:v>-1.3703780005016597E-2</c:v>
                </c:pt>
                <c:pt idx="307">
                  <c:v>-2.3281010002392577E-2</c:v>
                </c:pt>
                <c:pt idx="308">
                  <c:v>7.6804799973615445E-3</c:v>
                </c:pt>
                <c:pt idx="309">
                  <c:v>1.0647399976733141E-3</c:v>
                </c:pt>
                <c:pt idx="310">
                  <c:v>6.7168899950047489E-3</c:v>
                </c:pt>
                <c:pt idx="311">
                  <c:v>2.0024129997182172E-2</c:v>
                </c:pt>
                <c:pt idx="312">
                  <c:v>-8.1684200013114605E-3</c:v>
                </c:pt>
                <c:pt idx="313">
                  <c:v>-3.7245440002152463E-2</c:v>
                </c:pt>
                <c:pt idx="314">
                  <c:v>-9.9570350030262489E-3</c:v>
                </c:pt>
                <c:pt idx="315">
                  <c:v>-1.074565000453731E-2</c:v>
                </c:pt>
                <c:pt idx="316">
                  <c:v>-4.5724500159849413E-4</c:v>
                </c:pt>
                <c:pt idx="317">
                  <c:v>-2.7822669999295613E-2</c:v>
                </c:pt>
                <c:pt idx="318">
                  <c:v>-1.3534265002817847E-2</c:v>
                </c:pt>
                <c:pt idx="319">
                  <c:v>5.4845699996803887E-3</c:v>
                </c:pt>
                <c:pt idx="320">
                  <c:v>-2.4265535001177341E-2</c:v>
                </c:pt>
                <c:pt idx="321">
                  <c:v>-1.938106500529102E-2</c:v>
                </c:pt>
                <c:pt idx="322">
                  <c:v>-1.0479020005732309E-2</c:v>
                </c:pt>
                <c:pt idx="323">
                  <c:v>-4.5175300037954003E-3</c:v>
                </c:pt>
                <c:pt idx="324">
                  <c:v>2.0482469997659791E-2</c:v>
                </c:pt>
                <c:pt idx="325">
                  <c:v>-1.1383165001461748E-2</c:v>
                </c:pt>
                <c:pt idx="326">
                  <c:v>-1.1421675004385179E-2</c:v>
                </c:pt>
                <c:pt idx="327">
                  <c:v>-4.986950007150881E-4</c:v>
                </c:pt>
                <c:pt idx="328">
                  <c:v>-1.2114435001421953E-2</c:v>
                </c:pt>
                <c:pt idx="329">
                  <c:v>1.0808544997416902E-2</c:v>
                </c:pt>
                <c:pt idx="330">
                  <c:v>-1.0864540003240108E-2</c:v>
                </c:pt>
                <c:pt idx="331">
                  <c:v>-1.973017500131391E-2</c:v>
                </c:pt>
                <c:pt idx="332">
                  <c:v>-2.7480280001327628E-2</c:v>
                </c:pt>
                <c:pt idx="333">
                  <c:v>-1.0173040001973277E-2</c:v>
                </c:pt>
                <c:pt idx="334">
                  <c:v>5.3836749975744169E-3</c:v>
                </c:pt>
                <c:pt idx="335">
                  <c:v>-5.3060450045450125E-3</c:v>
                </c:pt>
                <c:pt idx="336">
                  <c:v>-2.3561500056530349E-3</c:v>
                </c:pt>
                <c:pt idx="337">
                  <c:v>-3.3632000122452155E-4</c:v>
                </c:pt>
                <c:pt idx="338">
                  <c:v>1.6852869997819653E-2</c:v>
                </c:pt>
                <c:pt idx="339">
                  <c:v>7.7758499937772285E-3</c:v>
                </c:pt>
                <c:pt idx="340">
                  <c:v>-1.3094600035401527E-3</c:v>
                </c:pt>
                <c:pt idx="341">
                  <c:v>-3.4595650031405967E-3</c:v>
                </c:pt>
                <c:pt idx="342">
                  <c:v>2.0148250005149748E-3</c:v>
                </c:pt>
                <c:pt idx="343">
                  <c:v>4.1077399982896168E-3</c:v>
                </c:pt>
                <c:pt idx="344">
                  <c:v>5.2416849975998048E-3</c:v>
                </c:pt>
                <c:pt idx="345">
                  <c:v>8.4314499945321586E-3</c:v>
                </c:pt>
                <c:pt idx="346">
                  <c:v>6.3001799971971195E-3</c:v>
                </c:pt>
                <c:pt idx="347">
                  <c:v>-4.8249000028590672E-3</c:v>
                </c:pt>
                <c:pt idx="348">
                  <c:v>1.0108414997375803E-2</c:v>
                </c:pt>
                <c:pt idx="349">
                  <c:v>6.7862199939554557E-3</c:v>
                </c:pt>
                <c:pt idx="350">
                  <c:v>7.2862199958763085E-3</c:v>
                </c:pt>
                <c:pt idx="351">
                  <c:v>1.0477719995833468E-2</c:v>
                </c:pt>
                <c:pt idx="352">
                  <c:v>2.1804634998261463E-2</c:v>
                </c:pt>
                <c:pt idx="353">
                  <c:v>-4.2941599967889488E-3</c:v>
                </c:pt>
                <c:pt idx="354">
                  <c:v>-8.3711800034507178E-3</c:v>
                </c:pt>
                <c:pt idx="355">
                  <c:v>8.7288199938484468E-3</c:v>
                </c:pt>
                <c:pt idx="356">
                  <c:v>4.2026899973279797E-3</c:v>
                </c:pt>
                <c:pt idx="357">
                  <c:v>7.7026900034979917E-3</c:v>
                </c:pt>
                <c:pt idx="358">
                  <c:v>1.1855680000735447E-2</c:v>
                </c:pt>
                <c:pt idx="359">
                  <c:v>1.5391039996757172E-2</c:v>
                </c:pt>
                <c:pt idx="360">
                  <c:v>1.9159559997206088E-2</c:v>
                </c:pt>
                <c:pt idx="361">
                  <c:v>1.215703999332618E-2</c:v>
                </c:pt>
                <c:pt idx="362">
                  <c:v>2.3387679997540545E-2</c:v>
                </c:pt>
                <c:pt idx="363">
                  <c:v>1.5540879998297896E-2</c:v>
                </c:pt>
                <c:pt idx="364">
                  <c:v>6.4224099987768568E-3</c:v>
                </c:pt>
                <c:pt idx="365">
                  <c:v>3.1806249993678648E-2</c:v>
                </c:pt>
                <c:pt idx="366">
                  <c:v>2.3341609994531609E-2</c:v>
                </c:pt>
                <c:pt idx="367">
                  <c:v>-2.7354100020602345E-3</c:v>
                </c:pt>
                <c:pt idx="368">
                  <c:v>8.610339995357208E-3</c:v>
                </c:pt>
                <c:pt idx="369">
                  <c:v>1.2645909999264404E-2</c:v>
                </c:pt>
                <c:pt idx="370">
                  <c:v>1.3645909995830152E-2</c:v>
                </c:pt>
                <c:pt idx="371">
                  <c:v>1.3373819994740188E-2</c:v>
                </c:pt>
                <c:pt idx="372">
                  <c:v>1.1758079999708571E-2</c:v>
                </c:pt>
                <c:pt idx="373">
                  <c:v>1.5677699993830174E-2</c:v>
                </c:pt>
                <c:pt idx="374">
                  <c:v>1.5869409995502792E-2</c:v>
                </c:pt>
                <c:pt idx="375">
                  <c:v>2.586940999754006E-2</c:v>
                </c:pt>
                <c:pt idx="376">
                  <c:v>-7.5567200037767179E-3</c:v>
                </c:pt>
                <c:pt idx="377">
                  <c:v>-1.2133950003772043E-2</c:v>
                </c:pt>
                <c:pt idx="378">
                  <c:v>-1.1249480005062651E-2</c:v>
                </c:pt>
                <c:pt idx="379">
                  <c:v>8.7505199990118854E-3</c:v>
                </c:pt>
                <c:pt idx="380">
                  <c:v>-1.528799000516301E-2</c:v>
                </c:pt>
                <c:pt idx="381">
                  <c:v>-1.186522000352852E-2</c:v>
                </c:pt>
                <c:pt idx="382">
                  <c:v>-1.2903730006655678E-2</c:v>
                </c:pt>
                <c:pt idx="383">
                  <c:v>6.2783199973637238E-3</c:v>
                </c:pt>
                <c:pt idx="384">
                  <c:v>4.8354550017393194E-3</c:v>
                </c:pt>
                <c:pt idx="385">
                  <c:v>-6.0164000024087727E-4</c:v>
                </c:pt>
                <c:pt idx="386">
                  <c:v>-2.8401500021573156E-3</c:v>
                </c:pt>
                <c:pt idx="387">
                  <c:v>-2.7057850020355545E-3</c:v>
                </c:pt>
                <c:pt idx="388">
                  <c:v>-8.0206000711768866E-4</c:v>
                </c:pt>
                <c:pt idx="389">
                  <c:v>-3.494820004561916E-3</c:v>
                </c:pt>
                <c:pt idx="391">
                  <c:v>-5.9979700017720461E-3</c:v>
                </c:pt>
                <c:pt idx="392">
                  <c:v>-4.9979700052062981E-3</c:v>
                </c:pt>
                <c:pt idx="393">
                  <c:v>-2.9979700047988445E-3</c:v>
                </c:pt>
                <c:pt idx="6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E8-4C44-9432-70B47FEE932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1'!$I$21:$I$984</c:f>
              <c:numCache>
                <c:formatCode>General</c:formatCode>
                <c:ptCount val="964"/>
                <c:pt idx="390">
                  <c:v>7.7718099928461015E-3</c:v>
                </c:pt>
                <c:pt idx="394">
                  <c:v>1.9990899963886477E-3</c:v>
                </c:pt>
                <c:pt idx="395">
                  <c:v>-6.424100007279776E-3</c:v>
                </c:pt>
                <c:pt idx="396">
                  <c:v>-2.4241000064648688E-3</c:v>
                </c:pt>
                <c:pt idx="397">
                  <c:v>-1.0154950003197882E-2</c:v>
                </c:pt>
                <c:pt idx="398">
                  <c:v>-1.8501120001019444E-2</c:v>
                </c:pt>
                <c:pt idx="399">
                  <c:v>-4.6936700018704869E-3</c:v>
                </c:pt>
                <c:pt idx="400">
                  <c:v>-1.3732179999351501E-2</c:v>
                </c:pt>
                <c:pt idx="401">
                  <c:v>-5.7326000023749657E-3</c:v>
                </c:pt>
                <c:pt idx="402">
                  <c:v>-1.13868500047829E-2</c:v>
                </c:pt>
                <c:pt idx="403">
                  <c:v>-6.7735500488197431E-4</c:v>
                </c:pt>
                <c:pt idx="404">
                  <c:v>-7.3889499981305562E-3</c:v>
                </c:pt>
                <c:pt idx="405">
                  <c:v>-8.1583100036368705E-3</c:v>
                </c:pt>
                <c:pt idx="406">
                  <c:v>-5.5815000014263205E-3</c:v>
                </c:pt>
                <c:pt idx="407">
                  <c:v>-4.2742599980556406E-3</c:v>
                </c:pt>
                <c:pt idx="408">
                  <c:v>-9.5848600030876696E-3</c:v>
                </c:pt>
                <c:pt idx="409">
                  <c:v>-1.4931450001313351E-2</c:v>
                </c:pt>
                <c:pt idx="410">
                  <c:v>-1.0473529997398145E-2</c:v>
                </c:pt>
                <c:pt idx="412">
                  <c:v>-1.5822220004338305E-2</c:v>
                </c:pt>
                <c:pt idx="413">
                  <c:v>1.392699996358715E-4</c:v>
                </c:pt>
                <c:pt idx="416">
                  <c:v>-1.0476889998244587E-2</c:v>
                </c:pt>
                <c:pt idx="417">
                  <c:v>-5.2077400032430887E-3</c:v>
                </c:pt>
                <c:pt idx="420">
                  <c:v>-1.03232699984801E-2</c:v>
                </c:pt>
                <c:pt idx="421">
                  <c:v>-1.5361780002422165E-2</c:v>
                </c:pt>
                <c:pt idx="422">
                  <c:v>-9.4195450001279823E-3</c:v>
                </c:pt>
                <c:pt idx="423">
                  <c:v>-2.3285180002858397E-2</c:v>
                </c:pt>
                <c:pt idx="424">
                  <c:v>-1.2323690003540833E-2</c:v>
                </c:pt>
                <c:pt idx="427">
                  <c:v>-6.4028100023278967E-3</c:v>
                </c:pt>
                <c:pt idx="429">
                  <c:v>-1.8633870000485331E-2</c:v>
                </c:pt>
                <c:pt idx="430">
                  <c:v>-7.787909999024123E-3</c:v>
                </c:pt>
                <c:pt idx="431">
                  <c:v>-1.0634290003508795E-2</c:v>
                </c:pt>
                <c:pt idx="432">
                  <c:v>-1.8749820002994966E-2</c:v>
                </c:pt>
                <c:pt idx="433">
                  <c:v>-7.7498200043919496E-3</c:v>
                </c:pt>
                <c:pt idx="436">
                  <c:v>-1.4404070003365632E-2</c:v>
                </c:pt>
                <c:pt idx="438">
                  <c:v>-9.442580005270429E-3</c:v>
                </c:pt>
                <c:pt idx="439">
                  <c:v>5.5741999676683918E-4</c:v>
                </c:pt>
                <c:pt idx="440">
                  <c:v>-2.7269705002254341E-2</c:v>
                </c:pt>
                <c:pt idx="441">
                  <c:v>-2.7308215001539793E-2</c:v>
                </c:pt>
                <c:pt idx="442">
                  <c:v>-1.1308214998280164E-2</c:v>
                </c:pt>
                <c:pt idx="443">
                  <c:v>-2.6096829999005422E-2</c:v>
                </c:pt>
                <c:pt idx="445">
                  <c:v>-4.1387334997125436E-2</c:v>
                </c:pt>
                <c:pt idx="446">
                  <c:v>1.2472399976104498E-3</c:v>
                </c:pt>
                <c:pt idx="448">
                  <c:v>-2.2529699999722652E-3</c:v>
                </c:pt>
                <c:pt idx="450">
                  <c:v>-2.5291480000305455E-2</c:v>
                </c:pt>
                <c:pt idx="451">
                  <c:v>-2.1291479999490548E-2</c:v>
                </c:pt>
                <c:pt idx="453">
                  <c:v>-7.2914800039143302E-3</c:v>
                </c:pt>
                <c:pt idx="454">
                  <c:v>-5.2914800035068765E-3</c:v>
                </c:pt>
                <c:pt idx="455">
                  <c:v>-6.0800950013799593E-3</c:v>
                </c:pt>
                <c:pt idx="456">
                  <c:v>-3.4840299995266832E-3</c:v>
                </c:pt>
                <c:pt idx="457">
                  <c:v>-1.8907220008259173E-2</c:v>
                </c:pt>
                <c:pt idx="458">
                  <c:v>-1.3907220003602561E-2</c:v>
                </c:pt>
                <c:pt idx="459">
                  <c:v>-1.2907220007036813E-2</c:v>
                </c:pt>
                <c:pt idx="460">
                  <c:v>-5.9457300012581982E-3</c:v>
                </c:pt>
                <c:pt idx="461">
                  <c:v>-1.7984240002988372E-2</c:v>
                </c:pt>
                <c:pt idx="462">
                  <c:v>-3.7728550014435314E-3</c:v>
                </c:pt>
                <c:pt idx="463">
                  <c:v>2.2271449997788295E-3</c:v>
                </c:pt>
                <c:pt idx="465">
                  <c:v>-4.5614699993166141E-3</c:v>
                </c:pt>
                <c:pt idx="466">
                  <c:v>-1.8388595002761576E-2</c:v>
                </c:pt>
                <c:pt idx="467">
                  <c:v>-1.7388595006195828E-2</c:v>
                </c:pt>
                <c:pt idx="468">
                  <c:v>-1.0409110000182409E-2</c:v>
                </c:pt>
                <c:pt idx="472">
                  <c:v>-6.5447349988971837E-3</c:v>
                </c:pt>
                <c:pt idx="477">
                  <c:v>-6.3718600067659281E-3</c:v>
                </c:pt>
                <c:pt idx="478">
                  <c:v>1.6281399948638864E-3</c:v>
                </c:pt>
                <c:pt idx="479">
                  <c:v>-1.2198985001305118E-2</c:v>
                </c:pt>
                <c:pt idx="480">
                  <c:v>-3.1989850031095557E-3</c:v>
                </c:pt>
                <c:pt idx="481">
                  <c:v>-1.702610999927856E-2</c:v>
                </c:pt>
                <c:pt idx="482">
                  <c:v>-6.0261100006755441E-3</c:v>
                </c:pt>
                <c:pt idx="483">
                  <c:v>-4.0261100002680905E-3</c:v>
                </c:pt>
                <c:pt idx="484">
                  <c:v>2.9353799982345663E-3</c:v>
                </c:pt>
                <c:pt idx="485">
                  <c:v>-8.9174500317312777E-4</c:v>
                </c:pt>
                <c:pt idx="486">
                  <c:v>-1.3759480003500357E-2</c:v>
                </c:pt>
                <c:pt idx="487">
                  <c:v>5.2405199967324734E-3</c:v>
                </c:pt>
                <c:pt idx="488">
                  <c:v>8.3363749945419841E-3</c:v>
                </c:pt>
                <c:pt idx="489">
                  <c:v>-1.4106070004345383E-2</c:v>
                </c:pt>
                <c:pt idx="490">
                  <c:v>-8.4522400065907277E-3</c:v>
                </c:pt>
                <c:pt idx="491">
                  <c:v>-3.4522400019341148E-3</c:v>
                </c:pt>
                <c:pt idx="495">
                  <c:v>7.2781900016707368E-3</c:v>
                </c:pt>
                <c:pt idx="496">
                  <c:v>4.2011699988506734E-3</c:v>
                </c:pt>
                <c:pt idx="497">
                  <c:v>-1.6222019999986514E-2</c:v>
                </c:pt>
                <c:pt idx="498">
                  <c:v>-1.2049145007040352E-2</c:v>
                </c:pt>
                <c:pt idx="499">
                  <c:v>6.1000027926638722E-6</c:v>
                </c:pt>
                <c:pt idx="500">
                  <c:v>-4.0709200038691051E-3</c:v>
                </c:pt>
                <c:pt idx="501">
                  <c:v>2.1748499420937151E-4</c:v>
                </c:pt>
                <c:pt idx="503">
                  <c:v>1.3178555003833026E-2</c:v>
                </c:pt>
                <c:pt idx="504">
                  <c:v>-1.3552295007684734E-2</c:v>
                </c:pt>
                <c:pt idx="505">
                  <c:v>4.3769992771558464E-5</c:v>
                </c:pt>
                <c:pt idx="506">
                  <c:v>-7.3024000084842555E-3</c:v>
                </c:pt>
                <c:pt idx="507">
                  <c:v>-5.3024000080768019E-3</c:v>
                </c:pt>
                <c:pt idx="508">
                  <c:v>-1.634091000596527E-2</c:v>
                </c:pt>
                <c:pt idx="509">
                  <c:v>-1.2340910005150363E-2</c:v>
                </c:pt>
                <c:pt idx="510">
                  <c:v>-5.1295250013936311E-3</c:v>
                </c:pt>
                <c:pt idx="511">
                  <c:v>-3.0822284999885596E-2</c:v>
                </c:pt>
                <c:pt idx="512">
                  <c:v>-2.066992500476772E-2</c:v>
                </c:pt>
                <c:pt idx="513">
                  <c:v>2.7143349943798967E-3</c:v>
                </c:pt>
                <c:pt idx="514">
                  <c:v>6.8872099946020171E-3</c:v>
                </c:pt>
                <c:pt idx="516">
                  <c:v>-1.7882150001241826E-2</c:v>
                </c:pt>
                <c:pt idx="518">
                  <c:v>3.0600850004702806E-3</c:v>
                </c:pt>
                <c:pt idx="519">
                  <c:v>-9.3053400050848722E-3</c:v>
                </c:pt>
                <c:pt idx="520">
                  <c:v>-9.3053400050848722E-3</c:v>
                </c:pt>
                <c:pt idx="521">
                  <c:v>-1.0343850000936072E-2</c:v>
                </c:pt>
                <c:pt idx="522">
                  <c:v>-4.3438499997137114E-3</c:v>
                </c:pt>
                <c:pt idx="523">
                  <c:v>-1.1459380002634134E-2</c:v>
                </c:pt>
                <c:pt idx="524">
                  <c:v>2.0194449993141461E-2</c:v>
                </c:pt>
                <c:pt idx="525">
                  <c:v>-1.4497890006168745E-2</c:v>
                </c:pt>
                <c:pt idx="526">
                  <c:v>-1.4844060002360493E-2</c:v>
                </c:pt>
                <c:pt idx="527">
                  <c:v>-1.1882570004672743E-2</c:v>
                </c:pt>
                <c:pt idx="528">
                  <c:v>-2.8825699992012233E-3</c:v>
                </c:pt>
                <c:pt idx="529">
                  <c:v>8.1174299994017929E-3</c:v>
                </c:pt>
                <c:pt idx="530">
                  <c:v>-2.7632675002678297E-2</c:v>
                </c:pt>
                <c:pt idx="531">
                  <c:v>-1.2632675003260374E-2</c:v>
                </c:pt>
                <c:pt idx="533">
                  <c:v>-1.1671184998704121E-2</c:v>
                </c:pt>
                <c:pt idx="534">
                  <c:v>-1.4075120001507457E-2</c:v>
                </c:pt>
                <c:pt idx="535">
                  <c:v>-7.4212899999110959E-3</c:v>
                </c:pt>
                <c:pt idx="536">
                  <c:v>1.5787099982844666E-3</c:v>
                </c:pt>
                <c:pt idx="537">
                  <c:v>-6.4598000099067576E-3</c:v>
                </c:pt>
                <c:pt idx="538">
                  <c:v>-1.7498310007795226E-2</c:v>
                </c:pt>
                <c:pt idx="539">
                  <c:v>-1.2114049997762777E-2</c:v>
                </c:pt>
                <c:pt idx="540">
                  <c:v>2.8859500016551465E-3</c:v>
                </c:pt>
                <c:pt idx="541">
                  <c:v>-1.2941175009473227E-2</c:v>
                </c:pt>
                <c:pt idx="542">
                  <c:v>4.0588249903521501E-3</c:v>
                </c:pt>
                <c:pt idx="543">
                  <c:v>-8.0002000031527132E-3</c:v>
                </c:pt>
                <c:pt idx="544">
                  <c:v>-1.0538920003455132E-2</c:v>
                </c:pt>
                <c:pt idx="545">
                  <c:v>-5.3660449993913062E-3</c:v>
                </c:pt>
                <c:pt idx="547">
                  <c:v>1.4987499962444417E-3</c:v>
                </c:pt>
                <c:pt idx="548">
                  <c:v>-8.5397599978023209E-3</c:v>
                </c:pt>
                <c:pt idx="549">
                  <c:v>1.2460239995562006E-2</c:v>
                </c:pt>
                <c:pt idx="550">
                  <c:v>-1.6616780005278997E-2</c:v>
                </c:pt>
                <c:pt idx="552">
                  <c:v>-9.5401800062973052E-3</c:v>
                </c:pt>
                <c:pt idx="553">
                  <c:v>-1.9271030003437772E-2</c:v>
                </c:pt>
                <c:pt idx="554">
                  <c:v>-8.6172000010265037E-3</c:v>
                </c:pt>
                <c:pt idx="555">
                  <c:v>-1.7444325007090811E-2</c:v>
                </c:pt>
                <c:pt idx="556">
                  <c:v>-8.5619550009141676E-3</c:v>
                </c:pt>
                <c:pt idx="557">
                  <c:v>1.0995600001479033E-2</c:v>
                </c:pt>
                <c:pt idx="558">
                  <c:v>-1.046610000776127E-2</c:v>
                </c:pt>
                <c:pt idx="559">
                  <c:v>-6.4661000069463626E-3</c:v>
                </c:pt>
                <c:pt idx="560">
                  <c:v>1.782230499520665E-2</c:v>
                </c:pt>
                <c:pt idx="561">
                  <c:v>4.0336899983230978E-3</c:v>
                </c:pt>
                <c:pt idx="562">
                  <c:v>-2.0331735002400819E-2</c:v>
                </c:pt>
                <c:pt idx="564">
                  <c:v>1.918160000059288E-3</c:v>
                </c:pt>
                <c:pt idx="572">
                  <c:v>-6.7360900065978058E-3</c:v>
                </c:pt>
                <c:pt idx="573">
                  <c:v>-7.5632150037563406E-3</c:v>
                </c:pt>
                <c:pt idx="574">
                  <c:v>-7.1789550056564622E-3</c:v>
                </c:pt>
                <c:pt idx="575">
                  <c:v>4.7034149974933825E-3</c:v>
                </c:pt>
                <c:pt idx="576">
                  <c:v>-5.1237100051366724E-3</c:v>
                </c:pt>
                <c:pt idx="577">
                  <c:v>8.377799968002364E-4</c:v>
                </c:pt>
                <c:pt idx="578">
                  <c:v>1.1010654998244718E-2</c:v>
                </c:pt>
                <c:pt idx="579">
                  <c:v>-2.202785500412574E-2</c:v>
                </c:pt>
                <c:pt idx="580">
                  <c:v>5.9336350022931583E-3</c:v>
                </c:pt>
                <c:pt idx="581">
                  <c:v>-8.5498000407824293E-4</c:v>
                </c:pt>
                <c:pt idx="582">
                  <c:v>1.0650999320205301E-4</c:v>
                </c:pt>
                <c:pt idx="583">
                  <c:v>-6.6821050058933906E-3</c:v>
                </c:pt>
                <c:pt idx="584">
                  <c:v>-4.682105005485937E-3</c:v>
                </c:pt>
                <c:pt idx="585">
                  <c:v>-1.3509230004274286E-2</c:v>
                </c:pt>
                <c:pt idx="586">
                  <c:v>-1.1509230003866833E-2</c:v>
                </c:pt>
                <c:pt idx="587">
                  <c:v>-7.5092300030519255E-3</c:v>
                </c:pt>
                <c:pt idx="588">
                  <c:v>-4.9629998102318496E-5</c:v>
                </c:pt>
                <c:pt idx="589">
                  <c:v>2.1035699974163435E-3</c:v>
                </c:pt>
                <c:pt idx="590">
                  <c:v>-1.156951500888681E-2</c:v>
                </c:pt>
                <c:pt idx="591">
                  <c:v>5.0650600023800507E-3</c:v>
                </c:pt>
                <c:pt idx="592">
                  <c:v>-6.4351500041084364E-3</c:v>
                </c:pt>
                <c:pt idx="593">
                  <c:v>8.9176499750465155E-4</c:v>
                </c:pt>
                <c:pt idx="594">
                  <c:v>-1.8525500490795821E-4</c:v>
                </c:pt>
                <c:pt idx="595">
                  <c:v>-2.5973870004236232E-2</c:v>
                </c:pt>
                <c:pt idx="596">
                  <c:v>-2.2973869999987073E-2</c:v>
                </c:pt>
                <c:pt idx="597">
                  <c:v>-2.9738700031884946E-3</c:v>
                </c:pt>
                <c:pt idx="598">
                  <c:v>2.0261300014681183E-3</c:v>
                </c:pt>
                <c:pt idx="599">
                  <c:v>6.0261300022830255E-3</c:v>
                </c:pt>
                <c:pt idx="600">
                  <c:v>-2.6012379996245727E-2</c:v>
                </c:pt>
                <c:pt idx="601">
                  <c:v>2.295279991813004E-3</c:v>
                </c:pt>
                <c:pt idx="602">
                  <c:v>-6.762484998034779E-3</c:v>
                </c:pt>
                <c:pt idx="603">
                  <c:v>-6.6663000325206667E-4</c:v>
                </c:pt>
                <c:pt idx="604">
                  <c:v>-1.4493754999421071E-2</c:v>
                </c:pt>
                <c:pt idx="605">
                  <c:v>-1.149375500244787E-2</c:v>
                </c:pt>
                <c:pt idx="606">
                  <c:v>8.3147999976063147E-4</c:v>
                </c:pt>
                <c:pt idx="607">
                  <c:v>9.2927599980612285E-3</c:v>
                </c:pt>
                <c:pt idx="608">
                  <c:v>1.229275999503443E-2</c:v>
                </c:pt>
                <c:pt idx="610">
                  <c:v>-1.7457499998272397E-3</c:v>
                </c:pt>
                <c:pt idx="611">
                  <c:v>-7.4766000034287572E-3</c:v>
                </c:pt>
                <c:pt idx="612">
                  <c:v>-1.1572875002457295E-2</c:v>
                </c:pt>
                <c:pt idx="617">
                  <c:v>8.9076599979307503E-3</c:v>
                </c:pt>
                <c:pt idx="623">
                  <c:v>-5.2656350089819171E-3</c:v>
                </c:pt>
                <c:pt idx="624">
                  <c:v>-1.0342655004933476E-2</c:v>
                </c:pt>
                <c:pt idx="625">
                  <c:v>-6.8813750040135346E-3</c:v>
                </c:pt>
                <c:pt idx="626">
                  <c:v>-2.9583950017695315E-3</c:v>
                </c:pt>
                <c:pt idx="627">
                  <c:v>2.144799946108833E-4</c:v>
                </c:pt>
                <c:pt idx="630">
                  <c:v>8.8272799912374467E-3</c:v>
                </c:pt>
                <c:pt idx="632">
                  <c:v>-3.6344199979794212E-3</c:v>
                </c:pt>
                <c:pt idx="633">
                  <c:v>-1.5461545008292887E-2</c:v>
                </c:pt>
                <c:pt idx="634">
                  <c:v>7.1095589999458753E-2</c:v>
                </c:pt>
                <c:pt idx="635">
                  <c:v>-1.8942920003610197E-2</c:v>
                </c:pt>
                <c:pt idx="637">
                  <c:v>-2.8983530006371439E-2</c:v>
                </c:pt>
                <c:pt idx="638">
                  <c:v>-1.9261850029579364E-3</c:v>
                </c:pt>
                <c:pt idx="639">
                  <c:v>1.8466899928171188E-3</c:v>
                </c:pt>
                <c:pt idx="640">
                  <c:v>-1.58043500414351E-3</c:v>
                </c:pt>
                <c:pt idx="642">
                  <c:v>6.5509899941389449E-3</c:v>
                </c:pt>
                <c:pt idx="643">
                  <c:v>5.5124799982877448E-3</c:v>
                </c:pt>
                <c:pt idx="644">
                  <c:v>9.4739699998172E-3</c:v>
                </c:pt>
                <c:pt idx="645">
                  <c:v>2.0892899919999763E-3</c:v>
                </c:pt>
                <c:pt idx="646">
                  <c:v>-6.8343000020831823E-4</c:v>
                </c:pt>
                <c:pt idx="647">
                  <c:v>4.9703999975463375E-3</c:v>
                </c:pt>
                <c:pt idx="648">
                  <c:v>1.4970399999583606E-2</c:v>
                </c:pt>
                <c:pt idx="649">
                  <c:v>2.5777850001759361E-2</c:v>
                </c:pt>
                <c:pt idx="650">
                  <c:v>-9.6838500030571595E-3</c:v>
                </c:pt>
                <c:pt idx="651">
                  <c:v>1.631614999496378E-2</c:v>
                </c:pt>
                <c:pt idx="653">
                  <c:v>-7.3761899984674528E-3</c:v>
                </c:pt>
                <c:pt idx="654">
                  <c:v>9.5442699966952205E-3</c:v>
                </c:pt>
                <c:pt idx="655">
                  <c:v>7.8519300004700199E-3</c:v>
                </c:pt>
                <c:pt idx="657">
                  <c:v>8.2746999978553504E-3</c:v>
                </c:pt>
                <c:pt idx="658">
                  <c:v>-2.0141249988228083E-3</c:v>
                </c:pt>
                <c:pt idx="659">
                  <c:v>4.1972599938162602E-3</c:v>
                </c:pt>
                <c:pt idx="660">
                  <c:v>1.5581519997795112E-2</c:v>
                </c:pt>
                <c:pt idx="661">
                  <c:v>1.0040279994427692E-2</c:v>
                </c:pt>
                <c:pt idx="662">
                  <c:v>4.5593249960802495E-3</c:v>
                </c:pt>
                <c:pt idx="663">
                  <c:v>2.866984999855049E-3</c:v>
                </c:pt>
                <c:pt idx="664">
                  <c:v>7.1168799986480735E-3</c:v>
                </c:pt>
                <c:pt idx="665">
                  <c:v>2.731779997702688E-3</c:v>
                </c:pt>
                <c:pt idx="666">
                  <c:v>-3.4620299993548542E-3</c:v>
                </c:pt>
                <c:pt idx="667">
                  <c:v>-1.3858500024070963E-3</c:v>
                </c:pt>
                <c:pt idx="668">
                  <c:v>2.4533769996196497E-2</c:v>
                </c:pt>
                <c:pt idx="669">
                  <c:v>1.4563299992005341E-3</c:v>
                </c:pt>
                <c:pt idx="670">
                  <c:v>3.4563299996079877E-3</c:v>
                </c:pt>
                <c:pt idx="671">
                  <c:v>1.245632999780355E-2</c:v>
                </c:pt>
                <c:pt idx="672">
                  <c:v>1.7254799968213774E-3</c:v>
                </c:pt>
                <c:pt idx="673">
                  <c:v>-8.6206900014076382E-3</c:v>
                </c:pt>
                <c:pt idx="674">
                  <c:v>-5.6206899971584789E-3</c:v>
                </c:pt>
                <c:pt idx="675">
                  <c:v>-8.2364300033077598E-3</c:v>
                </c:pt>
                <c:pt idx="676">
                  <c:v>1.4013464999152347E-2</c:v>
                </c:pt>
                <c:pt idx="677">
                  <c:v>-2.8906800071126781E-3</c:v>
                </c:pt>
                <c:pt idx="678">
                  <c:v>5.8188149923807941E-3</c:v>
                </c:pt>
                <c:pt idx="679">
                  <c:v>-1.1219695006730035E-2</c:v>
                </c:pt>
                <c:pt idx="680">
                  <c:v>5.0301999945077114E-3</c:v>
                </c:pt>
                <c:pt idx="681">
                  <c:v>7.3301999946124852E-3</c:v>
                </c:pt>
                <c:pt idx="682">
                  <c:v>1.203019999229582E-2</c:v>
                </c:pt>
                <c:pt idx="683">
                  <c:v>2.9916899948148057E-3</c:v>
                </c:pt>
                <c:pt idx="684">
                  <c:v>-7.8739450036664493E-3</c:v>
                </c:pt>
                <c:pt idx="685">
                  <c:v>9.7221199976047501E-3</c:v>
                </c:pt>
                <c:pt idx="686">
                  <c:v>-2.9706400018767454E-3</c:v>
                </c:pt>
                <c:pt idx="687">
                  <c:v>1.6606169992883224E-2</c:v>
                </c:pt>
                <c:pt idx="688">
                  <c:v>7.6999250013614073E-3</c:v>
                </c:pt>
                <c:pt idx="689">
                  <c:v>8.4999249957036227E-3</c:v>
                </c:pt>
                <c:pt idx="690">
                  <c:v>9.1999249998480082E-3</c:v>
                </c:pt>
                <c:pt idx="691">
                  <c:v>5.911309999646619E-3</c:v>
                </c:pt>
                <c:pt idx="692">
                  <c:v>6.911309996212367E-3</c:v>
                </c:pt>
                <c:pt idx="693">
                  <c:v>6.880039996758569E-3</c:v>
                </c:pt>
                <c:pt idx="694">
                  <c:v>7.880039993324317E-3</c:v>
                </c:pt>
                <c:pt idx="695">
                  <c:v>8.9800399946398102E-3</c:v>
                </c:pt>
                <c:pt idx="696">
                  <c:v>1.0352914992836304E-2</c:v>
                </c:pt>
                <c:pt idx="697">
                  <c:v>1.1052914996980689E-2</c:v>
                </c:pt>
                <c:pt idx="698">
                  <c:v>1.3195514991821256E-2</c:v>
                </c:pt>
                <c:pt idx="699">
                  <c:v>-3.2647000625729561E-4</c:v>
                </c:pt>
                <c:pt idx="700">
                  <c:v>5.6735299949650653E-3</c:v>
                </c:pt>
                <c:pt idx="702">
                  <c:v>1.1596509997616522E-2</c:v>
                </c:pt>
                <c:pt idx="703">
                  <c:v>2.0249919994967058E-2</c:v>
                </c:pt>
                <c:pt idx="704">
                  <c:v>6.0766249953303486E-3</c:v>
                </c:pt>
                <c:pt idx="705">
                  <c:v>-1.4043300034245476E-3</c:v>
                </c:pt>
                <c:pt idx="706">
                  <c:v>1.3249499992525671E-2</c:v>
                </c:pt>
                <c:pt idx="707">
                  <c:v>1.5249499992933124E-2</c:v>
                </c:pt>
                <c:pt idx="708">
                  <c:v>8.9734749999479391E-3</c:v>
                </c:pt>
                <c:pt idx="709">
                  <c:v>1.017347499873722E-2</c:v>
                </c:pt>
                <c:pt idx="710">
                  <c:v>5.8233699965057895E-3</c:v>
                </c:pt>
                <c:pt idx="711">
                  <c:v>5.8233699965057895E-3</c:v>
                </c:pt>
                <c:pt idx="712">
                  <c:v>7.8485999256372452E-4</c:v>
                </c:pt>
                <c:pt idx="713">
                  <c:v>9.7078399994643405E-3</c:v>
                </c:pt>
                <c:pt idx="714">
                  <c:v>9.7078399994643405E-3</c:v>
                </c:pt>
                <c:pt idx="715">
                  <c:v>8.8807150023058057E-3</c:v>
                </c:pt>
                <c:pt idx="717">
                  <c:v>1.351528999657603E-2</c:v>
                </c:pt>
                <c:pt idx="718">
                  <c:v>8.0920999898808077E-3</c:v>
                </c:pt>
                <c:pt idx="719">
                  <c:v>1.1320220000925474E-2</c:v>
                </c:pt>
                <c:pt idx="720">
                  <c:v>6.2787999195279554E-4</c:v>
                </c:pt>
                <c:pt idx="721">
                  <c:v>2.6659700015443377E-3</c:v>
                </c:pt>
                <c:pt idx="722">
                  <c:v>2.6245199915138073E-3</c:v>
                </c:pt>
                <c:pt idx="724">
                  <c:v>7.508989998314064E-3</c:v>
                </c:pt>
                <c:pt idx="725">
                  <c:v>-4.5643050034414046E-3</c:v>
                </c:pt>
                <c:pt idx="726">
                  <c:v>5.0356949941487983E-3</c:v>
                </c:pt>
                <c:pt idx="729">
                  <c:v>-8.4537599977920763E-3</c:v>
                </c:pt>
                <c:pt idx="730">
                  <c:v>-9.4943700023577549E-3</c:v>
                </c:pt>
                <c:pt idx="731">
                  <c:v>1.3081600001896732E-2</c:v>
                </c:pt>
                <c:pt idx="732">
                  <c:v>5.6169599993154407E-3</c:v>
                </c:pt>
                <c:pt idx="733">
                  <c:v>-1.8447400070726871E-3</c:v>
                </c:pt>
                <c:pt idx="734">
                  <c:v>7.155259998398833E-3</c:v>
                </c:pt>
                <c:pt idx="735">
                  <c:v>-2.0762200074386783E-3</c:v>
                </c:pt>
                <c:pt idx="736">
                  <c:v>8.5374199989018962E-3</c:v>
                </c:pt>
                <c:pt idx="737">
                  <c:v>8.4382000204641372E-4</c:v>
                </c:pt>
                <c:pt idx="739">
                  <c:v>2.7831149927806109E-3</c:v>
                </c:pt>
                <c:pt idx="740">
                  <c:v>1.5379179989395197E-2</c:v>
                </c:pt>
                <c:pt idx="742">
                  <c:v>-1.6430149989901111E-3</c:v>
                </c:pt>
                <c:pt idx="743">
                  <c:v>-8.162480007740669E-3</c:v>
                </c:pt>
                <c:pt idx="744">
                  <c:v>-7.3742850072449073E-3</c:v>
                </c:pt>
                <c:pt idx="745">
                  <c:v>-2.6442750095156953E-3</c:v>
                </c:pt>
                <c:pt idx="746">
                  <c:v>-2.9578150060842745E-3</c:v>
                </c:pt>
                <c:pt idx="747">
                  <c:v>-1.0823450007592328E-2</c:v>
                </c:pt>
                <c:pt idx="748">
                  <c:v>4.1765499918255955E-3</c:v>
                </c:pt>
                <c:pt idx="749">
                  <c:v>-8.6505750005017035E-3</c:v>
                </c:pt>
                <c:pt idx="750">
                  <c:v>-4.477700000279583E-3</c:v>
                </c:pt>
                <c:pt idx="752">
                  <c:v>1.7173189989989623E-2</c:v>
                </c:pt>
                <c:pt idx="753">
                  <c:v>2.230534992122557E-3</c:v>
                </c:pt>
                <c:pt idx="755">
                  <c:v>-5.2341050031827763E-3</c:v>
                </c:pt>
                <c:pt idx="768">
                  <c:v>-3.1172205002803821E-2</c:v>
                </c:pt>
                <c:pt idx="788">
                  <c:v>-1.029284000833286E-2</c:v>
                </c:pt>
                <c:pt idx="789">
                  <c:v>-1.1965925004915334E-2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E8-4C44-9432-70B47FEE932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1'!$J$21:$J$984</c:f>
              <c:numCache>
                <c:formatCode>General</c:formatCode>
                <c:ptCount val="964"/>
                <c:pt idx="411">
                  <c:v>-1.0512040003959555E-2</c:v>
                </c:pt>
                <c:pt idx="414">
                  <c:v>-9.9381699983496219E-3</c:v>
                </c:pt>
                <c:pt idx="415">
                  <c:v>-0.36885763500322355</c:v>
                </c:pt>
                <c:pt idx="418">
                  <c:v>-0.37094625000463566</c:v>
                </c:pt>
                <c:pt idx="428">
                  <c:v>-1.4479830002528615E-2</c:v>
                </c:pt>
                <c:pt idx="437">
                  <c:v>-1.2404070010234136E-2</c:v>
                </c:pt>
                <c:pt idx="447">
                  <c:v>-8.2566950004547834E-3</c:v>
                </c:pt>
                <c:pt idx="449">
                  <c:v>-1.1745310002879705E-2</c:v>
                </c:pt>
                <c:pt idx="452">
                  <c:v>-1.0491480003111064E-2</c:v>
                </c:pt>
                <c:pt idx="464">
                  <c:v>-1.0484450001968071E-2</c:v>
                </c:pt>
                <c:pt idx="469">
                  <c:v>-1.1271440002019517E-2</c:v>
                </c:pt>
                <c:pt idx="470">
                  <c:v>-7.921545002318453E-3</c:v>
                </c:pt>
                <c:pt idx="471">
                  <c:v>-7.8600550041301176E-3</c:v>
                </c:pt>
                <c:pt idx="473">
                  <c:v>-7.9370750027010217E-3</c:v>
                </c:pt>
                <c:pt idx="474">
                  <c:v>-1.0671860007278156E-2</c:v>
                </c:pt>
                <c:pt idx="475">
                  <c:v>-1.0371860007580835E-2</c:v>
                </c:pt>
                <c:pt idx="476">
                  <c:v>-1.0171860005357303E-2</c:v>
                </c:pt>
                <c:pt idx="493">
                  <c:v>-1.1221600005228538E-2</c:v>
                </c:pt>
                <c:pt idx="502">
                  <c:v>-1.0171130008529872E-2</c:v>
                </c:pt>
                <c:pt idx="546">
                  <c:v>-4.0896549980971031E-3</c:v>
                </c:pt>
                <c:pt idx="551">
                  <c:v>-1.1555000019143336E-3</c:v>
                </c:pt>
                <c:pt idx="563">
                  <c:v>-5.6048200058285147E-3</c:v>
                </c:pt>
                <c:pt idx="565">
                  <c:v>-6.4203500078292564E-3</c:v>
                </c:pt>
                <c:pt idx="566">
                  <c:v>-7.6934349999646656E-3</c:v>
                </c:pt>
                <c:pt idx="567">
                  <c:v>-6.6319449979346246E-3</c:v>
                </c:pt>
                <c:pt idx="568">
                  <c:v>-5.8704550028778613E-3</c:v>
                </c:pt>
                <c:pt idx="569">
                  <c:v>-5.820559999847319E-3</c:v>
                </c:pt>
                <c:pt idx="570">
                  <c:v>-5.2590700070140883E-3</c:v>
                </c:pt>
                <c:pt idx="571">
                  <c:v>-4.7975800043786876E-3</c:v>
                </c:pt>
                <c:pt idx="609">
                  <c:v>-6.0264950079726987E-3</c:v>
                </c:pt>
                <c:pt idx="613">
                  <c:v>-4.7422350035049021E-3</c:v>
                </c:pt>
                <c:pt idx="614">
                  <c:v>-1.1000000013154931E-3</c:v>
                </c:pt>
                <c:pt idx="615">
                  <c:v>-8.0000000161817297E-4</c:v>
                </c:pt>
                <c:pt idx="618">
                  <c:v>-1.4693600023747422E-3</c:v>
                </c:pt>
                <c:pt idx="619">
                  <c:v>-4.3886150015168823E-3</c:v>
                </c:pt>
                <c:pt idx="620">
                  <c:v>-2.8886150030302815E-3</c:v>
                </c:pt>
                <c:pt idx="621">
                  <c:v>-5.1271249976707622E-3</c:v>
                </c:pt>
                <c:pt idx="622">
                  <c:v>-5.0271250001969747E-3</c:v>
                </c:pt>
                <c:pt idx="631">
                  <c:v>2.1174999710638076E-4</c:v>
                </c:pt>
                <c:pt idx="641">
                  <c:v>1.1282199920970015E-3</c:v>
                </c:pt>
                <c:pt idx="656">
                  <c:v>4.7672500004409812E-3</c:v>
                </c:pt>
                <c:pt idx="701">
                  <c:v>6.7811899934895337E-3</c:v>
                </c:pt>
                <c:pt idx="728">
                  <c:v>5.9586749994195998E-3</c:v>
                </c:pt>
                <c:pt idx="751">
                  <c:v>1.183789994684048E-3</c:v>
                </c:pt>
                <c:pt idx="782">
                  <c:v>-7.4770450082723983E-3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E8-4C44-9432-70B47FEE932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1'!$F$21:$F$9840</c:f>
              <c:numCache>
                <c:formatCode>General</c:formatCode>
                <c:ptCount val="9820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1'!$K$21:$K$9840</c:f>
              <c:numCache>
                <c:formatCode>General</c:formatCode>
                <c:ptCount val="9820"/>
                <c:pt idx="444">
                  <c:v>-3.2136200024979189E-3</c:v>
                </c:pt>
                <c:pt idx="628">
                  <c:v>-2.3874100079410709E-3</c:v>
                </c:pt>
                <c:pt idx="636">
                  <c:v>-2.5225999706890434E-4</c:v>
                </c:pt>
                <c:pt idx="652">
                  <c:v>-2.0300200048950501E-3</c:v>
                </c:pt>
                <c:pt idx="723">
                  <c:v>4.0860099979909137E-3</c:v>
                </c:pt>
                <c:pt idx="738">
                  <c:v>9.9183199927210808E-3</c:v>
                </c:pt>
                <c:pt idx="741">
                  <c:v>1.6098199994303286E-3</c:v>
                </c:pt>
                <c:pt idx="754">
                  <c:v>4.0340999839827418E-4</c:v>
                </c:pt>
                <c:pt idx="756">
                  <c:v>-1.1061230004997924E-2</c:v>
                </c:pt>
                <c:pt idx="757">
                  <c:v>-9.3612300042877905E-3</c:v>
                </c:pt>
                <c:pt idx="758">
                  <c:v>-9.261230006814003E-3</c:v>
                </c:pt>
                <c:pt idx="759">
                  <c:v>9.8131600025226362E-3</c:v>
                </c:pt>
                <c:pt idx="760">
                  <c:v>2.063054998870939E-3</c:v>
                </c:pt>
                <c:pt idx="761">
                  <c:v>-8.9754550062934868E-3</c:v>
                </c:pt>
                <c:pt idx="762">
                  <c:v>-1.7764070005796384E-2</c:v>
                </c:pt>
                <c:pt idx="763">
                  <c:v>5.8167998940916732E-4</c:v>
                </c:pt>
                <c:pt idx="764">
                  <c:v>-1.9997230003355071E-2</c:v>
                </c:pt>
                <c:pt idx="765">
                  <c:v>-1.6824354999698699E-2</c:v>
                </c:pt>
                <c:pt idx="766">
                  <c:v>-1.7651480004133191E-2</c:v>
                </c:pt>
                <c:pt idx="767">
                  <c:v>-1.0943450033664703E-3</c:v>
                </c:pt>
                <c:pt idx="769">
                  <c:v>-1.0424620006233454E-2</c:v>
                </c:pt>
                <c:pt idx="770">
                  <c:v>-2.5463130004936829E-2</c:v>
                </c:pt>
                <c:pt idx="771">
                  <c:v>-1.3944505000836216E-2</c:v>
                </c:pt>
                <c:pt idx="773">
                  <c:v>-1.2143775005824864E-2</c:v>
                </c:pt>
                <c:pt idx="774">
                  <c:v>-1.4912140002707019E-2</c:v>
                </c:pt>
                <c:pt idx="775">
                  <c:v>-1.0385175002738833E-2</c:v>
                </c:pt>
                <c:pt idx="776">
                  <c:v>-1.3906770000176039E-2</c:v>
                </c:pt>
                <c:pt idx="777">
                  <c:v>-8.3911000547232106E-4</c:v>
                </c:pt>
                <c:pt idx="778">
                  <c:v>-2.6147149983444251E-3</c:v>
                </c:pt>
                <c:pt idx="779">
                  <c:v>-1.4653225000074599E-2</c:v>
                </c:pt>
                <c:pt idx="780">
                  <c:v>-1.8518860000767745E-2</c:v>
                </c:pt>
                <c:pt idx="781">
                  <c:v>-3.3345985000778455E-2</c:v>
                </c:pt>
                <c:pt idx="783">
                  <c:v>1.5229549899231642E-3</c:v>
                </c:pt>
                <c:pt idx="784">
                  <c:v>-1.3769805009360425E-2</c:v>
                </c:pt>
                <c:pt idx="785">
                  <c:v>-2.794582999922568E-2</c:v>
                </c:pt>
                <c:pt idx="786">
                  <c:v>-1.0315400002582464E-2</c:v>
                </c:pt>
                <c:pt idx="787">
                  <c:v>-8.8543300080345944E-3</c:v>
                </c:pt>
                <c:pt idx="790">
                  <c:v>8.7185449956450611E-3</c:v>
                </c:pt>
                <c:pt idx="791">
                  <c:v>1.0280034999595955E-2</c:v>
                </c:pt>
                <c:pt idx="792">
                  <c:v>-9.8470899974927306E-3</c:v>
                </c:pt>
                <c:pt idx="793">
                  <c:v>-3.2395990005170461E-2</c:v>
                </c:pt>
                <c:pt idx="794">
                  <c:v>-9.7270500045851804E-3</c:v>
                </c:pt>
                <c:pt idx="795">
                  <c:v>-2.1811730010085739E-2</c:v>
                </c:pt>
                <c:pt idx="796">
                  <c:v>-1.0477365001861472E-2</c:v>
                </c:pt>
                <c:pt idx="797">
                  <c:v>-8.5405900099431165E-3</c:v>
                </c:pt>
                <c:pt idx="798">
                  <c:v>-6.186450002132915E-3</c:v>
                </c:pt>
                <c:pt idx="799">
                  <c:v>-5.3326200068113394E-3</c:v>
                </c:pt>
                <c:pt idx="800">
                  <c:v>-5.256075004581362E-3</c:v>
                </c:pt>
                <c:pt idx="801">
                  <c:v>-4.4122149993199855E-3</c:v>
                </c:pt>
                <c:pt idx="802">
                  <c:v>2.0753499920829199E-3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E8-4C44-9432-70B47FEE932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E8-4C44-9432-70B47FEE932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E8-4C44-9432-70B47FEE932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E8-4C44-9432-70B47FEE932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1'!$O$21:$O$984</c:f>
              <c:numCache>
                <c:formatCode>General</c:formatCode>
                <c:ptCount val="964"/>
                <c:pt idx="618">
                  <c:v>1.5240614225506724E-2</c:v>
                </c:pt>
                <c:pt idx="634">
                  <c:v>1.432352462415103E-2</c:v>
                </c:pt>
                <c:pt idx="651">
                  <c:v>1.2136352442804621E-2</c:v>
                </c:pt>
                <c:pt idx="652">
                  <c:v>1.2132891727327805E-2</c:v>
                </c:pt>
                <c:pt idx="674">
                  <c:v>9.1878228565591448E-3</c:v>
                </c:pt>
                <c:pt idx="681">
                  <c:v>8.5545119243021928E-3</c:v>
                </c:pt>
                <c:pt idx="689">
                  <c:v>7.8364134628633002E-3</c:v>
                </c:pt>
                <c:pt idx="694">
                  <c:v>7.696254486052336E-3</c:v>
                </c:pt>
                <c:pt idx="707">
                  <c:v>6.0974039357642954E-3</c:v>
                </c:pt>
                <c:pt idx="711">
                  <c:v>5.4433287106464608E-3</c:v>
                </c:pt>
                <c:pt idx="712">
                  <c:v>5.4329465642160204E-3</c:v>
                </c:pt>
                <c:pt idx="714">
                  <c:v>5.412182271355136E-3</c:v>
                </c:pt>
                <c:pt idx="715">
                  <c:v>5.3689233278949623E-3</c:v>
                </c:pt>
                <c:pt idx="718">
                  <c:v>5.3360465308652291E-3</c:v>
                </c:pt>
                <c:pt idx="719">
                  <c:v>4.7684891926677436E-3</c:v>
                </c:pt>
                <c:pt idx="720">
                  <c:v>4.7615677617141149E-3</c:v>
                </c:pt>
                <c:pt idx="721">
                  <c:v>4.6819713057473945E-3</c:v>
                </c:pt>
                <c:pt idx="722">
                  <c:v>4.0417389425368155E-3</c:v>
                </c:pt>
                <c:pt idx="723">
                  <c:v>4.0313567961063734E-3</c:v>
                </c:pt>
                <c:pt idx="724">
                  <c:v>4.0105925032454907E-3</c:v>
                </c:pt>
                <c:pt idx="725">
                  <c:v>3.9638728443085018E-3</c:v>
                </c:pt>
                <c:pt idx="726">
                  <c:v>3.9638728443085018E-3</c:v>
                </c:pt>
                <c:pt idx="727">
                  <c:v>3.9638728443085018E-3</c:v>
                </c:pt>
                <c:pt idx="728">
                  <c:v>3.9431085514476192E-3</c:v>
                </c:pt>
                <c:pt idx="729">
                  <c:v>3.751038842484445E-3</c:v>
                </c:pt>
                <c:pt idx="730">
                  <c:v>3.2907636840681913E-3</c:v>
                </c:pt>
                <c:pt idx="731">
                  <c:v>3.0865814709361682E-3</c:v>
                </c:pt>
                <c:pt idx="732">
                  <c:v>2.4221240993878932E-3</c:v>
                </c:pt>
                <c:pt idx="733">
                  <c:v>2.3875169446197532E-3</c:v>
                </c:pt>
                <c:pt idx="734">
                  <c:v>2.3875169446197532E-3</c:v>
                </c:pt>
                <c:pt idx="735">
                  <c:v>2.2352454636399392E-3</c:v>
                </c:pt>
                <c:pt idx="736">
                  <c:v>1.8614881921440347E-3</c:v>
                </c:pt>
                <c:pt idx="737">
                  <c:v>1.5846309539989199E-3</c:v>
                </c:pt>
                <c:pt idx="738">
                  <c:v>1.0655236324768284E-3</c:v>
                </c:pt>
                <c:pt idx="739">
                  <c:v>9.3920751757311897E-4</c:v>
                </c:pt>
                <c:pt idx="740">
                  <c:v>9.201735824506431E-4</c:v>
                </c:pt>
                <c:pt idx="741">
                  <c:v>8.9248785863613178E-4</c:v>
                </c:pt>
                <c:pt idx="742">
                  <c:v>2.8513229245528439E-4</c:v>
                </c:pt>
                <c:pt idx="743">
                  <c:v>2.3495191804148198E-4</c:v>
                </c:pt>
                <c:pt idx="744">
                  <c:v>1.7785011267405261E-4</c:v>
                </c:pt>
                <c:pt idx="745">
                  <c:v>1.5196485263798201E-5</c:v>
                </c:pt>
                <c:pt idx="746">
                  <c:v>-1.2375825173428501E-3</c:v>
                </c:pt>
                <c:pt idx="747">
                  <c:v>-1.291223607233466E-3</c:v>
                </c:pt>
                <c:pt idx="748">
                  <c:v>-1.291223607233466E-3</c:v>
                </c:pt>
                <c:pt idx="749">
                  <c:v>-1.3344825506936379E-3</c:v>
                </c:pt>
                <c:pt idx="750">
                  <c:v>-1.3777414941538134E-3</c:v>
                </c:pt>
                <c:pt idx="751">
                  <c:v>-1.3881236405842538E-3</c:v>
                </c:pt>
                <c:pt idx="752">
                  <c:v>-2.0110524264107636E-3</c:v>
                </c:pt>
                <c:pt idx="753">
                  <c:v>-2.0854578091622639E-3</c:v>
                </c:pt>
                <c:pt idx="754">
                  <c:v>-2.1287167526224393E-3</c:v>
                </c:pt>
                <c:pt idx="755">
                  <c:v>-2.7499151807105389E-3</c:v>
                </c:pt>
                <c:pt idx="756">
                  <c:v>-2.7931741241707143E-3</c:v>
                </c:pt>
                <c:pt idx="757">
                  <c:v>-2.7931741241707143E-3</c:v>
                </c:pt>
                <c:pt idx="758">
                  <c:v>-2.7931741241707143E-3</c:v>
                </c:pt>
                <c:pt idx="759">
                  <c:v>-4.983807020993939E-3</c:v>
                </c:pt>
                <c:pt idx="760">
                  <c:v>-5.0063016715932301E-3</c:v>
                </c:pt>
                <c:pt idx="761">
                  <c:v>-5.0166838180236706E-3</c:v>
                </c:pt>
                <c:pt idx="762">
                  <c:v>-5.0495606150534021E-3</c:v>
                </c:pt>
                <c:pt idx="763">
                  <c:v>-5.1360785019737495E-3</c:v>
                </c:pt>
                <c:pt idx="764">
                  <c:v>-5.5617465056218666E-3</c:v>
                </c:pt>
                <c:pt idx="765">
                  <c:v>-5.6050054490820386E-3</c:v>
                </c:pt>
                <c:pt idx="766">
                  <c:v>-5.6482643925422141E-3</c:v>
                </c:pt>
                <c:pt idx="767">
                  <c:v>-5.7676590764922965E-3</c:v>
                </c:pt>
                <c:pt idx="768">
                  <c:v>-5.9683805741475027E-3</c:v>
                </c:pt>
                <c:pt idx="769">
                  <c:v>-6.4857575379311874E-3</c:v>
                </c:pt>
                <c:pt idx="770">
                  <c:v>-6.4961396843616279E-3</c:v>
                </c:pt>
                <c:pt idx="771">
                  <c:v>-6.6259165147421507E-3</c:v>
                </c:pt>
                <c:pt idx="772">
                  <c:v>-7.956561615577111E-3</c:v>
                </c:pt>
                <c:pt idx="773">
                  <c:v>-8.1174848852489587E-3</c:v>
                </c:pt>
                <c:pt idx="774">
                  <c:v>-8.7559868907211326E-3</c:v>
                </c:pt>
                <c:pt idx="775">
                  <c:v>-9.5709853855108148E-3</c:v>
                </c:pt>
                <c:pt idx="776">
                  <c:v>-9.583097889679662E-3</c:v>
                </c:pt>
                <c:pt idx="777">
                  <c:v>-9.5900193206332925E-3</c:v>
                </c:pt>
                <c:pt idx="778">
                  <c:v>-1.0131621292754672E-2</c:v>
                </c:pt>
                <c:pt idx="779">
                  <c:v>-1.0142003439185115E-2</c:v>
                </c:pt>
                <c:pt idx="780">
                  <c:v>-1.0195644529075731E-2</c:v>
                </c:pt>
                <c:pt idx="781">
                  <c:v>-1.0238903472535903E-2</c:v>
                </c:pt>
                <c:pt idx="782">
                  <c:v>-1.0301196351118556E-2</c:v>
                </c:pt>
                <c:pt idx="783">
                  <c:v>-1.0301196351118556E-2</c:v>
                </c:pt>
                <c:pt idx="784">
                  <c:v>-1.0398096384469344E-2</c:v>
                </c:pt>
                <c:pt idx="785">
                  <c:v>-1.1029676958987891E-2</c:v>
                </c:pt>
                <c:pt idx="786">
                  <c:v>-1.1102351984000981E-2</c:v>
                </c:pt>
                <c:pt idx="787">
                  <c:v>-1.1202712732828586E-2</c:v>
                </c:pt>
                <c:pt idx="788">
                  <c:v>-1.121309487925903E-2</c:v>
                </c:pt>
                <c:pt idx="789">
                  <c:v>-1.1214825236997437E-2</c:v>
                </c:pt>
                <c:pt idx="790">
                  <c:v>-1.1245971676288762E-2</c:v>
                </c:pt>
                <c:pt idx="791">
                  <c:v>-1.1256353822719202E-2</c:v>
                </c:pt>
                <c:pt idx="792">
                  <c:v>-1.1299612766179377E-2</c:v>
                </c:pt>
                <c:pt idx="793">
                  <c:v>-1.1887934397237745E-2</c:v>
                </c:pt>
                <c:pt idx="794">
                  <c:v>-1.1950227275820399E-2</c:v>
                </c:pt>
                <c:pt idx="795">
                  <c:v>-1.1964070137727652E-2</c:v>
                </c:pt>
                <c:pt idx="796">
                  <c:v>-1.2017711227618268E-2</c:v>
                </c:pt>
                <c:pt idx="797">
                  <c:v>-1.3203006278427045E-2</c:v>
                </c:pt>
                <c:pt idx="798">
                  <c:v>-1.4788013966807827E-2</c:v>
                </c:pt>
                <c:pt idx="799">
                  <c:v>-1.4791474682284641E-2</c:v>
                </c:pt>
                <c:pt idx="800">
                  <c:v>-1.5696451779471488E-2</c:v>
                </c:pt>
                <c:pt idx="801">
                  <c:v>-1.6187873377179068E-2</c:v>
                </c:pt>
                <c:pt idx="802">
                  <c:v>-1.6379943086142237E-2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E8-4C44-9432-70B47FEE932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419">
                  <c:v>-0.37308476000180235</c:v>
                </c:pt>
                <c:pt idx="434">
                  <c:v>0.34113837499899091</c:v>
                </c:pt>
                <c:pt idx="435">
                  <c:v>-0.24615790000098059</c:v>
                </c:pt>
                <c:pt idx="492">
                  <c:v>-0.20181766500900267</c:v>
                </c:pt>
                <c:pt idx="772">
                  <c:v>-0.13984687000629492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E8-4C44-9432-70B47FEE9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741160"/>
        <c:axId val="1"/>
      </c:scatterChart>
      <c:valAx>
        <c:axId val="765741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4538075124715"/>
              <c:y val="0.86626139817629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1E-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602649006622516E-2"/>
              <c:y val="0.419452887537993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7411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89421355443151"/>
          <c:y val="0.89969604863221886"/>
          <c:w val="0.8145702317011698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Oph - O-C Diagr.</a:t>
            </a:r>
          </a:p>
        </c:rich>
      </c:tx>
      <c:layout>
        <c:manualLayout>
          <c:xMode val="edge"/>
          <c:yMode val="edge"/>
          <c:x val="0.40754308996047023"/>
          <c:y val="3.5019455252918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2155283126239"/>
          <c:y val="0.16342427976072296"/>
          <c:w val="0.84063360210614602"/>
          <c:h val="0.69649871612308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1'!$H$21:$H$984</c:f>
              <c:numCache>
                <c:formatCode>General</c:formatCode>
                <c:ptCount val="964"/>
                <c:pt idx="0">
                  <c:v>-3.2513520003703889E-2</c:v>
                </c:pt>
                <c:pt idx="1">
                  <c:v>-1.7994895004449063E-2</c:v>
                </c:pt>
                <c:pt idx="2">
                  <c:v>-3.2860530000107246E-2</c:v>
                </c:pt>
                <c:pt idx="3">
                  <c:v>2.8427874998669722E-2</c:v>
                </c:pt>
                <c:pt idx="4">
                  <c:v>4.3562239994571428E-2</c:v>
                </c:pt>
                <c:pt idx="5">
                  <c:v>8.5237299972504843E-3</c:v>
                </c:pt>
                <c:pt idx="6">
                  <c:v>-1.0514780002267798E-2</c:v>
                </c:pt>
                <c:pt idx="7">
                  <c:v>1.2407359998178435E-2</c:v>
                </c:pt>
                <c:pt idx="8">
                  <c:v>-1.7466800036345376E-3</c:v>
                </c:pt>
                <c:pt idx="9">
                  <c:v>1.5541725000730366E-2</c:v>
                </c:pt>
                <c:pt idx="10">
                  <c:v>1.9503214994983864E-2</c:v>
                </c:pt>
                <c:pt idx="11">
                  <c:v>-9.2854000031366013E-3</c:v>
                </c:pt>
                <c:pt idx="12">
                  <c:v>-3.365082499840355E-2</c:v>
                </c:pt>
                <c:pt idx="13">
                  <c:v>1.6676089997417876E-2</c:v>
                </c:pt>
                <c:pt idx="14">
                  <c:v>1.209885999924154E-2</c:v>
                </c:pt>
                <c:pt idx="15">
                  <c:v>1.9348755000464735E-2</c:v>
                </c:pt>
                <c:pt idx="16">
                  <c:v>1.5271734995621955E-2</c:v>
                </c:pt>
                <c:pt idx="17">
                  <c:v>1.623322499654023E-2</c:v>
                </c:pt>
                <c:pt idx="18">
                  <c:v>1.923322499715141E-2</c:v>
                </c:pt>
                <c:pt idx="19">
                  <c:v>1.7194714997458505E-2</c:v>
                </c:pt>
                <c:pt idx="20">
                  <c:v>-3.1707100042694947E-3</c:v>
                </c:pt>
                <c:pt idx="21">
                  <c:v>3.4446099980414147E-3</c:v>
                </c:pt>
                <c:pt idx="22">
                  <c:v>4.4446099982451415E-3</c:v>
                </c:pt>
                <c:pt idx="23">
                  <c:v>1.5406099999381695E-2</c:v>
                </c:pt>
                <c:pt idx="24">
                  <c:v>-8.9593250031612115E-3</c:v>
                </c:pt>
                <c:pt idx="25">
                  <c:v>7.3675900002854178E-3</c:v>
                </c:pt>
                <c:pt idx="26">
                  <c:v>1.6290569996272097E-2</c:v>
                </c:pt>
                <c:pt idx="27">
                  <c:v>1.6290569996272097E-2</c:v>
                </c:pt>
                <c:pt idx="28">
                  <c:v>-1.055600003383006E-3</c:v>
                </c:pt>
                <c:pt idx="29">
                  <c:v>-4.0941100014606491E-3</c:v>
                </c:pt>
                <c:pt idx="30">
                  <c:v>7.5404649960546521E-3</c:v>
                </c:pt>
                <c:pt idx="31">
                  <c:v>6.5019549965654733E-3</c:v>
                </c:pt>
                <c:pt idx="32">
                  <c:v>1.0501954997380381E-2</c:v>
                </c:pt>
                <c:pt idx="33">
                  <c:v>1.1501954997584107E-2</c:v>
                </c:pt>
                <c:pt idx="34">
                  <c:v>2.8790359994673054E-2</c:v>
                </c:pt>
                <c:pt idx="35">
                  <c:v>9.424935000424739E-3</c:v>
                </c:pt>
                <c:pt idx="36">
                  <c:v>1.2424935001035919E-2</c:v>
                </c:pt>
                <c:pt idx="37">
                  <c:v>7.7518499965663068E-3</c:v>
                </c:pt>
                <c:pt idx="38">
                  <c:v>9.7518499969737604E-3</c:v>
                </c:pt>
                <c:pt idx="39">
                  <c:v>3.6748299989994848E-3</c:v>
                </c:pt>
                <c:pt idx="40">
                  <c:v>8.6748300000181189E-3</c:v>
                </c:pt>
                <c:pt idx="41">
                  <c:v>1.9674830000440124E-2</c:v>
                </c:pt>
                <c:pt idx="42">
                  <c:v>2.9632349978783168E-3</c:v>
                </c:pt>
                <c:pt idx="43">
                  <c:v>2.9632349978783168E-3</c:v>
                </c:pt>
                <c:pt idx="44">
                  <c:v>5.9247249992040452E-3</c:v>
                </c:pt>
                <c:pt idx="45">
                  <c:v>5.9247249992040452E-3</c:v>
                </c:pt>
                <c:pt idx="46">
                  <c:v>4.8862150015338557E-3</c:v>
                </c:pt>
                <c:pt idx="47">
                  <c:v>1.3886215001548408E-2</c:v>
                </c:pt>
                <c:pt idx="48">
                  <c:v>3.0976000016380567E-3</c:v>
                </c:pt>
                <c:pt idx="49">
                  <c:v>9.0976000010414282E-3</c:v>
                </c:pt>
                <c:pt idx="50">
                  <c:v>3.0590899968956364E-3</c:v>
                </c:pt>
                <c:pt idx="51">
                  <c:v>7.0590899958915543E-3</c:v>
                </c:pt>
                <c:pt idx="52">
                  <c:v>1.0059089996502735E-2</c:v>
                </c:pt>
                <c:pt idx="53">
                  <c:v>5.1934549992438406E-3</c:v>
                </c:pt>
                <c:pt idx="54">
                  <c:v>1.6768584995588753E-2</c:v>
                </c:pt>
                <c:pt idx="55">
                  <c:v>1.941459999216022E-3</c:v>
                </c:pt>
                <c:pt idx="56">
                  <c:v>1.1864440000863397E-2</c:v>
                </c:pt>
                <c:pt idx="57">
                  <c:v>8.0758249951031758E-3</c:v>
                </c:pt>
                <c:pt idx="58">
                  <c:v>5.2872099968226394E-3</c:v>
                </c:pt>
                <c:pt idx="59">
                  <c:v>6.2872099970263662E-3</c:v>
                </c:pt>
                <c:pt idx="60">
                  <c:v>1.1210189999474096E-2</c:v>
                </c:pt>
                <c:pt idx="61">
                  <c:v>-4.8283199994330062E-3</c:v>
                </c:pt>
                <c:pt idx="62">
                  <c:v>1.7168000158562791E-4</c:v>
                </c:pt>
                <c:pt idx="63">
                  <c:v>1.133169995227945E-3</c:v>
                </c:pt>
                <c:pt idx="64">
                  <c:v>-9.0534000264597125E-4</c:v>
                </c:pt>
                <c:pt idx="65">
                  <c:v>8.0946599973685807E-3</c:v>
                </c:pt>
                <c:pt idx="66">
                  <c:v>3.4215750001749257E-3</c:v>
                </c:pt>
                <c:pt idx="67">
                  <c:v>1.2421575000189478E-2</c:v>
                </c:pt>
                <c:pt idx="68">
                  <c:v>-2.6169349985138979E-3</c:v>
                </c:pt>
                <c:pt idx="69">
                  <c:v>1.4383065001311479E-2</c:v>
                </c:pt>
                <c:pt idx="70">
                  <c:v>-6.4055500042741187E-3</c:v>
                </c:pt>
                <c:pt idx="71">
                  <c:v>9.5944499953475315E-3</c:v>
                </c:pt>
                <c:pt idx="72">
                  <c:v>-4.4406000233720988E-4</c:v>
                </c:pt>
                <c:pt idx="73">
                  <c:v>6.5559399972698884E-3</c:v>
                </c:pt>
                <c:pt idx="74">
                  <c:v>-5.4825700008223066E-3</c:v>
                </c:pt>
                <c:pt idx="75">
                  <c:v>7.7288150005188072E-3</c:v>
                </c:pt>
                <c:pt idx="76">
                  <c:v>9.1879949977737851E-3</c:v>
                </c:pt>
                <c:pt idx="77">
                  <c:v>2.1494850007002242E-3</c:v>
                </c:pt>
                <c:pt idx="78">
                  <c:v>3.9954449985089013E-3</c:v>
                </c:pt>
                <c:pt idx="79">
                  <c:v>-5.6776400051603559E-3</c:v>
                </c:pt>
                <c:pt idx="80">
                  <c:v>1.4956934999645455E-2</c:v>
                </c:pt>
                <c:pt idx="81">
                  <c:v>-1.7546600010973634E-3</c:v>
                </c:pt>
                <c:pt idx="82">
                  <c:v>3.1298099947889568E-3</c:v>
                </c:pt>
                <c:pt idx="83">
                  <c:v>-7.9857199998514261E-3</c:v>
                </c:pt>
                <c:pt idx="84">
                  <c:v>6.8024749962205533E-3</c:v>
                </c:pt>
                <c:pt idx="85">
                  <c:v>8.6099249965627678E-3</c:v>
                </c:pt>
                <c:pt idx="86">
                  <c:v>-2.1720000040659215E-4</c:v>
                </c:pt>
                <c:pt idx="87">
                  <c:v>1.1915065002540359E-2</c:v>
                </c:pt>
                <c:pt idx="88">
                  <c:v>1.010919999316684E-3</c:v>
                </c:pt>
                <c:pt idx="89">
                  <c:v>6.2796500005788403E-3</c:v>
                </c:pt>
                <c:pt idx="90">
                  <c:v>2.663909996044822E-3</c:v>
                </c:pt>
                <c:pt idx="91">
                  <c:v>-2.3578650016133906E-3</c:v>
                </c:pt>
                <c:pt idx="92">
                  <c:v>4.8150099992199102E-3</c:v>
                </c:pt>
                <c:pt idx="93">
                  <c:v>1.2377800012473017E-3</c:v>
                </c:pt>
                <c:pt idx="94">
                  <c:v>2.2199269997145166E-2</c:v>
                </c:pt>
                <c:pt idx="95">
                  <c:v>1.3336350002646213E-3</c:v>
                </c:pt>
                <c:pt idx="96">
                  <c:v>-4.4164699993416434E-3</c:v>
                </c:pt>
                <c:pt idx="97">
                  <c:v>1.954502000080538E-2</c:v>
                </c:pt>
                <c:pt idx="98">
                  <c:v>1.3600264999695355E-2</c:v>
                </c:pt>
                <c:pt idx="99">
                  <c:v>4.5617550003953511E-3</c:v>
                </c:pt>
                <c:pt idx="100">
                  <c:v>-8.3038800021313364E-3</c:v>
                </c:pt>
                <c:pt idx="101">
                  <c:v>8.3048500164295547E-4</c:v>
                </c:pt>
                <c:pt idx="102">
                  <c:v>-4.996640003810171E-3</c:v>
                </c:pt>
                <c:pt idx="103">
                  <c:v>-8.0351500018878141E-3</c:v>
                </c:pt>
                <c:pt idx="104">
                  <c:v>-3.6508899993350497E-3</c:v>
                </c:pt>
                <c:pt idx="105">
                  <c:v>-1.5165250024438137E-3</c:v>
                </c:pt>
                <c:pt idx="106">
                  <c:v>-1.1730010004612268E-2</c:v>
                </c:pt>
                <c:pt idx="107">
                  <c:v>-1.1807030001364183E-2</c:v>
                </c:pt>
                <c:pt idx="108">
                  <c:v>-1.2595645001056255E-2</c:v>
                </c:pt>
                <c:pt idx="109">
                  <c:v>2.9229800002212869E-3</c:v>
                </c:pt>
                <c:pt idx="110">
                  <c:v>-4.9426550031057559E-3</c:v>
                </c:pt>
                <c:pt idx="111">
                  <c:v>1.7189609998240485E-2</c:v>
                </c:pt>
                <c:pt idx="112">
                  <c:v>-1.084889999947336E-2</c:v>
                </c:pt>
                <c:pt idx="113">
                  <c:v>-1.6887409998162184E-2</c:v>
                </c:pt>
                <c:pt idx="114">
                  <c:v>-2.2753045001081773E-2</c:v>
                </c:pt>
                <c:pt idx="115">
                  <c:v>-7.530450020567514E-4</c:v>
                </c:pt>
                <c:pt idx="116">
                  <c:v>1.2084449990652502E-3</c:v>
                </c:pt>
                <c:pt idx="117">
                  <c:v>5.4198300003918121E-3</c:v>
                </c:pt>
                <c:pt idx="118">
                  <c:v>-1.3484315000823699E-2</c:v>
                </c:pt>
                <c:pt idx="119">
                  <c:v>-2.9522824999730801E-2</c:v>
                </c:pt>
                <c:pt idx="120">
                  <c:v>-1.306154499980039E-2</c:v>
                </c:pt>
                <c:pt idx="121">
                  <c:v>-1.8198010004198295E-2</c:v>
                </c:pt>
                <c:pt idx="122">
                  <c:v>-5.910445002882625E-3</c:v>
                </c:pt>
                <c:pt idx="123">
                  <c:v>1.1300939997454407E-2</c:v>
                </c:pt>
                <c:pt idx="124">
                  <c:v>1.0646689996065106E-2</c:v>
                </c:pt>
                <c:pt idx="125">
                  <c:v>-1.9163700002536643E-2</c:v>
                </c:pt>
                <c:pt idx="126">
                  <c:v>-1.5295450029952917E-3</c:v>
                </c:pt>
                <c:pt idx="127">
                  <c:v>-7.7606050017493544E-3</c:v>
                </c:pt>
                <c:pt idx="128">
                  <c:v>-1.7549219999636989E-2</c:v>
                </c:pt>
                <c:pt idx="129">
                  <c:v>-1.1549220000233618E-2</c:v>
                </c:pt>
                <c:pt idx="130">
                  <c:v>-4.3763450012193061E-3</c:v>
                </c:pt>
                <c:pt idx="131">
                  <c:v>-7.8380449995165691E-3</c:v>
                </c:pt>
                <c:pt idx="132">
                  <c:v>-1.3262915001178044E-2</c:v>
                </c:pt>
                <c:pt idx="133">
                  <c:v>-1.9282590001239441E-2</c:v>
                </c:pt>
                <c:pt idx="134">
                  <c:v>6.0246499979257351E-3</c:v>
                </c:pt>
                <c:pt idx="135">
                  <c:v>1.3515649970941013E-3</c:v>
                </c:pt>
                <c:pt idx="136">
                  <c:v>-1.3686945001609274E-2</c:v>
                </c:pt>
                <c:pt idx="137">
                  <c:v>-2.2879494999870076E-2</c:v>
                </c:pt>
                <c:pt idx="138">
                  <c:v>-4.5525799996539718E-3</c:v>
                </c:pt>
                <c:pt idx="139">
                  <c:v>6.5600099969742587E-3</c:v>
                </c:pt>
                <c:pt idx="140">
                  <c:v>-5.3056250017107232E-3</c:v>
                </c:pt>
                <c:pt idx="141">
                  <c:v>6.6943749970960198E-3</c:v>
                </c:pt>
                <c:pt idx="142">
                  <c:v>-2.1382645003541256E-2</c:v>
                </c:pt>
                <c:pt idx="143">
                  <c:v>-9.421155002200976E-3</c:v>
                </c:pt>
                <c:pt idx="144">
                  <c:v>-4.3286599993734853E-3</c:v>
                </c:pt>
                <c:pt idx="145">
                  <c:v>-7.5731600009021349E-3</c:v>
                </c:pt>
                <c:pt idx="146">
                  <c:v>2.431130999866582E-2</c:v>
                </c:pt>
                <c:pt idx="147">
                  <c:v>1.3272799997139373E-2</c:v>
                </c:pt>
                <c:pt idx="148">
                  <c:v>2.0599714996933471E-2</c:v>
                </c:pt>
                <c:pt idx="149">
                  <c:v>-5.5432500084862113E-4</c:v>
                </c:pt>
                <c:pt idx="150">
                  <c:v>1.5772590000779019E-2</c:v>
                </c:pt>
                <c:pt idx="151">
                  <c:v>1.9734079998670495E-2</c:v>
                </c:pt>
                <c:pt idx="152">
                  <c:v>1.9695569999385043E-2</c:v>
                </c:pt>
                <c:pt idx="153">
                  <c:v>6.9069549972482491E-3</c:v>
                </c:pt>
                <c:pt idx="154">
                  <c:v>1.1077729997850838E-2</c:v>
                </c:pt>
                <c:pt idx="155">
                  <c:v>3.0392199987545609E-3</c:v>
                </c:pt>
                <c:pt idx="156">
                  <c:v>-8.1148200024472317E-3</c:v>
                </c:pt>
                <c:pt idx="157">
                  <c:v>-8.6492500304302666E-4</c:v>
                </c:pt>
                <c:pt idx="158">
                  <c:v>-2.903435000916943E-3</c:v>
                </c:pt>
                <c:pt idx="159">
                  <c:v>-4.6920500008127419E-3</c:v>
                </c:pt>
                <c:pt idx="160">
                  <c:v>1.21924199975183E-2</c:v>
                </c:pt>
                <c:pt idx="161">
                  <c:v>1.5442314999745577E-2</c:v>
                </c:pt>
                <c:pt idx="162">
                  <c:v>9.4038049974187743E-3</c:v>
                </c:pt>
                <c:pt idx="163">
                  <c:v>-6.634705001488328E-3</c:v>
                </c:pt>
                <c:pt idx="164">
                  <c:v>3.2678499701432884E-4</c:v>
                </c:pt>
                <c:pt idx="165">
                  <c:v>1.965369999743416E-2</c:v>
                </c:pt>
                <c:pt idx="166">
                  <c:v>-5.4233200025919359E-3</c:v>
                </c:pt>
                <c:pt idx="167">
                  <c:v>1.7631924998568138E-2</c:v>
                </c:pt>
                <c:pt idx="168">
                  <c:v>-3.022324999619741E-3</c:v>
                </c:pt>
                <c:pt idx="169">
                  <c:v>6.1890599972684868E-3</c:v>
                </c:pt>
                <c:pt idx="170">
                  <c:v>-7.9649800009065075E-3</c:v>
                </c:pt>
                <c:pt idx="171">
                  <c:v>-4.0034900030150311E-3</c:v>
                </c:pt>
                <c:pt idx="172">
                  <c:v>1.6284914998323075E-2</c:v>
                </c:pt>
                <c:pt idx="173">
                  <c:v>-1.8724850033322582E-3</c:v>
                </c:pt>
                <c:pt idx="174">
                  <c:v>-6.9495050029217964E-3</c:v>
                </c:pt>
                <c:pt idx="175">
                  <c:v>3.4347549972153502E-3</c:v>
                </c:pt>
                <c:pt idx="176">
                  <c:v>-3.0097900016698986E-3</c:v>
                </c:pt>
                <c:pt idx="177">
                  <c:v>3.5285099966131384E-3</c:v>
                </c:pt>
                <c:pt idx="178">
                  <c:v>-3.8369150024664123E-3</c:v>
                </c:pt>
                <c:pt idx="179">
                  <c:v>-1.6913935003685765E-2</c:v>
                </c:pt>
                <c:pt idx="180">
                  <c:v>-1.2260105002496857E-2</c:v>
                </c:pt>
                <c:pt idx="181">
                  <c:v>-5.2601050028897589E-3</c:v>
                </c:pt>
                <c:pt idx="182">
                  <c:v>2.7508834999025567E-2</c:v>
                </c:pt>
                <c:pt idx="183">
                  <c:v>-3.9528650031570578E-3</c:v>
                </c:pt>
                <c:pt idx="184">
                  <c:v>1.3220009999713511E-2</c:v>
                </c:pt>
                <c:pt idx="185">
                  <c:v>2.9854584996428457E-2</c:v>
                </c:pt>
                <c:pt idx="186">
                  <c:v>-1.8185000026278431E-3</c:v>
                </c:pt>
                <c:pt idx="187">
                  <c:v>-2.5054450015886687E-3</c:v>
                </c:pt>
                <c:pt idx="188">
                  <c:v>3.9785999979358166E-4</c:v>
                </c:pt>
                <c:pt idx="189">
                  <c:v>6.4145949982048478E-3</c:v>
                </c:pt>
                <c:pt idx="190">
                  <c:v>1.8298644998139935E-2</c:v>
                </c:pt>
                <c:pt idx="191">
                  <c:v>3.2601349994365592E-3</c:v>
                </c:pt>
                <c:pt idx="192">
                  <c:v>9.5100299986370374E-3</c:v>
                </c:pt>
                <c:pt idx="193">
                  <c:v>2.3394499999994878E-2</c:v>
                </c:pt>
                <c:pt idx="194">
                  <c:v>1.7214149993378669E-3</c:v>
                </c:pt>
                <c:pt idx="195">
                  <c:v>1.4644394996139454E-2</c:v>
                </c:pt>
                <c:pt idx="196">
                  <c:v>1.6932800001086434E-2</c:v>
                </c:pt>
                <c:pt idx="197">
                  <c:v>-3.1073900026967749E-3</c:v>
                </c:pt>
                <c:pt idx="198">
                  <c:v>9.1810150006494951E-3</c:v>
                </c:pt>
                <c:pt idx="199">
                  <c:v>4.1469419997156365E-2</c:v>
                </c:pt>
                <c:pt idx="200">
                  <c:v>-2.1607600003335392E-2</c:v>
                </c:pt>
                <c:pt idx="201">
                  <c:v>1.3538899984268937E-3</c:v>
                </c:pt>
                <c:pt idx="202">
                  <c:v>1.4315379998151911E-2</c:v>
                </c:pt>
                <c:pt idx="203">
                  <c:v>5.8151699995505624E-3</c:v>
                </c:pt>
                <c:pt idx="204">
                  <c:v>1.0411234998173313E-2</c:v>
                </c:pt>
                <c:pt idx="205">
                  <c:v>-1.1261850002483698E-2</c:v>
                </c:pt>
                <c:pt idx="206">
                  <c:v>-1.5300359998946078E-2</c:v>
                </c:pt>
                <c:pt idx="207">
                  <c:v>9.6837000091909431E-4</c:v>
                </c:pt>
                <c:pt idx="208">
                  <c:v>3.092985999683151E-2</c:v>
                </c:pt>
                <c:pt idx="209">
                  <c:v>-2.8587550004885998E-3</c:v>
                </c:pt>
                <c:pt idx="210">
                  <c:v>1.5987204998964444E-2</c:v>
                </c:pt>
                <c:pt idx="211">
                  <c:v>-8.7243900015891995E-3</c:v>
                </c:pt>
                <c:pt idx="212">
                  <c:v>8.5255049998522736E-3</c:v>
                </c:pt>
                <c:pt idx="213">
                  <c:v>2.9448484998283675E-2</c:v>
                </c:pt>
                <c:pt idx="214">
                  <c:v>-1.0149680001632078E-2</c:v>
                </c:pt>
                <c:pt idx="215">
                  <c:v>4.3308549975336064E-3</c:v>
                </c:pt>
                <c:pt idx="216">
                  <c:v>2.5657769998360891E-2</c:v>
                </c:pt>
                <c:pt idx="217">
                  <c:v>-4.7076549999474082E-3</c:v>
                </c:pt>
                <c:pt idx="218">
                  <c:v>3.6192599982314277E-3</c:v>
                </c:pt>
                <c:pt idx="219">
                  <c:v>1.0542239997448632E-2</c:v>
                </c:pt>
                <c:pt idx="220">
                  <c:v>3.8306450005620718E-3</c:v>
                </c:pt>
                <c:pt idx="221">
                  <c:v>7.9213499702746049E-4</c:v>
                </c:pt>
                <c:pt idx="222">
                  <c:v>1.0676604997570394E-2</c:v>
                </c:pt>
                <c:pt idx="223">
                  <c:v>-1.4389249990927055E-3</c:v>
                </c:pt>
                <c:pt idx="224">
                  <c:v>-1.5052000162540935E-4</c:v>
                </c:pt>
                <c:pt idx="225">
                  <c:v>9.84947999677388E-3</c:v>
                </c:pt>
                <c:pt idx="226">
                  <c:v>1.7810969999118242E-2</c:v>
                </c:pt>
                <c:pt idx="227">
                  <c:v>-4.9391350003133994E-3</c:v>
                </c:pt>
                <c:pt idx="228">
                  <c:v>-4.9391350003133994E-3</c:v>
                </c:pt>
                <c:pt idx="229">
                  <c:v>6.0223549990041647E-3</c:v>
                </c:pt>
                <c:pt idx="230">
                  <c:v>1.2915049992443528E-3</c:v>
                </c:pt>
                <c:pt idx="231">
                  <c:v>-4.8047700001916382E-3</c:v>
                </c:pt>
                <c:pt idx="232">
                  <c:v>4.1483634995529428E-2</c:v>
                </c:pt>
                <c:pt idx="233">
                  <c:v>-3.5631895003461977E-2</c:v>
                </c:pt>
                <c:pt idx="234">
                  <c:v>-2.4205100016843062E-3</c:v>
                </c:pt>
                <c:pt idx="235">
                  <c:v>2.4421849957434461E-3</c:v>
                </c:pt>
                <c:pt idx="236">
                  <c:v>7.4036749974766281E-3</c:v>
                </c:pt>
                <c:pt idx="237">
                  <c:v>1.2941974997374928E-2</c:v>
                </c:pt>
                <c:pt idx="238">
                  <c:v>1.4916839994839393E-2</c:v>
                </c:pt>
                <c:pt idx="239">
                  <c:v>1.8839820000721375E-2</c:v>
                </c:pt>
                <c:pt idx="240">
                  <c:v>2.9741850012214854E-3</c:v>
                </c:pt>
                <c:pt idx="241">
                  <c:v>7.2429149950039573E-3</c:v>
                </c:pt>
                <c:pt idx="242">
                  <c:v>1.1088035000284435E-2</c:v>
                </c:pt>
                <c:pt idx="243">
                  <c:v>1.5162535000854405E-2</c:v>
                </c:pt>
                <c:pt idx="244">
                  <c:v>4.9498899970785715E-3</c:v>
                </c:pt>
                <c:pt idx="245">
                  <c:v>-8.289990004413994E-3</c:v>
                </c:pt>
                <c:pt idx="246">
                  <c:v>-1.7044295003870502E-2</c:v>
                </c:pt>
                <c:pt idx="247">
                  <c:v>-1.5662800033169333E-3</c:v>
                </c:pt>
                <c:pt idx="248">
                  <c:v>3.3952099984162487E-3</c:v>
                </c:pt>
                <c:pt idx="249">
                  <c:v>6.6026425000018207E-2</c:v>
                </c:pt>
                <c:pt idx="250">
                  <c:v>1.8276319999131374E-2</c:v>
                </c:pt>
                <c:pt idx="251">
                  <c:v>3.1487704996834509E-2</c:v>
                </c:pt>
                <c:pt idx="252">
                  <c:v>1.1045049996027956E-2</c:v>
                </c:pt>
                <c:pt idx="253">
                  <c:v>-8.4128035003232071E-2</c:v>
                </c:pt>
                <c:pt idx="254">
                  <c:v>1.223654999921564E-2</c:v>
                </c:pt>
                <c:pt idx="255">
                  <c:v>5.1195939999161055E-2</c:v>
                </c:pt>
                <c:pt idx="256">
                  <c:v>1.7118919997301418E-2</c:v>
                </c:pt>
                <c:pt idx="257">
                  <c:v>-1.9996610000816872E-2</c:v>
                </c:pt>
                <c:pt idx="258">
                  <c:v>4.8330304998671636E-2</c:v>
                </c:pt>
                <c:pt idx="259">
                  <c:v>2.9041749985481147E-3</c:v>
                </c:pt>
                <c:pt idx="260">
                  <c:v>5.5387499996868428E-3</c:v>
                </c:pt>
                <c:pt idx="261">
                  <c:v>5.8038539998960914E-2</c:v>
                </c:pt>
                <c:pt idx="262">
                  <c:v>2.9134394997527124E-2</c:v>
                </c:pt>
                <c:pt idx="263">
                  <c:v>6.2687600002391264E-3</c:v>
                </c:pt>
                <c:pt idx="264">
                  <c:v>5.7873849982570391E-3</c:v>
                </c:pt>
                <c:pt idx="265">
                  <c:v>5.7656099961604923E-3</c:v>
                </c:pt>
                <c:pt idx="266">
                  <c:v>1.9995829999970738E-2</c:v>
                </c:pt>
                <c:pt idx="267">
                  <c:v>-9.5043800029088743E-3</c:v>
                </c:pt>
                <c:pt idx="268">
                  <c:v>-2.7619910000794334E-2</c:v>
                </c:pt>
                <c:pt idx="269">
                  <c:v>-9.1418949996295851E-3</c:v>
                </c:pt>
                <c:pt idx="270">
                  <c:v>1.8048499987344258E-3</c:v>
                </c:pt>
                <c:pt idx="271">
                  <c:v>-1.4164930002152687E-2</c:v>
                </c:pt>
                <c:pt idx="272">
                  <c:v>5.0796560000890167E-2</c:v>
                </c:pt>
                <c:pt idx="273">
                  <c:v>1.8828769996616757E-2</c:v>
                </c:pt>
                <c:pt idx="274">
                  <c:v>2.132436000101734E-2</c:v>
                </c:pt>
                <c:pt idx="275">
                  <c:v>2.2612764998484636E-2</c:v>
                </c:pt>
                <c:pt idx="276">
                  <c:v>-2.2752660002879566E-2</c:v>
                </c:pt>
                <c:pt idx="277">
                  <c:v>5.7425499835517257E-4</c:v>
                </c:pt>
                <c:pt idx="278">
                  <c:v>-8.4642550027638208E-3</c:v>
                </c:pt>
                <c:pt idx="279">
                  <c:v>-9.3705000035697594E-3</c:v>
                </c:pt>
                <c:pt idx="280">
                  <c:v>8.9752499989117496E-3</c:v>
                </c:pt>
                <c:pt idx="281">
                  <c:v>4.8597200002404861E-3</c:v>
                </c:pt>
                <c:pt idx="282">
                  <c:v>2.018663499984541E-2</c:v>
                </c:pt>
                <c:pt idx="283">
                  <c:v>8.071104995906353E-3</c:v>
                </c:pt>
                <c:pt idx="284">
                  <c:v>-2.7175100040039979E-3</c:v>
                </c:pt>
                <c:pt idx="285">
                  <c:v>-1.3717600013478659E-3</c:v>
                </c:pt>
                <c:pt idx="286">
                  <c:v>7.93337999493815E-3</c:v>
                </c:pt>
                <c:pt idx="287">
                  <c:v>-7.2087000080500729E-4</c:v>
                </c:pt>
                <c:pt idx="288">
                  <c:v>-7.9789000301389024E-4</c:v>
                </c:pt>
                <c:pt idx="289">
                  <c:v>9.3938199970580172E-3</c:v>
                </c:pt>
                <c:pt idx="290">
                  <c:v>1.5419800001836848E-3</c:v>
                </c:pt>
                <c:pt idx="291">
                  <c:v>-1.0769460001029074E-2</c:v>
                </c:pt>
                <c:pt idx="292">
                  <c:v>1.0153749972232617E-3</c:v>
                </c:pt>
                <c:pt idx="293">
                  <c:v>3.4228999720653519E-4</c:v>
                </c:pt>
                <c:pt idx="294">
                  <c:v>-9.9306400043133181E-3</c:v>
                </c:pt>
                <c:pt idx="295">
                  <c:v>-1.1507870000059484E-2</c:v>
                </c:pt>
                <c:pt idx="296">
                  <c:v>-1.016380000510253E-2</c:v>
                </c:pt>
                <c:pt idx="297">
                  <c:v>-4.2027300041809212E-3</c:v>
                </c:pt>
                <c:pt idx="298">
                  <c:v>-2.7356770002370467E-2</c:v>
                </c:pt>
                <c:pt idx="299">
                  <c:v>-1.5395280002849177E-2</c:v>
                </c:pt>
                <c:pt idx="300">
                  <c:v>-1.9472300002234988E-2</c:v>
                </c:pt>
                <c:pt idx="301">
                  <c:v>-7.510810002713697E-3</c:v>
                </c:pt>
                <c:pt idx="302">
                  <c:v>-8.0110200033232104E-3</c:v>
                </c:pt>
                <c:pt idx="303">
                  <c:v>-3.6049530001037056E-2</c:v>
                </c:pt>
                <c:pt idx="304">
                  <c:v>-1.504953000403475E-2</c:v>
                </c:pt>
                <c:pt idx="305">
                  <c:v>4.4502599957922939E-3</c:v>
                </c:pt>
                <c:pt idx="306">
                  <c:v>-1.3703780005016597E-2</c:v>
                </c:pt>
                <c:pt idx="307">
                  <c:v>-2.3281010002392577E-2</c:v>
                </c:pt>
                <c:pt idx="308">
                  <c:v>7.6804799973615445E-3</c:v>
                </c:pt>
                <c:pt idx="309">
                  <c:v>1.0647399976733141E-3</c:v>
                </c:pt>
                <c:pt idx="310">
                  <c:v>6.7168899950047489E-3</c:v>
                </c:pt>
                <c:pt idx="311">
                  <c:v>2.0024129997182172E-2</c:v>
                </c:pt>
                <c:pt idx="312">
                  <c:v>-8.1684200013114605E-3</c:v>
                </c:pt>
                <c:pt idx="313">
                  <c:v>-3.7245440002152463E-2</c:v>
                </c:pt>
                <c:pt idx="314">
                  <c:v>-9.9570350030262489E-3</c:v>
                </c:pt>
                <c:pt idx="315">
                  <c:v>-1.074565000453731E-2</c:v>
                </c:pt>
                <c:pt idx="316">
                  <c:v>-4.5724500159849413E-4</c:v>
                </c:pt>
                <c:pt idx="317">
                  <c:v>-2.7822669999295613E-2</c:v>
                </c:pt>
                <c:pt idx="318">
                  <c:v>-1.3534265002817847E-2</c:v>
                </c:pt>
                <c:pt idx="319">
                  <c:v>5.4845699996803887E-3</c:v>
                </c:pt>
                <c:pt idx="320">
                  <c:v>-2.4265535001177341E-2</c:v>
                </c:pt>
                <c:pt idx="321">
                  <c:v>-1.938106500529102E-2</c:v>
                </c:pt>
                <c:pt idx="322">
                  <c:v>-1.0479020005732309E-2</c:v>
                </c:pt>
                <c:pt idx="323">
                  <c:v>-4.5175300037954003E-3</c:v>
                </c:pt>
                <c:pt idx="324">
                  <c:v>2.0482469997659791E-2</c:v>
                </c:pt>
                <c:pt idx="325">
                  <c:v>-1.1383165001461748E-2</c:v>
                </c:pt>
                <c:pt idx="326">
                  <c:v>-1.1421675004385179E-2</c:v>
                </c:pt>
                <c:pt idx="327">
                  <c:v>-4.986950007150881E-4</c:v>
                </c:pt>
                <c:pt idx="328">
                  <c:v>-1.2114435001421953E-2</c:v>
                </c:pt>
                <c:pt idx="329">
                  <c:v>1.0808544997416902E-2</c:v>
                </c:pt>
                <c:pt idx="330">
                  <c:v>-1.0864540003240108E-2</c:v>
                </c:pt>
                <c:pt idx="331">
                  <c:v>-1.973017500131391E-2</c:v>
                </c:pt>
                <c:pt idx="332">
                  <c:v>-2.7480280001327628E-2</c:v>
                </c:pt>
                <c:pt idx="333">
                  <c:v>-1.0173040001973277E-2</c:v>
                </c:pt>
                <c:pt idx="334">
                  <c:v>5.3836749975744169E-3</c:v>
                </c:pt>
                <c:pt idx="335">
                  <c:v>-5.3060450045450125E-3</c:v>
                </c:pt>
                <c:pt idx="336">
                  <c:v>-2.3561500056530349E-3</c:v>
                </c:pt>
                <c:pt idx="337">
                  <c:v>-3.3632000122452155E-4</c:v>
                </c:pt>
                <c:pt idx="338">
                  <c:v>1.6852869997819653E-2</c:v>
                </c:pt>
                <c:pt idx="339">
                  <c:v>7.7758499937772285E-3</c:v>
                </c:pt>
                <c:pt idx="340">
                  <c:v>-1.3094600035401527E-3</c:v>
                </c:pt>
                <c:pt idx="341">
                  <c:v>-3.4595650031405967E-3</c:v>
                </c:pt>
                <c:pt idx="342">
                  <c:v>2.0148250005149748E-3</c:v>
                </c:pt>
                <c:pt idx="343">
                  <c:v>4.1077399982896168E-3</c:v>
                </c:pt>
                <c:pt idx="344">
                  <c:v>5.2416849975998048E-3</c:v>
                </c:pt>
                <c:pt idx="345">
                  <c:v>8.4314499945321586E-3</c:v>
                </c:pt>
                <c:pt idx="346">
                  <c:v>6.3001799971971195E-3</c:v>
                </c:pt>
                <c:pt idx="347">
                  <c:v>-4.8249000028590672E-3</c:v>
                </c:pt>
                <c:pt idx="348">
                  <c:v>1.0108414997375803E-2</c:v>
                </c:pt>
                <c:pt idx="349">
                  <c:v>6.7862199939554557E-3</c:v>
                </c:pt>
                <c:pt idx="350">
                  <c:v>7.2862199958763085E-3</c:v>
                </c:pt>
                <c:pt idx="351">
                  <c:v>1.0477719995833468E-2</c:v>
                </c:pt>
                <c:pt idx="352">
                  <c:v>2.1804634998261463E-2</c:v>
                </c:pt>
                <c:pt idx="353">
                  <c:v>-4.2941599967889488E-3</c:v>
                </c:pt>
                <c:pt idx="354">
                  <c:v>-8.3711800034507178E-3</c:v>
                </c:pt>
                <c:pt idx="355">
                  <c:v>8.7288199938484468E-3</c:v>
                </c:pt>
                <c:pt idx="356">
                  <c:v>4.2026899973279797E-3</c:v>
                </c:pt>
                <c:pt idx="357">
                  <c:v>7.7026900034979917E-3</c:v>
                </c:pt>
                <c:pt idx="358">
                  <c:v>1.1855680000735447E-2</c:v>
                </c:pt>
                <c:pt idx="359">
                  <c:v>1.5391039996757172E-2</c:v>
                </c:pt>
                <c:pt idx="360">
                  <c:v>1.9159559997206088E-2</c:v>
                </c:pt>
                <c:pt idx="361">
                  <c:v>1.215703999332618E-2</c:v>
                </c:pt>
                <c:pt idx="362">
                  <c:v>2.3387679997540545E-2</c:v>
                </c:pt>
                <c:pt idx="363">
                  <c:v>1.5540879998297896E-2</c:v>
                </c:pt>
                <c:pt idx="364">
                  <c:v>6.4224099987768568E-3</c:v>
                </c:pt>
                <c:pt idx="365">
                  <c:v>3.1806249993678648E-2</c:v>
                </c:pt>
                <c:pt idx="366">
                  <c:v>2.3341609994531609E-2</c:v>
                </c:pt>
                <c:pt idx="367">
                  <c:v>-2.7354100020602345E-3</c:v>
                </c:pt>
                <c:pt idx="368">
                  <c:v>8.610339995357208E-3</c:v>
                </c:pt>
                <c:pt idx="369">
                  <c:v>1.2645909999264404E-2</c:v>
                </c:pt>
                <c:pt idx="370">
                  <c:v>1.3645909995830152E-2</c:v>
                </c:pt>
                <c:pt idx="371">
                  <c:v>1.3373819994740188E-2</c:v>
                </c:pt>
                <c:pt idx="372">
                  <c:v>1.1758079999708571E-2</c:v>
                </c:pt>
                <c:pt idx="373">
                  <c:v>1.5677699993830174E-2</c:v>
                </c:pt>
                <c:pt idx="374">
                  <c:v>1.5869409995502792E-2</c:v>
                </c:pt>
                <c:pt idx="375">
                  <c:v>2.586940999754006E-2</c:v>
                </c:pt>
                <c:pt idx="376">
                  <c:v>-7.5567200037767179E-3</c:v>
                </c:pt>
                <c:pt idx="377">
                  <c:v>-1.2133950003772043E-2</c:v>
                </c:pt>
                <c:pt idx="378">
                  <c:v>-1.1249480005062651E-2</c:v>
                </c:pt>
                <c:pt idx="379">
                  <c:v>8.7505199990118854E-3</c:v>
                </c:pt>
                <c:pt idx="380">
                  <c:v>-1.528799000516301E-2</c:v>
                </c:pt>
                <c:pt idx="381">
                  <c:v>-1.186522000352852E-2</c:v>
                </c:pt>
                <c:pt idx="382">
                  <c:v>-1.2903730006655678E-2</c:v>
                </c:pt>
                <c:pt idx="383">
                  <c:v>6.2783199973637238E-3</c:v>
                </c:pt>
                <c:pt idx="384">
                  <c:v>4.8354550017393194E-3</c:v>
                </c:pt>
                <c:pt idx="385">
                  <c:v>-6.0164000024087727E-4</c:v>
                </c:pt>
                <c:pt idx="386">
                  <c:v>-2.8401500021573156E-3</c:v>
                </c:pt>
                <c:pt idx="387">
                  <c:v>-2.7057850020355545E-3</c:v>
                </c:pt>
                <c:pt idx="388">
                  <c:v>-8.0206000711768866E-4</c:v>
                </c:pt>
                <c:pt idx="389">
                  <c:v>-3.494820004561916E-3</c:v>
                </c:pt>
                <c:pt idx="391">
                  <c:v>-5.9979700017720461E-3</c:v>
                </c:pt>
                <c:pt idx="392">
                  <c:v>-4.9979700052062981E-3</c:v>
                </c:pt>
                <c:pt idx="393">
                  <c:v>-2.9979700047988445E-3</c:v>
                </c:pt>
                <c:pt idx="6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8-4B5E-8A5B-F94160322A5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1'!$I$21:$I$984</c:f>
              <c:numCache>
                <c:formatCode>General</c:formatCode>
                <c:ptCount val="964"/>
                <c:pt idx="390">
                  <c:v>7.7718099928461015E-3</c:v>
                </c:pt>
                <c:pt idx="394">
                  <c:v>1.9990899963886477E-3</c:v>
                </c:pt>
                <c:pt idx="395">
                  <c:v>-6.424100007279776E-3</c:v>
                </c:pt>
                <c:pt idx="396">
                  <c:v>-2.4241000064648688E-3</c:v>
                </c:pt>
                <c:pt idx="397">
                  <c:v>-1.0154950003197882E-2</c:v>
                </c:pt>
                <c:pt idx="398">
                  <c:v>-1.8501120001019444E-2</c:v>
                </c:pt>
                <c:pt idx="399">
                  <c:v>-4.6936700018704869E-3</c:v>
                </c:pt>
                <c:pt idx="400">
                  <c:v>-1.3732179999351501E-2</c:v>
                </c:pt>
                <c:pt idx="401">
                  <c:v>-5.7326000023749657E-3</c:v>
                </c:pt>
                <c:pt idx="402">
                  <c:v>-1.13868500047829E-2</c:v>
                </c:pt>
                <c:pt idx="403">
                  <c:v>-6.7735500488197431E-4</c:v>
                </c:pt>
                <c:pt idx="404">
                  <c:v>-7.3889499981305562E-3</c:v>
                </c:pt>
                <c:pt idx="405">
                  <c:v>-8.1583100036368705E-3</c:v>
                </c:pt>
                <c:pt idx="406">
                  <c:v>-5.5815000014263205E-3</c:v>
                </c:pt>
                <c:pt idx="407">
                  <c:v>-4.2742599980556406E-3</c:v>
                </c:pt>
                <c:pt idx="408">
                  <c:v>-9.5848600030876696E-3</c:v>
                </c:pt>
                <c:pt idx="409">
                  <c:v>-1.4931450001313351E-2</c:v>
                </c:pt>
                <c:pt idx="410">
                  <c:v>-1.0473529997398145E-2</c:v>
                </c:pt>
                <c:pt idx="412">
                  <c:v>-1.5822220004338305E-2</c:v>
                </c:pt>
                <c:pt idx="413">
                  <c:v>1.392699996358715E-4</c:v>
                </c:pt>
                <c:pt idx="416">
                  <c:v>-1.0476889998244587E-2</c:v>
                </c:pt>
                <c:pt idx="417">
                  <c:v>-5.2077400032430887E-3</c:v>
                </c:pt>
                <c:pt idx="420">
                  <c:v>-1.03232699984801E-2</c:v>
                </c:pt>
                <c:pt idx="421">
                  <c:v>-1.5361780002422165E-2</c:v>
                </c:pt>
                <c:pt idx="422">
                  <c:v>-9.4195450001279823E-3</c:v>
                </c:pt>
                <c:pt idx="423">
                  <c:v>-2.3285180002858397E-2</c:v>
                </c:pt>
                <c:pt idx="424">
                  <c:v>-1.2323690003540833E-2</c:v>
                </c:pt>
                <c:pt idx="427">
                  <c:v>-6.4028100023278967E-3</c:v>
                </c:pt>
                <c:pt idx="429">
                  <c:v>-1.8633870000485331E-2</c:v>
                </c:pt>
                <c:pt idx="430">
                  <c:v>-7.787909999024123E-3</c:v>
                </c:pt>
                <c:pt idx="431">
                  <c:v>-1.0634290003508795E-2</c:v>
                </c:pt>
                <c:pt idx="432">
                  <c:v>-1.8749820002994966E-2</c:v>
                </c:pt>
                <c:pt idx="433">
                  <c:v>-7.7498200043919496E-3</c:v>
                </c:pt>
                <c:pt idx="436">
                  <c:v>-1.4404070003365632E-2</c:v>
                </c:pt>
                <c:pt idx="438">
                  <c:v>-9.442580005270429E-3</c:v>
                </c:pt>
                <c:pt idx="439">
                  <c:v>5.5741999676683918E-4</c:v>
                </c:pt>
                <c:pt idx="440">
                  <c:v>-2.7269705002254341E-2</c:v>
                </c:pt>
                <c:pt idx="441">
                  <c:v>-2.7308215001539793E-2</c:v>
                </c:pt>
                <c:pt idx="442">
                  <c:v>-1.1308214998280164E-2</c:v>
                </c:pt>
                <c:pt idx="443">
                  <c:v>-2.6096829999005422E-2</c:v>
                </c:pt>
                <c:pt idx="445">
                  <c:v>-4.1387334997125436E-2</c:v>
                </c:pt>
                <c:pt idx="446">
                  <c:v>1.2472399976104498E-3</c:v>
                </c:pt>
                <c:pt idx="448">
                  <c:v>-2.2529699999722652E-3</c:v>
                </c:pt>
                <c:pt idx="450">
                  <c:v>-2.5291480000305455E-2</c:v>
                </c:pt>
                <c:pt idx="451">
                  <c:v>-2.1291479999490548E-2</c:v>
                </c:pt>
                <c:pt idx="453">
                  <c:v>-7.2914800039143302E-3</c:v>
                </c:pt>
                <c:pt idx="454">
                  <c:v>-5.2914800035068765E-3</c:v>
                </c:pt>
                <c:pt idx="455">
                  <c:v>-6.0800950013799593E-3</c:v>
                </c:pt>
                <c:pt idx="456">
                  <c:v>-3.4840299995266832E-3</c:v>
                </c:pt>
                <c:pt idx="457">
                  <c:v>-1.8907220008259173E-2</c:v>
                </c:pt>
                <c:pt idx="458">
                  <c:v>-1.3907220003602561E-2</c:v>
                </c:pt>
                <c:pt idx="459">
                  <c:v>-1.2907220007036813E-2</c:v>
                </c:pt>
                <c:pt idx="460">
                  <c:v>-5.9457300012581982E-3</c:v>
                </c:pt>
                <c:pt idx="461">
                  <c:v>-1.7984240002988372E-2</c:v>
                </c:pt>
                <c:pt idx="462">
                  <c:v>-3.7728550014435314E-3</c:v>
                </c:pt>
                <c:pt idx="463">
                  <c:v>2.2271449997788295E-3</c:v>
                </c:pt>
                <c:pt idx="465">
                  <c:v>-4.5614699993166141E-3</c:v>
                </c:pt>
                <c:pt idx="466">
                  <c:v>-1.8388595002761576E-2</c:v>
                </c:pt>
                <c:pt idx="467">
                  <c:v>-1.7388595006195828E-2</c:v>
                </c:pt>
                <c:pt idx="468">
                  <c:v>-1.0409110000182409E-2</c:v>
                </c:pt>
                <c:pt idx="472">
                  <c:v>-6.5447349988971837E-3</c:v>
                </c:pt>
                <c:pt idx="477">
                  <c:v>-6.3718600067659281E-3</c:v>
                </c:pt>
                <c:pt idx="478">
                  <c:v>1.6281399948638864E-3</c:v>
                </c:pt>
                <c:pt idx="479">
                  <c:v>-1.2198985001305118E-2</c:v>
                </c:pt>
                <c:pt idx="480">
                  <c:v>-3.1989850031095557E-3</c:v>
                </c:pt>
                <c:pt idx="481">
                  <c:v>-1.702610999927856E-2</c:v>
                </c:pt>
                <c:pt idx="482">
                  <c:v>-6.0261100006755441E-3</c:v>
                </c:pt>
                <c:pt idx="483">
                  <c:v>-4.0261100002680905E-3</c:v>
                </c:pt>
                <c:pt idx="484">
                  <c:v>2.9353799982345663E-3</c:v>
                </c:pt>
                <c:pt idx="485">
                  <c:v>-8.9174500317312777E-4</c:v>
                </c:pt>
                <c:pt idx="486">
                  <c:v>-1.3759480003500357E-2</c:v>
                </c:pt>
                <c:pt idx="487">
                  <c:v>5.2405199967324734E-3</c:v>
                </c:pt>
                <c:pt idx="488">
                  <c:v>8.3363749945419841E-3</c:v>
                </c:pt>
                <c:pt idx="489">
                  <c:v>-1.4106070004345383E-2</c:v>
                </c:pt>
                <c:pt idx="490">
                  <c:v>-8.4522400065907277E-3</c:v>
                </c:pt>
                <c:pt idx="491">
                  <c:v>-3.4522400019341148E-3</c:v>
                </c:pt>
                <c:pt idx="495">
                  <c:v>7.2781900016707368E-3</c:v>
                </c:pt>
                <c:pt idx="496">
                  <c:v>4.2011699988506734E-3</c:v>
                </c:pt>
                <c:pt idx="497">
                  <c:v>-1.6222019999986514E-2</c:v>
                </c:pt>
                <c:pt idx="498">
                  <c:v>-1.2049145007040352E-2</c:v>
                </c:pt>
                <c:pt idx="499">
                  <c:v>6.1000027926638722E-6</c:v>
                </c:pt>
                <c:pt idx="500">
                  <c:v>-4.0709200038691051E-3</c:v>
                </c:pt>
                <c:pt idx="501">
                  <c:v>2.1748499420937151E-4</c:v>
                </c:pt>
                <c:pt idx="503">
                  <c:v>1.3178555003833026E-2</c:v>
                </c:pt>
                <c:pt idx="504">
                  <c:v>-1.3552295007684734E-2</c:v>
                </c:pt>
                <c:pt idx="505">
                  <c:v>4.3769992771558464E-5</c:v>
                </c:pt>
                <c:pt idx="506">
                  <c:v>-7.3024000084842555E-3</c:v>
                </c:pt>
                <c:pt idx="507">
                  <c:v>-5.3024000080768019E-3</c:v>
                </c:pt>
                <c:pt idx="508">
                  <c:v>-1.634091000596527E-2</c:v>
                </c:pt>
                <c:pt idx="509">
                  <c:v>-1.2340910005150363E-2</c:v>
                </c:pt>
                <c:pt idx="510">
                  <c:v>-5.1295250013936311E-3</c:v>
                </c:pt>
                <c:pt idx="511">
                  <c:v>-3.0822284999885596E-2</c:v>
                </c:pt>
                <c:pt idx="512">
                  <c:v>-2.066992500476772E-2</c:v>
                </c:pt>
                <c:pt idx="513">
                  <c:v>2.7143349943798967E-3</c:v>
                </c:pt>
                <c:pt idx="514">
                  <c:v>6.8872099946020171E-3</c:v>
                </c:pt>
                <c:pt idx="516">
                  <c:v>-1.7882150001241826E-2</c:v>
                </c:pt>
                <c:pt idx="518">
                  <c:v>3.0600850004702806E-3</c:v>
                </c:pt>
                <c:pt idx="519">
                  <c:v>-9.3053400050848722E-3</c:v>
                </c:pt>
                <c:pt idx="520">
                  <c:v>-9.3053400050848722E-3</c:v>
                </c:pt>
                <c:pt idx="521">
                  <c:v>-1.0343850000936072E-2</c:v>
                </c:pt>
                <c:pt idx="522">
                  <c:v>-4.3438499997137114E-3</c:v>
                </c:pt>
                <c:pt idx="523">
                  <c:v>-1.1459380002634134E-2</c:v>
                </c:pt>
                <c:pt idx="524">
                  <c:v>2.0194449993141461E-2</c:v>
                </c:pt>
                <c:pt idx="525">
                  <c:v>-1.4497890006168745E-2</c:v>
                </c:pt>
                <c:pt idx="526">
                  <c:v>-1.4844060002360493E-2</c:v>
                </c:pt>
                <c:pt idx="527">
                  <c:v>-1.1882570004672743E-2</c:v>
                </c:pt>
                <c:pt idx="528">
                  <c:v>-2.8825699992012233E-3</c:v>
                </c:pt>
                <c:pt idx="529">
                  <c:v>8.1174299994017929E-3</c:v>
                </c:pt>
                <c:pt idx="530">
                  <c:v>-2.7632675002678297E-2</c:v>
                </c:pt>
                <c:pt idx="531">
                  <c:v>-1.2632675003260374E-2</c:v>
                </c:pt>
                <c:pt idx="533">
                  <c:v>-1.1671184998704121E-2</c:v>
                </c:pt>
                <c:pt idx="534">
                  <c:v>-1.4075120001507457E-2</c:v>
                </c:pt>
                <c:pt idx="535">
                  <c:v>-7.4212899999110959E-3</c:v>
                </c:pt>
                <c:pt idx="536">
                  <c:v>1.5787099982844666E-3</c:v>
                </c:pt>
                <c:pt idx="537">
                  <c:v>-6.4598000099067576E-3</c:v>
                </c:pt>
                <c:pt idx="538">
                  <c:v>-1.7498310007795226E-2</c:v>
                </c:pt>
                <c:pt idx="539">
                  <c:v>-1.2114049997762777E-2</c:v>
                </c:pt>
                <c:pt idx="540">
                  <c:v>2.8859500016551465E-3</c:v>
                </c:pt>
                <c:pt idx="541">
                  <c:v>-1.2941175009473227E-2</c:v>
                </c:pt>
                <c:pt idx="542">
                  <c:v>4.0588249903521501E-3</c:v>
                </c:pt>
                <c:pt idx="543">
                  <c:v>-8.0002000031527132E-3</c:v>
                </c:pt>
                <c:pt idx="544">
                  <c:v>-1.0538920003455132E-2</c:v>
                </c:pt>
                <c:pt idx="545">
                  <c:v>-5.3660449993913062E-3</c:v>
                </c:pt>
                <c:pt idx="547">
                  <c:v>1.4987499962444417E-3</c:v>
                </c:pt>
                <c:pt idx="548">
                  <c:v>-8.5397599978023209E-3</c:v>
                </c:pt>
                <c:pt idx="549">
                  <c:v>1.2460239995562006E-2</c:v>
                </c:pt>
                <c:pt idx="550">
                  <c:v>-1.6616780005278997E-2</c:v>
                </c:pt>
                <c:pt idx="552">
                  <c:v>-9.5401800062973052E-3</c:v>
                </c:pt>
                <c:pt idx="553">
                  <c:v>-1.9271030003437772E-2</c:v>
                </c:pt>
                <c:pt idx="554">
                  <c:v>-8.6172000010265037E-3</c:v>
                </c:pt>
                <c:pt idx="555">
                  <c:v>-1.7444325007090811E-2</c:v>
                </c:pt>
                <c:pt idx="556">
                  <c:v>-8.5619550009141676E-3</c:v>
                </c:pt>
                <c:pt idx="557">
                  <c:v>1.0995600001479033E-2</c:v>
                </c:pt>
                <c:pt idx="558">
                  <c:v>-1.046610000776127E-2</c:v>
                </c:pt>
                <c:pt idx="559">
                  <c:v>-6.4661000069463626E-3</c:v>
                </c:pt>
                <c:pt idx="560">
                  <c:v>1.782230499520665E-2</c:v>
                </c:pt>
                <c:pt idx="561">
                  <c:v>4.0336899983230978E-3</c:v>
                </c:pt>
                <c:pt idx="562">
                  <c:v>-2.0331735002400819E-2</c:v>
                </c:pt>
                <c:pt idx="564">
                  <c:v>1.918160000059288E-3</c:v>
                </c:pt>
                <c:pt idx="572">
                  <c:v>-6.7360900065978058E-3</c:v>
                </c:pt>
                <c:pt idx="573">
                  <c:v>-7.5632150037563406E-3</c:v>
                </c:pt>
                <c:pt idx="574">
                  <c:v>-7.1789550056564622E-3</c:v>
                </c:pt>
                <c:pt idx="575">
                  <c:v>4.7034149974933825E-3</c:v>
                </c:pt>
                <c:pt idx="576">
                  <c:v>-5.1237100051366724E-3</c:v>
                </c:pt>
                <c:pt idx="577">
                  <c:v>8.377799968002364E-4</c:v>
                </c:pt>
                <c:pt idx="578">
                  <c:v>1.1010654998244718E-2</c:v>
                </c:pt>
                <c:pt idx="579">
                  <c:v>-2.202785500412574E-2</c:v>
                </c:pt>
                <c:pt idx="580">
                  <c:v>5.9336350022931583E-3</c:v>
                </c:pt>
                <c:pt idx="581">
                  <c:v>-8.5498000407824293E-4</c:v>
                </c:pt>
                <c:pt idx="582">
                  <c:v>1.0650999320205301E-4</c:v>
                </c:pt>
                <c:pt idx="583">
                  <c:v>-6.6821050058933906E-3</c:v>
                </c:pt>
                <c:pt idx="584">
                  <c:v>-4.682105005485937E-3</c:v>
                </c:pt>
                <c:pt idx="585">
                  <c:v>-1.3509230004274286E-2</c:v>
                </c:pt>
                <c:pt idx="586">
                  <c:v>-1.1509230003866833E-2</c:v>
                </c:pt>
                <c:pt idx="587">
                  <c:v>-7.5092300030519255E-3</c:v>
                </c:pt>
                <c:pt idx="588">
                  <c:v>-4.9629998102318496E-5</c:v>
                </c:pt>
                <c:pt idx="589">
                  <c:v>2.1035699974163435E-3</c:v>
                </c:pt>
                <c:pt idx="590">
                  <c:v>-1.156951500888681E-2</c:v>
                </c:pt>
                <c:pt idx="591">
                  <c:v>5.0650600023800507E-3</c:v>
                </c:pt>
                <c:pt idx="592">
                  <c:v>-6.4351500041084364E-3</c:v>
                </c:pt>
                <c:pt idx="593">
                  <c:v>8.9176499750465155E-4</c:v>
                </c:pt>
                <c:pt idx="594">
                  <c:v>-1.8525500490795821E-4</c:v>
                </c:pt>
                <c:pt idx="595">
                  <c:v>-2.5973870004236232E-2</c:v>
                </c:pt>
                <c:pt idx="596">
                  <c:v>-2.2973869999987073E-2</c:v>
                </c:pt>
                <c:pt idx="597">
                  <c:v>-2.9738700031884946E-3</c:v>
                </c:pt>
                <c:pt idx="598">
                  <c:v>2.0261300014681183E-3</c:v>
                </c:pt>
                <c:pt idx="599">
                  <c:v>6.0261300022830255E-3</c:v>
                </c:pt>
                <c:pt idx="600">
                  <c:v>-2.6012379996245727E-2</c:v>
                </c:pt>
                <c:pt idx="601">
                  <c:v>2.295279991813004E-3</c:v>
                </c:pt>
                <c:pt idx="602">
                  <c:v>-6.762484998034779E-3</c:v>
                </c:pt>
                <c:pt idx="603">
                  <c:v>-6.6663000325206667E-4</c:v>
                </c:pt>
                <c:pt idx="604">
                  <c:v>-1.4493754999421071E-2</c:v>
                </c:pt>
                <c:pt idx="605">
                  <c:v>-1.149375500244787E-2</c:v>
                </c:pt>
                <c:pt idx="606">
                  <c:v>8.3147999976063147E-4</c:v>
                </c:pt>
                <c:pt idx="607">
                  <c:v>9.2927599980612285E-3</c:v>
                </c:pt>
                <c:pt idx="608">
                  <c:v>1.229275999503443E-2</c:v>
                </c:pt>
                <c:pt idx="610">
                  <c:v>-1.7457499998272397E-3</c:v>
                </c:pt>
                <c:pt idx="611">
                  <c:v>-7.4766000034287572E-3</c:v>
                </c:pt>
                <c:pt idx="612">
                  <c:v>-1.1572875002457295E-2</c:v>
                </c:pt>
                <c:pt idx="617">
                  <c:v>8.9076599979307503E-3</c:v>
                </c:pt>
                <c:pt idx="623">
                  <c:v>-5.2656350089819171E-3</c:v>
                </c:pt>
                <c:pt idx="624">
                  <c:v>-1.0342655004933476E-2</c:v>
                </c:pt>
                <c:pt idx="625">
                  <c:v>-6.8813750040135346E-3</c:v>
                </c:pt>
                <c:pt idx="626">
                  <c:v>-2.9583950017695315E-3</c:v>
                </c:pt>
                <c:pt idx="627">
                  <c:v>2.144799946108833E-4</c:v>
                </c:pt>
                <c:pt idx="630">
                  <c:v>8.8272799912374467E-3</c:v>
                </c:pt>
                <c:pt idx="632">
                  <c:v>-3.6344199979794212E-3</c:v>
                </c:pt>
                <c:pt idx="633">
                  <c:v>-1.5461545008292887E-2</c:v>
                </c:pt>
                <c:pt idx="634">
                  <c:v>7.1095589999458753E-2</c:v>
                </c:pt>
                <c:pt idx="635">
                  <c:v>-1.8942920003610197E-2</c:v>
                </c:pt>
                <c:pt idx="637">
                  <c:v>-2.8983530006371439E-2</c:v>
                </c:pt>
                <c:pt idx="638">
                  <c:v>-1.9261850029579364E-3</c:v>
                </c:pt>
                <c:pt idx="639">
                  <c:v>1.8466899928171188E-3</c:v>
                </c:pt>
                <c:pt idx="640">
                  <c:v>-1.58043500414351E-3</c:v>
                </c:pt>
                <c:pt idx="642">
                  <c:v>6.5509899941389449E-3</c:v>
                </c:pt>
                <c:pt idx="643">
                  <c:v>5.5124799982877448E-3</c:v>
                </c:pt>
                <c:pt idx="644">
                  <c:v>9.4739699998172E-3</c:v>
                </c:pt>
                <c:pt idx="645">
                  <c:v>2.0892899919999763E-3</c:v>
                </c:pt>
                <c:pt idx="646">
                  <c:v>-6.8343000020831823E-4</c:v>
                </c:pt>
                <c:pt idx="647">
                  <c:v>4.9703999975463375E-3</c:v>
                </c:pt>
                <c:pt idx="648">
                  <c:v>1.4970399999583606E-2</c:v>
                </c:pt>
                <c:pt idx="649">
                  <c:v>2.5777850001759361E-2</c:v>
                </c:pt>
                <c:pt idx="650">
                  <c:v>-9.6838500030571595E-3</c:v>
                </c:pt>
                <c:pt idx="651">
                  <c:v>1.631614999496378E-2</c:v>
                </c:pt>
                <c:pt idx="653">
                  <c:v>-7.3761899984674528E-3</c:v>
                </c:pt>
                <c:pt idx="654">
                  <c:v>9.5442699966952205E-3</c:v>
                </c:pt>
                <c:pt idx="655">
                  <c:v>7.8519300004700199E-3</c:v>
                </c:pt>
                <c:pt idx="657">
                  <c:v>8.2746999978553504E-3</c:v>
                </c:pt>
                <c:pt idx="658">
                  <c:v>-2.0141249988228083E-3</c:v>
                </c:pt>
                <c:pt idx="659">
                  <c:v>4.1972599938162602E-3</c:v>
                </c:pt>
                <c:pt idx="660">
                  <c:v>1.5581519997795112E-2</c:v>
                </c:pt>
                <c:pt idx="661">
                  <c:v>1.0040279994427692E-2</c:v>
                </c:pt>
                <c:pt idx="662">
                  <c:v>4.5593249960802495E-3</c:v>
                </c:pt>
                <c:pt idx="663">
                  <c:v>2.866984999855049E-3</c:v>
                </c:pt>
                <c:pt idx="664">
                  <c:v>7.1168799986480735E-3</c:v>
                </c:pt>
                <c:pt idx="665">
                  <c:v>2.731779997702688E-3</c:v>
                </c:pt>
                <c:pt idx="666">
                  <c:v>-3.4620299993548542E-3</c:v>
                </c:pt>
                <c:pt idx="667">
                  <c:v>-1.3858500024070963E-3</c:v>
                </c:pt>
                <c:pt idx="668">
                  <c:v>2.4533769996196497E-2</c:v>
                </c:pt>
                <c:pt idx="669">
                  <c:v>1.4563299992005341E-3</c:v>
                </c:pt>
                <c:pt idx="670">
                  <c:v>3.4563299996079877E-3</c:v>
                </c:pt>
                <c:pt idx="671">
                  <c:v>1.245632999780355E-2</c:v>
                </c:pt>
                <c:pt idx="672">
                  <c:v>1.7254799968213774E-3</c:v>
                </c:pt>
                <c:pt idx="673">
                  <c:v>-8.6206900014076382E-3</c:v>
                </c:pt>
                <c:pt idx="674">
                  <c:v>-5.6206899971584789E-3</c:v>
                </c:pt>
                <c:pt idx="675">
                  <c:v>-8.2364300033077598E-3</c:v>
                </c:pt>
                <c:pt idx="676">
                  <c:v>1.4013464999152347E-2</c:v>
                </c:pt>
                <c:pt idx="677">
                  <c:v>-2.8906800071126781E-3</c:v>
                </c:pt>
                <c:pt idx="678">
                  <c:v>5.8188149923807941E-3</c:v>
                </c:pt>
                <c:pt idx="679">
                  <c:v>-1.1219695006730035E-2</c:v>
                </c:pt>
                <c:pt idx="680">
                  <c:v>5.0301999945077114E-3</c:v>
                </c:pt>
                <c:pt idx="681">
                  <c:v>7.3301999946124852E-3</c:v>
                </c:pt>
                <c:pt idx="682">
                  <c:v>1.203019999229582E-2</c:v>
                </c:pt>
                <c:pt idx="683">
                  <c:v>2.9916899948148057E-3</c:v>
                </c:pt>
                <c:pt idx="684">
                  <c:v>-7.8739450036664493E-3</c:v>
                </c:pt>
                <c:pt idx="685">
                  <c:v>9.7221199976047501E-3</c:v>
                </c:pt>
                <c:pt idx="686">
                  <c:v>-2.9706400018767454E-3</c:v>
                </c:pt>
                <c:pt idx="687">
                  <c:v>1.6606169992883224E-2</c:v>
                </c:pt>
                <c:pt idx="688">
                  <c:v>7.6999250013614073E-3</c:v>
                </c:pt>
                <c:pt idx="689">
                  <c:v>8.4999249957036227E-3</c:v>
                </c:pt>
                <c:pt idx="690">
                  <c:v>9.1999249998480082E-3</c:v>
                </c:pt>
                <c:pt idx="691">
                  <c:v>5.911309999646619E-3</c:v>
                </c:pt>
                <c:pt idx="692">
                  <c:v>6.911309996212367E-3</c:v>
                </c:pt>
                <c:pt idx="693">
                  <c:v>6.880039996758569E-3</c:v>
                </c:pt>
                <c:pt idx="694">
                  <c:v>7.880039993324317E-3</c:v>
                </c:pt>
                <c:pt idx="695">
                  <c:v>8.9800399946398102E-3</c:v>
                </c:pt>
                <c:pt idx="696">
                  <c:v>1.0352914992836304E-2</c:v>
                </c:pt>
                <c:pt idx="697">
                  <c:v>1.1052914996980689E-2</c:v>
                </c:pt>
                <c:pt idx="698">
                  <c:v>1.3195514991821256E-2</c:v>
                </c:pt>
                <c:pt idx="699">
                  <c:v>-3.2647000625729561E-4</c:v>
                </c:pt>
                <c:pt idx="700">
                  <c:v>5.6735299949650653E-3</c:v>
                </c:pt>
                <c:pt idx="702">
                  <c:v>1.1596509997616522E-2</c:v>
                </c:pt>
                <c:pt idx="703">
                  <c:v>2.0249919994967058E-2</c:v>
                </c:pt>
                <c:pt idx="704">
                  <c:v>6.0766249953303486E-3</c:v>
                </c:pt>
                <c:pt idx="705">
                  <c:v>-1.4043300034245476E-3</c:v>
                </c:pt>
                <c:pt idx="706">
                  <c:v>1.3249499992525671E-2</c:v>
                </c:pt>
                <c:pt idx="707">
                  <c:v>1.5249499992933124E-2</c:v>
                </c:pt>
                <c:pt idx="708">
                  <c:v>8.9734749999479391E-3</c:v>
                </c:pt>
                <c:pt idx="709">
                  <c:v>1.017347499873722E-2</c:v>
                </c:pt>
                <c:pt idx="710">
                  <c:v>5.8233699965057895E-3</c:v>
                </c:pt>
                <c:pt idx="711">
                  <c:v>5.8233699965057895E-3</c:v>
                </c:pt>
                <c:pt idx="712">
                  <c:v>7.8485999256372452E-4</c:v>
                </c:pt>
                <c:pt idx="713">
                  <c:v>9.7078399994643405E-3</c:v>
                </c:pt>
                <c:pt idx="714">
                  <c:v>9.7078399994643405E-3</c:v>
                </c:pt>
                <c:pt idx="715">
                  <c:v>8.8807150023058057E-3</c:v>
                </c:pt>
                <c:pt idx="717">
                  <c:v>1.351528999657603E-2</c:v>
                </c:pt>
                <c:pt idx="718">
                  <c:v>8.0920999898808077E-3</c:v>
                </c:pt>
                <c:pt idx="719">
                  <c:v>1.1320220000925474E-2</c:v>
                </c:pt>
                <c:pt idx="720">
                  <c:v>6.2787999195279554E-4</c:v>
                </c:pt>
                <c:pt idx="721">
                  <c:v>2.6659700015443377E-3</c:v>
                </c:pt>
                <c:pt idx="722">
                  <c:v>2.6245199915138073E-3</c:v>
                </c:pt>
                <c:pt idx="724">
                  <c:v>7.508989998314064E-3</c:v>
                </c:pt>
                <c:pt idx="725">
                  <c:v>-4.5643050034414046E-3</c:v>
                </c:pt>
                <c:pt idx="726">
                  <c:v>5.0356949941487983E-3</c:v>
                </c:pt>
                <c:pt idx="729">
                  <c:v>-8.4537599977920763E-3</c:v>
                </c:pt>
                <c:pt idx="730">
                  <c:v>-9.4943700023577549E-3</c:v>
                </c:pt>
                <c:pt idx="731">
                  <c:v>1.3081600001896732E-2</c:v>
                </c:pt>
                <c:pt idx="732">
                  <c:v>5.6169599993154407E-3</c:v>
                </c:pt>
                <c:pt idx="733">
                  <c:v>-1.8447400070726871E-3</c:v>
                </c:pt>
                <c:pt idx="734">
                  <c:v>7.155259998398833E-3</c:v>
                </c:pt>
                <c:pt idx="735">
                  <c:v>-2.0762200074386783E-3</c:v>
                </c:pt>
                <c:pt idx="736">
                  <c:v>8.5374199989018962E-3</c:v>
                </c:pt>
                <c:pt idx="737">
                  <c:v>8.4382000204641372E-4</c:v>
                </c:pt>
                <c:pt idx="739">
                  <c:v>2.7831149927806109E-3</c:v>
                </c:pt>
                <c:pt idx="740">
                  <c:v>1.5379179989395197E-2</c:v>
                </c:pt>
                <c:pt idx="742">
                  <c:v>-1.6430149989901111E-3</c:v>
                </c:pt>
                <c:pt idx="743">
                  <c:v>-8.162480007740669E-3</c:v>
                </c:pt>
                <c:pt idx="744">
                  <c:v>-7.3742850072449073E-3</c:v>
                </c:pt>
                <c:pt idx="745">
                  <c:v>-2.6442750095156953E-3</c:v>
                </c:pt>
                <c:pt idx="746">
                  <c:v>-2.9578150060842745E-3</c:v>
                </c:pt>
                <c:pt idx="747">
                  <c:v>-1.0823450007592328E-2</c:v>
                </c:pt>
                <c:pt idx="748">
                  <c:v>4.1765499918255955E-3</c:v>
                </c:pt>
                <c:pt idx="749">
                  <c:v>-8.6505750005017035E-3</c:v>
                </c:pt>
                <c:pt idx="750">
                  <c:v>-4.477700000279583E-3</c:v>
                </c:pt>
                <c:pt idx="752">
                  <c:v>1.7173189989989623E-2</c:v>
                </c:pt>
                <c:pt idx="753">
                  <c:v>2.230534992122557E-3</c:v>
                </c:pt>
                <c:pt idx="755">
                  <c:v>-5.2341050031827763E-3</c:v>
                </c:pt>
                <c:pt idx="768">
                  <c:v>-3.1172205002803821E-2</c:v>
                </c:pt>
                <c:pt idx="788">
                  <c:v>-1.029284000833286E-2</c:v>
                </c:pt>
                <c:pt idx="789">
                  <c:v>-1.1965925004915334E-2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28-4B5E-8A5B-F94160322A5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1'!$J$21:$J$984</c:f>
              <c:numCache>
                <c:formatCode>General</c:formatCode>
                <c:ptCount val="964"/>
                <c:pt idx="411">
                  <c:v>-1.0512040003959555E-2</c:v>
                </c:pt>
                <c:pt idx="414">
                  <c:v>-9.9381699983496219E-3</c:v>
                </c:pt>
                <c:pt idx="415">
                  <c:v>-0.36885763500322355</c:v>
                </c:pt>
                <c:pt idx="418">
                  <c:v>-0.37094625000463566</c:v>
                </c:pt>
                <c:pt idx="428">
                  <c:v>-1.4479830002528615E-2</c:v>
                </c:pt>
                <c:pt idx="437">
                  <c:v>-1.2404070010234136E-2</c:v>
                </c:pt>
                <c:pt idx="447">
                  <c:v>-8.2566950004547834E-3</c:v>
                </c:pt>
                <c:pt idx="449">
                  <c:v>-1.1745310002879705E-2</c:v>
                </c:pt>
                <c:pt idx="452">
                  <c:v>-1.0491480003111064E-2</c:v>
                </c:pt>
                <c:pt idx="464">
                  <c:v>-1.0484450001968071E-2</c:v>
                </c:pt>
                <c:pt idx="469">
                  <c:v>-1.1271440002019517E-2</c:v>
                </c:pt>
                <c:pt idx="470">
                  <c:v>-7.921545002318453E-3</c:v>
                </c:pt>
                <c:pt idx="471">
                  <c:v>-7.8600550041301176E-3</c:v>
                </c:pt>
                <c:pt idx="473">
                  <c:v>-7.9370750027010217E-3</c:v>
                </c:pt>
                <c:pt idx="474">
                  <c:v>-1.0671860007278156E-2</c:v>
                </c:pt>
                <c:pt idx="475">
                  <c:v>-1.0371860007580835E-2</c:v>
                </c:pt>
                <c:pt idx="476">
                  <c:v>-1.0171860005357303E-2</c:v>
                </c:pt>
                <c:pt idx="493">
                  <c:v>-1.1221600005228538E-2</c:v>
                </c:pt>
                <c:pt idx="502">
                  <c:v>-1.0171130008529872E-2</c:v>
                </c:pt>
                <c:pt idx="546">
                  <c:v>-4.0896549980971031E-3</c:v>
                </c:pt>
                <c:pt idx="551">
                  <c:v>-1.1555000019143336E-3</c:v>
                </c:pt>
                <c:pt idx="563">
                  <c:v>-5.6048200058285147E-3</c:v>
                </c:pt>
                <c:pt idx="565">
                  <c:v>-6.4203500078292564E-3</c:v>
                </c:pt>
                <c:pt idx="566">
                  <c:v>-7.6934349999646656E-3</c:v>
                </c:pt>
                <c:pt idx="567">
                  <c:v>-6.6319449979346246E-3</c:v>
                </c:pt>
                <c:pt idx="568">
                  <c:v>-5.8704550028778613E-3</c:v>
                </c:pt>
                <c:pt idx="569">
                  <c:v>-5.820559999847319E-3</c:v>
                </c:pt>
                <c:pt idx="570">
                  <c:v>-5.2590700070140883E-3</c:v>
                </c:pt>
                <c:pt idx="571">
                  <c:v>-4.7975800043786876E-3</c:v>
                </c:pt>
                <c:pt idx="609">
                  <c:v>-6.0264950079726987E-3</c:v>
                </c:pt>
                <c:pt idx="613">
                  <c:v>-4.7422350035049021E-3</c:v>
                </c:pt>
                <c:pt idx="614">
                  <c:v>-1.1000000013154931E-3</c:v>
                </c:pt>
                <c:pt idx="615">
                  <c:v>-8.0000000161817297E-4</c:v>
                </c:pt>
                <c:pt idx="618">
                  <c:v>-1.4693600023747422E-3</c:v>
                </c:pt>
                <c:pt idx="619">
                  <c:v>-4.3886150015168823E-3</c:v>
                </c:pt>
                <c:pt idx="620">
                  <c:v>-2.8886150030302815E-3</c:v>
                </c:pt>
                <c:pt idx="621">
                  <c:v>-5.1271249976707622E-3</c:v>
                </c:pt>
                <c:pt idx="622">
                  <c:v>-5.0271250001969747E-3</c:v>
                </c:pt>
                <c:pt idx="631">
                  <c:v>2.1174999710638076E-4</c:v>
                </c:pt>
                <c:pt idx="641">
                  <c:v>1.1282199920970015E-3</c:v>
                </c:pt>
                <c:pt idx="656">
                  <c:v>4.7672500004409812E-3</c:v>
                </c:pt>
                <c:pt idx="701">
                  <c:v>6.7811899934895337E-3</c:v>
                </c:pt>
                <c:pt idx="728">
                  <c:v>5.9586749994195998E-3</c:v>
                </c:pt>
                <c:pt idx="751">
                  <c:v>1.183789994684048E-3</c:v>
                </c:pt>
                <c:pt idx="782">
                  <c:v>-7.4770450082723983E-3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28-4B5E-8A5B-F94160322A5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1'!$K$21:$K$984</c:f>
              <c:numCache>
                <c:formatCode>General</c:formatCode>
                <c:ptCount val="964"/>
                <c:pt idx="444">
                  <c:v>-3.2136200024979189E-3</c:v>
                </c:pt>
                <c:pt idx="628">
                  <c:v>-2.3874100079410709E-3</c:v>
                </c:pt>
                <c:pt idx="636">
                  <c:v>-2.5225999706890434E-4</c:v>
                </c:pt>
                <c:pt idx="652">
                  <c:v>-2.0300200048950501E-3</c:v>
                </c:pt>
                <c:pt idx="723">
                  <c:v>4.0860099979909137E-3</c:v>
                </c:pt>
                <c:pt idx="738">
                  <c:v>9.9183199927210808E-3</c:v>
                </c:pt>
                <c:pt idx="741">
                  <c:v>1.6098199994303286E-3</c:v>
                </c:pt>
                <c:pt idx="754">
                  <c:v>4.0340999839827418E-4</c:v>
                </c:pt>
                <c:pt idx="756">
                  <c:v>-1.1061230004997924E-2</c:v>
                </c:pt>
                <c:pt idx="757">
                  <c:v>-9.3612300042877905E-3</c:v>
                </c:pt>
                <c:pt idx="758">
                  <c:v>-9.261230006814003E-3</c:v>
                </c:pt>
                <c:pt idx="759">
                  <c:v>9.8131600025226362E-3</c:v>
                </c:pt>
                <c:pt idx="760">
                  <c:v>2.063054998870939E-3</c:v>
                </c:pt>
                <c:pt idx="761">
                  <c:v>-8.9754550062934868E-3</c:v>
                </c:pt>
                <c:pt idx="762">
                  <c:v>-1.7764070005796384E-2</c:v>
                </c:pt>
                <c:pt idx="763">
                  <c:v>5.8167998940916732E-4</c:v>
                </c:pt>
                <c:pt idx="764">
                  <c:v>-1.9997230003355071E-2</c:v>
                </c:pt>
                <c:pt idx="765">
                  <c:v>-1.6824354999698699E-2</c:v>
                </c:pt>
                <c:pt idx="766">
                  <c:v>-1.7651480004133191E-2</c:v>
                </c:pt>
                <c:pt idx="767">
                  <c:v>-1.0943450033664703E-3</c:v>
                </c:pt>
                <c:pt idx="769">
                  <c:v>-1.0424620006233454E-2</c:v>
                </c:pt>
                <c:pt idx="770">
                  <c:v>-2.5463130004936829E-2</c:v>
                </c:pt>
                <c:pt idx="771">
                  <c:v>-1.3944505000836216E-2</c:v>
                </c:pt>
                <c:pt idx="773">
                  <c:v>-1.2143775005824864E-2</c:v>
                </c:pt>
                <c:pt idx="774">
                  <c:v>-1.4912140002707019E-2</c:v>
                </c:pt>
                <c:pt idx="775">
                  <c:v>-1.0385175002738833E-2</c:v>
                </c:pt>
                <c:pt idx="776">
                  <c:v>-1.3906770000176039E-2</c:v>
                </c:pt>
                <c:pt idx="777">
                  <c:v>-8.3911000547232106E-4</c:v>
                </c:pt>
                <c:pt idx="778">
                  <c:v>-2.6147149983444251E-3</c:v>
                </c:pt>
                <c:pt idx="779">
                  <c:v>-1.4653225000074599E-2</c:v>
                </c:pt>
                <c:pt idx="780">
                  <c:v>-1.8518860000767745E-2</c:v>
                </c:pt>
                <c:pt idx="781">
                  <c:v>-3.3345985000778455E-2</c:v>
                </c:pt>
                <c:pt idx="783">
                  <c:v>1.5229549899231642E-3</c:v>
                </c:pt>
                <c:pt idx="784">
                  <c:v>-1.3769805009360425E-2</c:v>
                </c:pt>
                <c:pt idx="785">
                  <c:v>-2.794582999922568E-2</c:v>
                </c:pt>
                <c:pt idx="786">
                  <c:v>-1.0315400002582464E-2</c:v>
                </c:pt>
                <c:pt idx="787">
                  <c:v>-8.8543300080345944E-3</c:v>
                </c:pt>
                <c:pt idx="790">
                  <c:v>8.7185449956450611E-3</c:v>
                </c:pt>
                <c:pt idx="791">
                  <c:v>1.0280034999595955E-2</c:v>
                </c:pt>
                <c:pt idx="792">
                  <c:v>-9.8470899974927306E-3</c:v>
                </c:pt>
                <c:pt idx="793">
                  <c:v>-3.2395990005170461E-2</c:v>
                </c:pt>
                <c:pt idx="794">
                  <c:v>-9.7270500045851804E-3</c:v>
                </c:pt>
                <c:pt idx="795">
                  <c:v>-2.1811730010085739E-2</c:v>
                </c:pt>
                <c:pt idx="796">
                  <c:v>-1.0477365001861472E-2</c:v>
                </c:pt>
                <c:pt idx="797">
                  <c:v>-8.5405900099431165E-3</c:v>
                </c:pt>
                <c:pt idx="798">
                  <c:v>-6.186450002132915E-3</c:v>
                </c:pt>
                <c:pt idx="799">
                  <c:v>-5.3326200068113394E-3</c:v>
                </c:pt>
                <c:pt idx="800">
                  <c:v>-5.256075004581362E-3</c:v>
                </c:pt>
                <c:pt idx="801">
                  <c:v>-4.4122149993199855E-3</c:v>
                </c:pt>
                <c:pt idx="802">
                  <c:v>2.0753499920829199E-3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28-4B5E-8A5B-F94160322A5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28-4B5E-8A5B-F94160322A5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28-4B5E-8A5B-F94160322A5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-21544</c:v>
                </c:pt>
                <c:pt idx="1">
                  <c:v>-21506.5</c:v>
                </c:pt>
                <c:pt idx="2">
                  <c:v>-21491</c:v>
                </c:pt>
                <c:pt idx="3">
                  <c:v>-21487.5</c:v>
                </c:pt>
                <c:pt idx="4">
                  <c:v>-21472</c:v>
                </c:pt>
                <c:pt idx="5">
                  <c:v>-21469</c:v>
                </c:pt>
                <c:pt idx="6">
                  <c:v>-21466</c:v>
                </c:pt>
                <c:pt idx="7">
                  <c:v>-21408</c:v>
                </c:pt>
                <c:pt idx="8">
                  <c:v>-21396</c:v>
                </c:pt>
                <c:pt idx="9">
                  <c:v>-21392.5</c:v>
                </c:pt>
                <c:pt idx="10">
                  <c:v>-21389.5</c:v>
                </c:pt>
                <c:pt idx="11">
                  <c:v>-21380</c:v>
                </c:pt>
                <c:pt idx="12">
                  <c:v>-21377.5</c:v>
                </c:pt>
                <c:pt idx="13">
                  <c:v>-21377</c:v>
                </c:pt>
                <c:pt idx="14">
                  <c:v>-21358</c:v>
                </c:pt>
                <c:pt idx="15">
                  <c:v>-21351.5</c:v>
                </c:pt>
                <c:pt idx="16">
                  <c:v>-21345.5</c:v>
                </c:pt>
                <c:pt idx="17">
                  <c:v>-21342.5</c:v>
                </c:pt>
                <c:pt idx="18">
                  <c:v>-21342.5</c:v>
                </c:pt>
                <c:pt idx="19">
                  <c:v>-21339.5</c:v>
                </c:pt>
                <c:pt idx="20">
                  <c:v>-21337</c:v>
                </c:pt>
                <c:pt idx="21">
                  <c:v>-21333</c:v>
                </c:pt>
                <c:pt idx="22">
                  <c:v>-21333</c:v>
                </c:pt>
                <c:pt idx="23">
                  <c:v>-21330</c:v>
                </c:pt>
                <c:pt idx="24">
                  <c:v>-21327.5</c:v>
                </c:pt>
                <c:pt idx="25">
                  <c:v>-21327</c:v>
                </c:pt>
                <c:pt idx="26">
                  <c:v>-21321</c:v>
                </c:pt>
                <c:pt idx="27">
                  <c:v>-21321</c:v>
                </c:pt>
                <c:pt idx="28">
                  <c:v>-21320</c:v>
                </c:pt>
                <c:pt idx="29">
                  <c:v>-21317</c:v>
                </c:pt>
                <c:pt idx="30">
                  <c:v>-21314.5</c:v>
                </c:pt>
                <c:pt idx="31">
                  <c:v>-21311.5</c:v>
                </c:pt>
                <c:pt idx="32">
                  <c:v>-21311.5</c:v>
                </c:pt>
                <c:pt idx="33">
                  <c:v>-21311.5</c:v>
                </c:pt>
                <c:pt idx="34">
                  <c:v>-21308</c:v>
                </c:pt>
                <c:pt idx="35">
                  <c:v>-21305.5</c:v>
                </c:pt>
                <c:pt idx="36">
                  <c:v>-21305.5</c:v>
                </c:pt>
                <c:pt idx="37">
                  <c:v>-21305</c:v>
                </c:pt>
                <c:pt idx="38">
                  <c:v>-21305</c:v>
                </c:pt>
                <c:pt idx="39">
                  <c:v>-21299</c:v>
                </c:pt>
                <c:pt idx="40">
                  <c:v>-21299</c:v>
                </c:pt>
                <c:pt idx="41">
                  <c:v>-21299</c:v>
                </c:pt>
                <c:pt idx="42">
                  <c:v>-21295.5</c:v>
                </c:pt>
                <c:pt idx="43">
                  <c:v>-21295.5</c:v>
                </c:pt>
                <c:pt idx="44">
                  <c:v>-21292.5</c:v>
                </c:pt>
                <c:pt idx="45">
                  <c:v>-21292.5</c:v>
                </c:pt>
                <c:pt idx="46">
                  <c:v>-21289.5</c:v>
                </c:pt>
                <c:pt idx="47">
                  <c:v>-21289.5</c:v>
                </c:pt>
                <c:pt idx="48">
                  <c:v>-21280</c:v>
                </c:pt>
                <c:pt idx="49">
                  <c:v>-21280</c:v>
                </c:pt>
                <c:pt idx="50">
                  <c:v>-21277</c:v>
                </c:pt>
                <c:pt idx="51">
                  <c:v>-21277</c:v>
                </c:pt>
                <c:pt idx="52">
                  <c:v>-21277</c:v>
                </c:pt>
                <c:pt idx="53">
                  <c:v>-21261.5</c:v>
                </c:pt>
                <c:pt idx="54">
                  <c:v>-21150.5</c:v>
                </c:pt>
                <c:pt idx="55">
                  <c:v>-21138</c:v>
                </c:pt>
                <c:pt idx="56">
                  <c:v>-21132</c:v>
                </c:pt>
                <c:pt idx="57">
                  <c:v>-21122.5</c:v>
                </c:pt>
                <c:pt idx="58">
                  <c:v>-21113</c:v>
                </c:pt>
                <c:pt idx="59">
                  <c:v>-21113</c:v>
                </c:pt>
                <c:pt idx="60">
                  <c:v>-21107</c:v>
                </c:pt>
                <c:pt idx="61">
                  <c:v>-21104</c:v>
                </c:pt>
                <c:pt idx="62">
                  <c:v>-21104</c:v>
                </c:pt>
                <c:pt idx="63">
                  <c:v>-21101</c:v>
                </c:pt>
                <c:pt idx="64">
                  <c:v>-21098</c:v>
                </c:pt>
                <c:pt idx="65">
                  <c:v>-21098</c:v>
                </c:pt>
                <c:pt idx="66">
                  <c:v>-21097.5</c:v>
                </c:pt>
                <c:pt idx="67">
                  <c:v>-21097.5</c:v>
                </c:pt>
                <c:pt idx="68">
                  <c:v>-21094.5</c:v>
                </c:pt>
                <c:pt idx="69">
                  <c:v>-21094.5</c:v>
                </c:pt>
                <c:pt idx="70">
                  <c:v>-21085</c:v>
                </c:pt>
                <c:pt idx="71">
                  <c:v>-21085</c:v>
                </c:pt>
                <c:pt idx="72">
                  <c:v>-21082</c:v>
                </c:pt>
                <c:pt idx="73">
                  <c:v>-21082</c:v>
                </c:pt>
                <c:pt idx="74">
                  <c:v>-21079</c:v>
                </c:pt>
                <c:pt idx="75">
                  <c:v>-21069.5</c:v>
                </c:pt>
                <c:pt idx="76">
                  <c:v>-20923.5</c:v>
                </c:pt>
                <c:pt idx="77">
                  <c:v>-20920.5</c:v>
                </c:pt>
                <c:pt idx="78">
                  <c:v>-20908.5</c:v>
                </c:pt>
                <c:pt idx="79">
                  <c:v>-20908</c:v>
                </c:pt>
                <c:pt idx="80">
                  <c:v>-20905.5</c:v>
                </c:pt>
                <c:pt idx="81">
                  <c:v>-20902</c:v>
                </c:pt>
                <c:pt idx="82">
                  <c:v>-20893</c:v>
                </c:pt>
                <c:pt idx="83">
                  <c:v>-20884</c:v>
                </c:pt>
                <c:pt idx="84">
                  <c:v>-20867.5</c:v>
                </c:pt>
                <c:pt idx="85">
                  <c:v>-20852.5</c:v>
                </c:pt>
                <c:pt idx="86">
                  <c:v>-20840</c:v>
                </c:pt>
                <c:pt idx="87">
                  <c:v>-20694.5</c:v>
                </c:pt>
                <c:pt idx="88">
                  <c:v>-20676</c:v>
                </c:pt>
                <c:pt idx="89">
                  <c:v>-20645</c:v>
                </c:pt>
                <c:pt idx="90">
                  <c:v>-20623</c:v>
                </c:pt>
                <c:pt idx="91">
                  <c:v>-20465.5</c:v>
                </c:pt>
                <c:pt idx="92">
                  <c:v>-20453</c:v>
                </c:pt>
                <c:pt idx="93">
                  <c:v>-20434</c:v>
                </c:pt>
                <c:pt idx="94">
                  <c:v>-20431</c:v>
                </c:pt>
                <c:pt idx="95">
                  <c:v>-20415.5</c:v>
                </c:pt>
                <c:pt idx="96">
                  <c:v>-20409</c:v>
                </c:pt>
                <c:pt idx="97">
                  <c:v>-20406</c:v>
                </c:pt>
                <c:pt idx="98">
                  <c:v>-20254.5</c:v>
                </c:pt>
                <c:pt idx="99">
                  <c:v>-20251.5</c:v>
                </c:pt>
                <c:pt idx="100">
                  <c:v>-20236</c:v>
                </c:pt>
                <c:pt idx="101">
                  <c:v>-20220.5</c:v>
                </c:pt>
                <c:pt idx="102">
                  <c:v>-20208</c:v>
                </c:pt>
                <c:pt idx="103">
                  <c:v>-20205</c:v>
                </c:pt>
                <c:pt idx="104">
                  <c:v>-20183</c:v>
                </c:pt>
                <c:pt idx="105">
                  <c:v>-20167.5</c:v>
                </c:pt>
                <c:pt idx="106">
                  <c:v>-20047</c:v>
                </c:pt>
                <c:pt idx="107">
                  <c:v>-20041</c:v>
                </c:pt>
                <c:pt idx="108">
                  <c:v>-20031.5</c:v>
                </c:pt>
                <c:pt idx="109">
                  <c:v>-19994</c:v>
                </c:pt>
                <c:pt idx="110">
                  <c:v>-19978.5</c:v>
                </c:pt>
                <c:pt idx="111">
                  <c:v>-19833</c:v>
                </c:pt>
                <c:pt idx="112">
                  <c:v>-19830</c:v>
                </c:pt>
                <c:pt idx="113">
                  <c:v>-19827</c:v>
                </c:pt>
                <c:pt idx="114">
                  <c:v>-19811.5</c:v>
                </c:pt>
                <c:pt idx="115">
                  <c:v>-19811.5</c:v>
                </c:pt>
                <c:pt idx="116">
                  <c:v>-19808.5</c:v>
                </c:pt>
                <c:pt idx="117">
                  <c:v>-19799</c:v>
                </c:pt>
                <c:pt idx="118">
                  <c:v>-19780.5</c:v>
                </c:pt>
                <c:pt idx="119">
                  <c:v>-19777.5</c:v>
                </c:pt>
                <c:pt idx="120">
                  <c:v>-19761.5</c:v>
                </c:pt>
                <c:pt idx="121">
                  <c:v>-19647</c:v>
                </c:pt>
                <c:pt idx="122">
                  <c:v>-19591.5</c:v>
                </c:pt>
                <c:pt idx="123">
                  <c:v>-19582</c:v>
                </c:pt>
                <c:pt idx="124">
                  <c:v>-19557</c:v>
                </c:pt>
                <c:pt idx="125">
                  <c:v>-19390</c:v>
                </c:pt>
                <c:pt idx="126">
                  <c:v>-19361.5</c:v>
                </c:pt>
                <c:pt idx="127">
                  <c:v>-19343.5</c:v>
                </c:pt>
                <c:pt idx="128">
                  <c:v>-19334</c:v>
                </c:pt>
                <c:pt idx="129">
                  <c:v>-19334</c:v>
                </c:pt>
                <c:pt idx="130">
                  <c:v>-19321.5</c:v>
                </c:pt>
                <c:pt idx="131">
                  <c:v>-19311.5</c:v>
                </c:pt>
                <c:pt idx="132">
                  <c:v>-19200.5</c:v>
                </c:pt>
                <c:pt idx="133">
                  <c:v>-19173</c:v>
                </c:pt>
                <c:pt idx="134">
                  <c:v>-19145</c:v>
                </c:pt>
                <c:pt idx="135">
                  <c:v>-19144.5</c:v>
                </c:pt>
                <c:pt idx="136">
                  <c:v>-19141.5</c:v>
                </c:pt>
                <c:pt idx="137">
                  <c:v>-19126.5</c:v>
                </c:pt>
                <c:pt idx="138">
                  <c:v>-19126</c:v>
                </c:pt>
                <c:pt idx="139">
                  <c:v>-18953</c:v>
                </c:pt>
                <c:pt idx="140">
                  <c:v>-18937.5</c:v>
                </c:pt>
                <c:pt idx="141">
                  <c:v>-18937.5</c:v>
                </c:pt>
                <c:pt idx="142">
                  <c:v>-18931.5</c:v>
                </c:pt>
                <c:pt idx="143">
                  <c:v>-18928.5</c:v>
                </c:pt>
                <c:pt idx="144">
                  <c:v>-18702</c:v>
                </c:pt>
                <c:pt idx="145">
                  <c:v>-17852</c:v>
                </c:pt>
                <c:pt idx="146">
                  <c:v>-17843</c:v>
                </c:pt>
                <c:pt idx="147">
                  <c:v>-17840</c:v>
                </c:pt>
                <c:pt idx="148">
                  <c:v>-17839.5</c:v>
                </c:pt>
                <c:pt idx="149">
                  <c:v>-17827.5</c:v>
                </c:pt>
                <c:pt idx="150">
                  <c:v>-17827</c:v>
                </c:pt>
                <c:pt idx="151">
                  <c:v>-17824</c:v>
                </c:pt>
                <c:pt idx="152">
                  <c:v>-17821</c:v>
                </c:pt>
                <c:pt idx="153">
                  <c:v>-17811.5</c:v>
                </c:pt>
                <c:pt idx="154">
                  <c:v>-17669</c:v>
                </c:pt>
                <c:pt idx="155">
                  <c:v>-17666</c:v>
                </c:pt>
                <c:pt idx="156">
                  <c:v>-17654</c:v>
                </c:pt>
                <c:pt idx="157">
                  <c:v>-17647.5</c:v>
                </c:pt>
                <c:pt idx="158">
                  <c:v>-17644.5</c:v>
                </c:pt>
                <c:pt idx="159">
                  <c:v>-17635</c:v>
                </c:pt>
                <c:pt idx="160">
                  <c:v>-17626</c:v>
                </c:pt>
                <c:pt idx="161">
                  <c:v>-17619.5</c:v>
                </c:pt>
                <c:pt idx="162">
                  <c:v>-17616.5</c:v>
                </c:pt>
                <c:pt idx="163">
                  <c:v>-17613.5</c:v>
                </c:pt>
                <c:pt idx="164">
                  <c:v>-17610.5</c:v>
                </c:pt>
                <c:pt idx="165">
                  <c:v>-17610</c:v>
                </c:pt>
                <c:pt idx="166">
                  <c:v>-17604</c:v>
                </c:pt>
                <c:pt idx="167">
                  <c:v>-17452.5</c:v>
                </c:pt>
                <c:pt idx="168">
                  <c:v>-17427.5</c:v>
                </c:pt>
                <c:pt idx="169">
                  <c:v>-17418</c:v>
                </c:pt>
                <c:pt idx="170">
                  <c:v>-17406</c:v>
                </c:pt>
                <c:pt idx="171">
                  <c:v>-17403</c:v>
                </c:pt>
                <c:pt idx="172">
                  <c:v>-17399.5</c:v>
                </c:pt>
                <c:pt idx="173">
                  <c:v>-17179.5</c:v>
                </c:pt>
                <c:pt idx="174">
                  <c:v>-17173.5</c:v>
                </c:pt>
                <c:pt idx="175">
                  <c:v>-17151.5</c:v>
                </c:pt>
                <c:pt idx="176">
                  <c:v>-17013</c:v>
                </c:pt>
                <c:pt idx="177">
                  <c:v>-17003</c:v>
                </c:pt>
                <c:pt idx="178">
                  <c:v>-17000.5</c:v>
                </c:pt>
                <c:pt idx="179">
                  <c:v>-16994.5</c:v>
                </c:pt>
                <c:pt idx="180">
                  <c:v>-16993.5</c:v>
                </c:pt>
                <c:pt idx="181">
                  <c:v>-16993.5</c:v>
                </c:pt>
                <c:pt idx="182">
                  <c:v>-16975.5</c:v>
                </c:pt>
                <c:pt idx="183">
                  <c:v>-16965.5</c:v>
                </c:pt>
                <c:pt idx="184">
                  <c:v>-16953</c:v>
                </c:pt>
                <c:pt idx="185">
                  <c:v>-16950.5</c:v>
                </c:pt>
                <c:pt idx="186">
                  <c:v>-16950</c:v>
                </c:pt>
                <c:pt idx="187">
                  <c:v>-16091.5</c:v>
                </c:pt>
                <c:pt idx="188">
                  <c:v>-16058</c:v>
                </c:pt>
                <c:pt idx="189">
                  <c:v>-15903.5</c:v>
                </c:pt>
                <c:pt idx="190">
                  <c:v>-15868.5</c:v>
                </c:pt>
                <c:pt idx="191">
                  <c:v>-15865.5</c:v>
                </c:pt>
                <c:pt idx="192">
                  <c:v>-15859</c:v>
                </c:pt>
                <c:pt idx="193">
                  <c:v>-15850</c:v>
                </c:pt>
                <c:pt idx="194">
                  <c:v>-15849.5</c:v>
                </c:pt>
                <c:pt idx="195">
                  <c:v>-15843.5</c:v>
                </c:pt>
                <c:pt idx="196">
                  <c:v>-15840</c:v>
                </c:pt>
                <c:pt idx="197">
                  <c:v>-15733</c:v>
                </c:pt>
                <c:pt idx="198">
                  <c:v>-15729.5</c:v>
                </c:pt>
                <c:pt idx="199">
                  <c:v>-15726</c:v>
                </c:pt>
                <c:pt idx="200">
                  <c:v>-15720</c:v>
                </c:pt>
                <c:pt idx="201">
                  <c:v>-15717</c:v>
                </c:pt>
                <c:pt idx="202">
                  <c:v>-15714</c:v>
                </c:pt>
                <c:pt idx="203">
                  <c:v>-15701</c:v>
                </c:pt>
                <c:pt idx="204">
                  <c:v>-15695.5</c:v>
                </c:pt>
                <c:pt idx="205">
                  <c:v>-15695</c:v>
                </c:pt>
                <c:pt idx="206">
                  <c:v>-15692</c:v>
                </c:pt>
                <c:pt idx="207">
                  <c:v>-15661</c:v>
                </c:pt>
                <c:pt idx="208">
                  <c:v>-15658</c:v>
                </c:pt>
                <c:pt idx="209">
                  <c:v>-15648.5</c:v>
                </c:pt>
                <c:pt idx="210">
                  <c:v>-15636.5</c:v>
                </c:pt>
                <c:pt idx="211">
                  <c:v>-15633</c:v>
                </c:pt>
                <c:pt idx="212">
                  <c:v>-15626.5</c:v>
                </c:pt>
                <c:pt idx="213">
                  <c:v>-15620.5</c:v>
                </c:pt>
                <c:pt idx="214">
                  <c:v>-15496</c:v>
                </c:pt>
                <c:pt idx="215">
                  <c:v>-15481.5</c:v>
                </c:pt>
                <c:pt idx="216">
                  <c:v>-15481</c:v>
                </c:pt>
                <c:pt idx="217">
                  <c:v>-15478.5</c:v>
                </c:pt>
                <c:pt idx="218">
                  <c:v>-15478</c:v>
                </c:pt>
                <c:pt idx="219">
                  <c:v>-15472</c:v>
                </c:pt>
                <c:pt idx="220">
                  <c:v>-15468.5</c:v>
                </c:pt>
                <c:pt idx="221">
                  <c:v>-15465.5</c:v>
                </c:pt>
                <c:pt idx="222">
                  <c:v>-15456.5</c:v>
                </c:pt>
                <c:pt idx="223">
                  <c:v>-15447.5</c:v>
                </c:pt>
                <c:pt idx="224">
                  <c:v>-15444</c:v>
                </c:pt>
                <c:pt idx="225">
                  <c:v>-15444</c:v>
                </c:pt>
                <c:pt idx="226">
                  <c:v>-15441</c:v>
                </c:pt>
                <c:pt idx="227">
                  <c:v>-15434.5</c:v>
                </c:pt>
                <c:pt idx="228">
                  <c:v>-15434.5</c:v>
                </c:pt>
                <c:pt idx="229">
                  <c:v>-15431.5</c:v>
                </c:pt>
                <c:pt idx="230">
                  <c:v>-15426.5</c:v>
                </c:pt>
                <c:pt idx="231">
                  <c:v>-15419</c:v>
                </c:pt>
                <c:pt idx="232">
                  <c:v>-15415.5</c:v>
                </c:pt>
                <c:pt idx="233">
                  <c:v>-15406.5</c:v>
                </c:pt>
                <c:pt idx="234">
                  <c:v>-15397</c:v>
                </c:pt>
                <c:pt idx="235">
                  <c:v>-15230.5</c:v>
                </c:pt>
                <c:pt idx="236">
                  <c:v>-15227.5</c:v>
                </c:pt>
                <c:pt idx="237">
                  <c:v>-15217.5</c:v>
                </c:pt>
                <c:pt idx="238">
                  <c:v>-14852</c:v>
                </c:pt>
                <c:pt idx="239">
                  <c:v>-14846</c:v>
                </c:pt>
                <c:pt idx="240">
                  <c:v>-14830.5</c:v>
                </c:pt>
                <c:pt idx="241">
                  <c:v>-14799.5</c:v>
                </c:pt>
                <c:pt idx="242">
                  <c:v>-14735.5</c:v>
                </c:pt>
                <c:pt idx="243">
                  <c:v>-14585.5</c:v>
                </c:pt>
                <c:pt idx="244">
                  <c:v>-14517</c:v>
                </c:pt>
                <c:pt idx="245">
                  <c:v>-13953</c:v>
                </c:pt>
                <c:pt idx="246">
                  <c:v>-13686.5</c:v>
                </c:pt>
                <c:pt idx="247">
                  <c:v>-13516</c:v>
                </c:pt>
                <c:pt idx="248">
                  <c:v>-13513</c:v>
                </c:pt>
                <c:pt idx="249">
                  <c:v>-13302.5</c:v>
                </c:pt>
                <c:pt idx="250">
                  <c:v>-13296</c:v>
                </c:pt>
                <c:pt idx="251">
                  <c:v>-13286.5</c:v>
                </c:pt>
                <c:pt idx="252">
                  <c:v>-13265</c:v>
                </c:pt>
                <c:pt idx="253">
                  <c:v>-13264.5</c:v>
                </c:pt>
                <c:pt idx="254">
                  <c:v>-13215</c:v>
                </c:pt>
                <c:pt idx="255">
                  <c:v>-13082</c:v>
                </c:pt>
                <c:pt idx="256">
                  <c:v>-13076</c:v>
                </c:pt>
                <c:pt idx="257">
                  <c:v>-13067</c:v>
                </c:pt>
                <c:pt idx="258">
                  <c:v>-13066.5</c:v>
                </c:pt>
                <c:pt idx="259">
                  <c:v>-12877.5</c:v>
                </c:pt>
                <c:pt idx="260">
                  <c:v>-12875</c:v>
                </c:pt>
                <c:pt idx="261">
                  <c:v>-12862</c:v>
                </c:pt>
                <c:pt idx="262">
                  <c:v>-12843.5</c:v>
                </c:pt>
                <c:pt idx="263">
                  <c:v>-12828</c:v>
                </c:pt>
                <c:pt idx="264">
                  <c:v>-12790.5</c:v>
                </c:pt>
                <c:pt idx="265">
                  <c:v>-12633</c:v>
                </c:pt>
                <c:pt idx="266">
                  <c:v>-12599</c:v>
                </c:pt>
                <c:pt idx="267">
                  <c:v>-12586</c:v>
                </c:pt>
                <c:pt idx="268">
                  <c:v>-12577</c:v>
                </c:pt>
                <c:pt idx="269">
                  <c:v>-12406.5</c:v>
                </c:pt>
                <c:pt idx="270">
                  <c:v>-12205</c:v>
                </c:pt>
                <c:pt idx="271">
                  <c:v>-12171</c:v>
                </c:pt>
                <c:pt idx="272">
                  <c:v>-12168</c:v>
                </c:pt>
                <c:pt idx="273">
                  <c:v>-11781</c:v>
                </c:pt>
                <c:pt idx="274">
                  <c:v>-11508</c:v>
                </c:pt>
                <c:pt idx="275">
                  <c:v>-11504.5</c:v>
                </c:pt>
                <c:pt idx="276">
                  <c:v>-11502</c:v>
                </c:pt>
                <c:pt idx="277">
                  <c:v>-11501.5</c:v>
                </c:pt>
                <c:pt idx="278">
                  <c:v>-11498.5</c:v>
                </c:pt>
                <c:pt idx="279">
                  <c:v>-11350</c:v>
                </c:pt>
                <c:pt idx="280">
                  <c:v>-11325</c:v>
                </c:pt>
                <c:pt idx="281">
                  <c:v>-11316</c:v>
                </c:pt>
                <c:pt idx="282">
                  <c:v>-11315.5</c:v>
                </c:pt>
                <c:pt idx="283">
                  <c:v>-11306.5</c:v>
                </c:pt>
                <c:pt idx="284">
                  <c:v>-11297</c:v>
                </c:pt>
                <c:pt idx="285">
                  <c:v>-11272</c:v>
                </c:pt>
                <c:pt idx="286">
                  <c:v>-11114</c:v>
                </c:pt>
                <c:pt idx="287">
                  <c:v>-11089</c:v>
                </c:pt>
                <c:pt idx="288">
                  <c:v>-11083</c:v>
                </c:pt>
                <c:pt idx="289">
                  <c:v>-11046</c:v>
                </c:pt>
                <c:pt idx="290">
                  <c:v>-10694</c:v>
                </c:pt>
                <c:pt idx="291">
                  <c:v>-10462</c:v>
                </c:pt>
                <c:pt idx="292">
                  <c:v>-10237.5</c:v>
                </c:pt>
                <c:pt idx="293">
                  <c:v>-10237</c:v>
                </c:pt>
                <c:pt idx="294">
                  <c:v>-10008</c:v>
                </c:pt>
                <c:pt idx="295">
                  <c:v>-9989</c:v>
                </c:pt>
                <c:pt idx="296">
                  <c:v>-9860</c:v>
                </c:pt>
                <c:pt idx="297">
                  <c:v>-9831</c:v>
                </c:pt>
                <c:pt idx="298">
                  <c:v>-9819</c:v>
                </c:pt>
                <c:pt idx="299">
                  <c:v>-9816</c:v>
                </c:pt>
                <c:pt idx="300">
                  <c:v>-9810</c:v>
                </c:pt>
                <c:pt idx="301">
                  <c:v>-9807</c:v>
                </c:pt>
                <c:pt idx="302">
                  <c:v>-9794</c:v>
                </c:pt>
                <c:pt idx="303">
                  <c:v>-9791</c:v>
                </c:pt>
                <c:pt idx="304">
                  <c:v>-9791</c:v>
                </c:pt>
                <c:pt idx="305">
                  <c:v>-9778</c:v>
                </c:pt>
                <c:pt idx="306">
                  <c:v>-9766</c:v>
                </c:pt>
                <c:pt idx="307">
                  <c:v>-9747</c:v>
                </c:pt>
                <c:pt idx="308">
                  <c:v>-9744</c:v>
                </c:pt>
                <c:pt idx="309">
                  <c:v>-9722</c:v>
                </c:pt>
                <c:pt idx="310">
                  <c:v>-9617</c:v>
                </c:pt>
                <c:pt idx="311">
                  <c:v>-9589</c:v>
                </c:pt>
                <c:pt idx="312">
                  <c:v>-9574</c:v>
                </c:pt>
                <c:pt idx="313">
                  <c:v>-9568</c:v>
                </c:pt>
                <c:pt idx="314">
                  <c:v>-9564.5</c:v>
                </c:pt>
                <c:pt idx="315">
                  <c:v>-9555</c:v>
                </c:pt>
                <c:pt idx="316">
                  <c:v>-9551.5</c:v>
                </c:pt>
                <c:pt idx="317">
                  <c:v>-9549</c:v>
                </c:pt>
                <c:pt idx="318">
                  <c:v>-9545.5</c:v>
                </c:pt>
                <c:pt idx="319">
                  <c:v>-9521</c:v>
                </c:pt>
                <c:pt idx="320">
                  <c:v>-9514.5</c:v>
                </c:pt>
                <c:pt idx="321">
                  <c:v>-9505.5</c:v>
                </c:pt>
                <c:pt idx="322">
                  <c:v>-9394</c:v>
                </c:pt>
                <c:pt idx="323">
                  <c:v>-9391</c:v>
                </c:pt>
                <c:pt idx="324">
                  <c:v>-9391</c:v>
                </c:pt>
                <c:pt idx="325">
                  <c:v>-9375.5</c:v>
                </c:pt>
                <c:pt idx="326">
                  <c:v>-9372.5</c:v>
                </c:pt>
                <c:pt idx="327">
                  <c:v>-9366.5</c:v>
                </c:pt>
                <c:pt idx="328">
                  <c:v>-9344.5</c:v>
                </c:pt>
                <c:pt idx="329">
                  <c:v>-9338.5</c:v>
                </c:pt>
                <c:pt idx="330">
                  <c:v>-9338</c:v>
                </c:pt>
                <c:pt idx="331">
                  <c:v>-9322.5</c:v>
                </c:pt>
                <c:pt idx="332">
                  <c:v>-9316</c:v>
                </c:pt>
                <c:pt idx="333">
                  <c:v>-9288</c:v>
                </c:pt>
                <c:pt idx="334">
                  <c:v>-9227.5</c:v>
                </c:pt>
                <c:pt idx="335">
                  <c:v>-8911.5</c:v>
                </c:pt>
                <c:pt idx="336">
                  <c:v>-8905</c:v>
                </c:pt>
                <c:pt idx="337">
                  <c:v>-8704</c:v>
                </c:pt>
                <c:pt idx="338">
                  <c:v>-8511</c:v>
                </c:pt>
                <c:pt idx="339">
                  <c:v>-8505</c:v>
                </c:pt>
                <c:pt idx="340">
                  <c:v>-8462</c:v>
                </c:pt>
                <c:pt idx="341">
                  <c:v>-8455.5</c:v>
                </c:pt>
                <c:pt idx="342">
                  <c:v>-7822.5</c:v>
                </c:pt>
                <c:pt idx="343">
                  <c:v>-7622</c:v>
                </c:pt>
                <c:pt idx="344">
                  <c:v>-7580.5</c:v>
                </c:pt>
                <c:pt idx="345">
                  <c:v>-7185</c:v>
                </c:pt>
                <c:pt idx="346">
                  <c:v>-7154</c:v>
                </c:pt>
                <c:pt idx="347">
                  <c:v>-7030</c:v>
                </c:pt>
                <c:pt idx="348">
                  <c:v>-6949.5</c:v>
                </c:pt>
                <c:pt idx="349">
                  <c:v>-6766</c:v>
                </c:pt>
                <c:pt idx="350">
                  <c:v>-6766</c:v>
                </c:pt>
                <c:pt idx="351">
                  <c:v>-6716</c:v>
                </c:pt>
                <c:pt idx="352">
                  <c:v>-6715.5</c:v>
                </c:pt>
                <c:pt idx="353">
                  <c:v>-6552</c:v>
                </c:pt>
                <c:pt idx="354">
                  <c:v>-6546</c:v>
                </c:pt>
                <c:pt idx="355">
                  <c:v>-6546</c:v>
                </c:pt>
                <c:pt idx="356">
                  <c:v>-6357</c:v>
                </c:pt>
                <c:pt idx="357">
                  <c:v>-6357</c:v>
                </c:pt>
                <c:pt idx="358">
                  <c:v>-6304</c:v>
                </c:pt>
                <c:pt idx="359">
                  <c:v>-6112</c:v>
                </c:pt>
                <c:pt idx="360">
                  <c:v>-6068</c:v>
                </c:pt>
                <c:pt idx="361">
                  <c:v>-5912</c:v>
                </c:pt>
                <c:pt idx="362">
                  <c:v>-5904</c:v>
                </c:pt>
                <c:pt idx="363">
                  <c:v>-5864</c:v>
                </c:pt>
                <c:pt idx="364">
                  <c:v>-5673</c:v>
                </c:pt>
                <c:pt idx="365">
                  <c:v>-5625</c:v>
                </c:pt>
                <c:pt idx="366">
                  <c:v>-5433</c:v>
                </c:pt>
                <c:pt idx="367">
                  <c:v>-5427</c:v>
                </c:pt>
                <c:pt idx="368">
                  <c:v>-5402</c:v>
                </c:pt>
                <c:pt idx="369">
                  <c:v>-5223</c:v>
                </c:pt>
                <c:pt idx="370">
                  <c:v>-5223</c:v>
                </c:pt>
                <c:pt idx="371">
                  <c:v>-5046</c:v>
                </c:pt>
                <c:pt idx="372">
                  <c:v>-5024</c:v>
                </c:pt>
                <c:pt idx="373">
                  <c:v>-4810</c:v>
                </c:pt>
                <c:pt idx="374">
                  <c:v>-4773</c:v>
                </c:pt>
                <c:pt idx="375">
                  <c:v>-4773</c:v>
                </c:pt>
                <c:pt idx="376">
                  <c:v>-4584</c:v>
                </c:pt>
                <c:pt idx="377">
                  <c:v>-4565</c:v>
                </c:pt>
                <c:pt idx="378">
                  <c:v>-4556</c:v>
                </c:pt>
                <c:pt idx="379">
                  <c:v>-4556</c:v>
                </c:pt>
                <c:pt idx="380">
                  <c:v>-4553</c:v>
                </c:pt>
                <c:pt idx="381">
                  <c:v>-4534</c:v>
                </c:pt>
                <c:pt idx="382">
                  <c:v>-4531</c:v>
                </c:pt>
                <c:pt idx="383">
                  <c:v>-3896</c:v>
                </c:pt>
                <c:pt idx="384">
                  <c:v>-3861.5</c:v>
                </c:pt>
                <c:pt idx="385">
                  <c:v>-3708</c:v>
                </c:pt>
                <c:pt idx="386">
                  <c:v>-3705</c:v>
                </c:pt>
                <c:pt idx="387">
                  <c:v>-3689.5</c:v>
                </c:pt>
                <c:pt idx="388">
                  <c:v>-3682</c:v>
                </c:pt>
                <c:pt idx="389">
                  <c:v>-3654</c:v>
                </c:pt>
                <c:pt idx="390">
                  <c:v>-3493</c:v>
                </c:pt>
                <c:pt idx="391">
                  <c:v>-3459</c:v>
                </c:pt>
                <c:pt idx="392">
                  <c:v>-3459</c:v>
                </c:pt>
                <c:pt idx="393">
                  <c:v>-3459</c:v>
                </c:pt>
                <c:pt idx="394">
                  <c:v>-3277</c:v>
                </c:pt>
                <c:pt idx="395">
                  <c:v>-3270</c:v>
                </c:pt>
                <c:pt idx="396">
                  <c:v>-3270</c:v>
                </c:pt>
                <c:pt idx="397">
                  <c:v>-3265</c:v>
                </c:pt>
                <c:pt idx="398">
                  <c:v>-3264</c:v>
                </c:pt>
                <c:pt idx="399">
                  <c:v>-3249</c:v>
                </c:pt>
                <c:pt idx="400">
                  <c:v>-3246</c:v>
                </c:pt>
                <c:pt idx="401">
                  <c:v>-3220</c:v>
                </c:pt>
                <c:pt idx="402">
                  <c:v>-3195</c:v>
                </c:pt>
                <c:pt idx="403">
                  <c:v>-3068.5</c:v>
                </c:pt>
                <c:pt idx="404">
                  <c:v>-3065</c:v>
                </c:pt>
                <c:pt idx="405">
                  <c:v>-3057</c:v>
                </c:pt>
                <c:pt idx="406">
                  <c:v>-3050</c:v>
                </c:pt>
                <c:pt idx="407">
                  <c:v>-3022</c:v>
                </c:pt>
                <c:pt idx="408">
                  <c:v>-2842</c:v>
                </c:pt>
                <c:pt idx="409">
                  <c:v>-2815</c:v>
                </c:pt>
                <c:pt idx="410">
                  <c:v>-2591</c:v>
                </c:pt>
                <c:pt idx="411">
                  <c:v>-2588</c:v>
                </c:pt>
                <c:pt idx="412">
                  <c:v>-2434</c:v>
                </c:pt>
                <c:pt idx="413">
                  <c:v>-2431</c:v>
                </c:pt>
                <c:pt idx="414">
                  <c:v>-2399</c:v>
                </c:pt>
                <c:pt idx="415">
                  <c:v>-2384.5</c:v>
                </c:pt>
                <c:pt idx="416">
                  <c:v>-2383</c:v>
                </c:pt>
                <c:pt idx="417">
                  <c:v>-2378</c:v>
                </c:pt>
                <c:pt idx="418">
                  <c:v>-2375</c:v>
                </c:pt>
                <c:pt idx="419">
                  <c:v>-2372</c:v>
                </c:pt>
                <c:pt idx="420">
                  <c:v>-2369</c:v>
                </c:pt>
                <c:pt idx="421">
                  <c:v>-2366</c:v>
                </c:pt>
                <c:pt idx="422">
                  <c:v>-2361.5</c:v>
                </c:pt>
                <c:pt idx="423">
                  <c:v>-2346</c:v>
                </c:pt>
                <c:pt idx="424">
                  <c:v>-2343</c:v>
                </c:pt>
                <c:pt idx="425">
                  <c:v>-2236</c:v>
                </c:pt>
                <c:pt idx="426">
                  <c:v>-2235.5</c:v>
                </c:pt>
                <c:pt idx="427">
                  <c:v>-2207</c:v>
                </c:pt>
                <c:pt idx="428">
                  <c:v>-2201</c:v>
                </c:pt>
                <c:pt idx="429">
                  <c:v>-2189</c:v>
                </c:pt>
                <c:pt idx="430">
                  <c:v>-2177</c:v>
                </c:pt>
                <c:pt idx="431">
                  <c:v>-2163</c:v>
                </c:pt>
                <c:pt idx="432">
                  <c:v>-2154</c:v>
                </c:pt>
                <c:pt idx="433">
                  <c:v>-2154</c:v>
                </c:pt>
                <c:pt idx="434">
                  <c:v>-2137.5</c:v>
                </c:pt>
                <c:pt idx="435">
                  <c:v>-2130</c:v>
                </c:pt>
                <c:pt idx="436">
                  <c:v>-2129</c:v>
                </c:pt>
                <c:pt idx="437">
                  <c:v>-2129</c:v>
                </c:pt>
                <c:pt idx="438">
                  <c:v>-2126</c:v>
                </c:pt>
                <c:pt idx="439">
                  <c:v>-2126</c:v>
                </c:pt>
                <c:pt idx="440">
                  <c:v>-2113.5</c:v>
                </c:pt>
                <c:pt idx="441">
                  <c:v>-2110.5</c:v>
                </c:pt>
                <c:pt idx="442">
                  <c:v>-2110.5</c:v>
                </c:pt>
                <c:pt idx="443">
                  <c:v>-2101</c:v>
                </c:pt>
                <c:pt idx="444">
                  <c:v>-2014</c:v>
                </c:pt>
                <c:pt idx="445">
                  <c:v>-1974.5</c:v>
                </c:pt>
                <c:pt idx="446">
                  <c:v>-1972</c:v>
                </c:pt>
                <c:pt idx="447">
                  <c:v>-1966.5</c:v>
                </c:pt>
                <c:pt idx="448">
                  <c:v>-1959</c:v>
                </c:pt>
                <c:pt idx="449">
                  <c:v>-1957</c:v>
                </c:pt>
                <c:pt idx="450">
                  <c:v>-1956</c:v>
                </c:pt>
                <c:pt idx="451">
                  <c:v>-1956</c:v>
                </c:pt>
                <c:pt idx="452">
                  <c:v>-1956</c:v>
                </c:pt>
                <c:pt idx="453">
                  <c:v>-1956</c:v>
                </c:pt>
                <c:pt idx="454">
                  <c:v>-1956</c:v>
                </c:pt>
                <c:pt idx="455">
                  <c:v>-1946.5</c:v>
                </c:pt>
                <c:pt idx="456">
                  <c:v>-1941</c:v>
                </c:pt>
                <c:pt idx="457">
                  <c:v>-1934</c:v>
                </c:pt>
                <c:pt idx="458">
                  <c:v>-1934</c:v>
                </c:pt>
                <c:pt idx="459">
                  <c:v>-1934</c:v>
                </c:pt>
                <c:pt idx="460">
                  <c:v>-1931</c:v>
                </c:pt>
                <c:pt idx="461">
                  <c:v>-1928</c:v>
                </c:pt>
                <c:pt idx="462">
                  <c:v>-1918.5</c:v>
                </c:pt>
                <c:pt idx="463">
                  <c:v>-1918.5</c:v>
                </c:pt>
                <c:pt idx="464">
                  <c:v>-1915</c:v>
                </c:pt>
                <c:pt idx="465">
                  <c:v>-1909</c:v>
                </c:pt>
                <c:pt idx="466">
                  <c:v>-1896.5</c:v>
                </c:pt>
                <c:pt idx="467">
                  <c:v>-1896.5</c:v>
                </c:pt>
                <c:pt idx="468">
                  <c:v>-1817</c:v>
                </c:pt>
                <c:pt idx="469">
                  <c:v>-1768</c:v>
                </c:pt>
                <c:pt idx="470">
                  <c:v>-1761.5</c:v>
                </c:pt>
                <c:pt idx="471">
                  <c:v>-1758.5</c:v>
                </c:pt>
                <c:pt idx="472">
                  <c:v>-1754.5</c:v>
                </c:pt>
                <c:pt idx="473">
                  <c:v>-1752.5</c:v>
                </c:pt>
                <c:pt idx="474">
                  <c:v>-1742</c:v>
                </c:pt>
                <c:pt idx="475">
                  <c:v>-1742</c:v>
                </c:pt>
                <c:pt idx="476">
                  <c:v>-1742</c:v>
                </c:pt>
                <c:pt idx="477">
                  <c:v>-1742</c:v>
                </c:pt>
                <c:pt idx="478">
                  <c:v>-1742</c:v>
                </c:pt>
                <c:pt idx="479">
                  <c:v>-1729.5</c:v>
                </c:pt>
                <c:pt idx="480">
                  <c:v>-1729.5</c:v>
                </c:pt>
                <c:pt idx="481">
                  <c:v>-1717</c:v>
                </c:pt>
                <c:pt idx="482">
                  <c:v>-1717</c:v>
                </c:pt>
                <c:pt idx="483">
                  <c:v>-1717</c:v>
                </c:pt>
                <c:pt idx="484">
                  <c:v>-1714</c:v>
                </c:pt>
                <c:pt idx="485">
                  <c:v>-1701.5</c:v>
                </c:pt>
                <c:pt idx="486">
                  <c:v>-1556</c:v>
                </c:pt>
                <c:pt idx="487">
                  <c:v>-1556</c:v>
                </c:pt>
                <c:pt idx="488">
                  <c:v>-1537.5</c:v>
                </c:pt>
                <c:pt idx="489">
                  <c:v>-1529</c:v>
                </c:pt>
                <c:pt idx="490">
                  <c:v>-1528</c:v>
                </c:pt>
                <c:pt idx="491">
                  <c:v>-1528</c:v>
                </c:pt>
                <c:pt idx="492">
                  <c:v>-1525.5</c:v>
                </c:pt>
                <c:pt idx="493">
                  <c:v>-1520</c:v>
                </c:pt>
                <c:pt idx="494">
                  <c:v>-1507.5</c:v>
                </c:pt>
                <c:pt idx="495">
                  <c:v>-1507</c:v>
                </c:pt>
                <c:pt idx="496">
                  <c:v>-1501</c:v>
                </c:pt>
                <c:pt idx="497">
                  <c:v>-1494</c:v>
                </c:pt>
                <c:pt idx="498">
                  <c:v>-1481.5</c:v>
                </c:pt>
                <c:pt idx="499">
                  <c:v>-1330</c:v>
                </c:pt>
                <c:pt idx="500">
                  <c:v>-1324</c:v>
                </c:pt>
                <c:pt idx="501">
                  <c:v>-1320.5</c:v>
                </c:pt>
                <c:pt idx="502">
                  <c:v>-1311</c:v>
                </c:pt>
                <c:pt idx="503">
                  <c:v>-1291.5</c:v>
                </c:pt>
                <c:pt idx="504">
                  <c:v>-1286.5</c:v>
                </c:pt>
                <c:pt idx="505">
                  <c:v>-1281</c:v>
                </c:pt>
                <c:pt idx="506">
                  <c:v>-1280</c:v>
                </c:pt>
                <c:pt idx="507">
                  <c:v>-1280</c:v>
                </c:pt>
                <c:pt idx="508">
                  <c:v>-1277</c:v>
                </c:pt>
                <c:pt idx="509">
                  <c:v>-1277</c:v>
                </c:pt>
                <c:pt idx="510">
                  <c:v>-1267.5</c:v>
                </c:pt>
                <c:pt idx="511">
                  <c:v>-1239.5</c:v>
                </c:pt>
                <c:pt idx="512">
                  <c:v>-1147.5</c:v>
                </c:pt>
                <c:pt idx="513">
                  <c:v>-1125.5</c:v>
                </c:pt>
                <c:pt idx="514">
                  <c:v>-1113</c:v>
                </c:pt>
                <c:pt idx="515">
                  <c:v>-1111</c:v>
                </c:pt>
                <c:pt idx="516">
                  <c:v>-1105</c:v>
                </c:pt>
                <c:pt idx="517">
                  <c:v>-1101.5</c:v>
                </c:pt>
                <c:pt idx="518">
                  <c:v>-1100.5</c:v>
                </c:pt>
                <c:pt idx="519">
                  <c:v>-1098</c:v>
                </c:pt>
                <c:pt idx="520">
                  <c:v>-1098</c:v>
                </c:pt>
                <c:pt idx="521">
                  <c:v>-1095</c:v>
                </c:pt>
                <c:pt idx="522">
                  <c:v>-1095</c:v>
                </c:pt>
                <c:pt idx="523">
                  <c:v>-1086</c:v>
                </c:pt>
                <c:pt idx="524">
                  <c:v>-1085</c:v>
                </c:pt>
                <c:pt idx="525">
                  <c:v>-1083</c:v>
                </c:pt>
                <c:pt idx="526">
                  <c:v>-1082</c:v>
                </c:pt>
                <c:pt idx="527">
                  <c:v>-1079</c:v>
                </c:pt>
                <c:pt idx="528">
                  <c:v>-1079</c:v>
                </c:pt>
                <c:pt idx="529">
                  <c:v>-1079</c:v>
                </c:pt>
                <c:pt idx="530">
                  <c:v>-1072.5</c:v>
                </c:pt>
                <c:pt idx="531">
                  <c:v>-1072.5</c:v>
                </c:pt>
                <c:pt idx="532">
                  <c:v>-1070</c:v>
                </c:pt>
                <c:pt idx="533">
                  <c:v>-1069.5</c:v>
                </c:pt>
                <c:pt idx="534">
                  <c:v>-1064</c:v>
                </c:pt>
                <c:pt idx="535">
                  <c:v>-1063</c:v>
                </c:pt>
                <c:pt idx="536">
                  <c:v>-1063</c:v>
                </c:pt>
                <c:pt idx="537">
                  <c:v>-1060</c:v>
                </c:pt>
                <c:pt idx="538">
                  <c:v>-1057</c:v>
                </c:pt>
                <c:pt idx="539">
                  <c:v>-1035</c:v>
                </c:pt>
                <c:pt idx="540">
                  <c:v>-1035</c:v>
                </c:pt>
                <c:pt idx="541">
                  <c:v>-1022.5</c:v>
                </c:pt>
                <c:pt idx="542">
                  <c:v>-1022.5</c:v>
                </c:pt>
                <c:pt idx="543">
                  <c:v>-940</c:v>
                </c:pt>
                <c:pt idx="544">
                  <c:v>-924</c:v>
                </c:pt>
                <c:pt idx="545">
                  <c:v>-911.5</c:v>
                </c:pt>
                <c:pt idx="546">
                  <c:v>-878.5</c:v>
                </c:pt>
                <c:pt idx="547">
                  <c:v>-875</c:v>
                </c:pt>
                <c:pt idx="548">
                  <c:v>-872</c:v>
                </c:pt>
                <c:pt idx="549">
                  <c:v>-872</c:v>
                </c:pt>
                <c:pt idx="550">
                  <c:v>-866</c:v>
                </c:pt>
                <c:pt idx="551">
                  <c:v>-850</c:v>
                </c:pt>
                <c:pt idx="552">
                  <c:v>-846</c:v>
                </c:pt>
                <c:pt idx="553">
                  <c:v>-841</c:v>
                </c:pt>
                <c:pt idx="554">
                  <c:v>-840</c:v>
                </c:pt>
                <c:pt idx="555">
                  <c:v>-827.5</c:v>
                </c:pt>
                <c:pt idx="556">
                  <c:v>-688.5</c:v>
                </c:pt>
                <c:pt idx="557">
                  <c:v>-680</c:v>
                </c:pt>
                <c:pt idx="558">
                  <c:v>-670</c:v>
                </c:pt>
                <c:pt idx="559">
                  <c:v>-670</c:v>
                </c:pt>
                <c:pt idx="560">
                  <c:v>-666.5</c:v>
                </c:pt>
                <c:pt idx="561">
                  <c:v>-657</c:v>
                </c:pt>
                <c:pt idx="562">
                  <c:v>-654.5</c:v>
                </c:pt>
                <c:pt idx="563">
                  <c:v>-654</c:v>
                </c:pt>
                <c:pt idx="564">
                  <c:v>-648</c:v>
                </c:pt>
                <c:pt idx="565">
                  <c:v>-645</c:v>
                </c:pt>
                <c:pt idx="566">
                  <c:v>-644.5</c:v>
                </c:pt>
                <c:pt idx="567">
                  <c:v>-641.5</c:v>
                </c:pt>
                <c:pt idx="568">
                  <c:v>-638.5</c:v>
                </c:pt>
                <c:pt idx="569">
                  <c:v>-632</c:v>
                </c:pt>
                <c:pt idx="570">
                  <c:v>-629</c:v>
                </c:pt>
                <c:pt idx="571">
                  <c:v>-626</c:v>
                </c:pt>
                <c:pt idx="572">
                  <c:v>-623</c:v>
                </c:pt>
                <c:pt idx="573">
                  <c:v>-610.5</c:v>
                </c:pt>
                <c:pt idx="574">
                  <c:v>-588.5</c:v>
                </c:pt>
                <c:pt idx="575">
                  <c:v>-449.5</c:v>
                </c:pt>
                <c:pt idx="576">
                  <c:v>-437</c:v>
                </c:pt>
                <c:pt idx="577">
                  <c:v>-434</c:v>
                </c:pt>
                <c:pt idx="578">
                  <c:v>-421.5</c:v>
                </c:pt>
                <c:pt idx="579">
                  <c:v>-418.5</c:v>
                </c:pt>
                <c:pt idx="580">
                  <c:v>-415.5</c:v>
                </c:pt>
                <c:pt idx="581">
                  <c:v>-406</c:v>
                </c:pt>
                <c:pt idx="582">
                  <c:v>-403</c:v>
                </c:pt>
                <c:pt idx="583">
                  <c:v>-393.5</c:v>
                </c:pt>
                <c:pt idx="584">
                  <c:v>-393.5</c:v>
                </c:pt>
                <c:pt idx="585">
                  <c:v>-381</c:v>
                </c:pt>
                <c:pt idx="586">
                  <c:v>-381</c:v>
                </c:pt>
                <c:pt idx="587">
                  <c:v>-381</c:v>
                </c:pt>
                <c:pt idx="588">
                  <c:v>-261</c:v>
                </c:pt>
                <c:pt idx="589">
                  <c:v>-221</c:v>
                </c:pt>
                <c:pt idx="590">
                  <c:v>-220.5</c:v>
                </c:pt>
                <c:pt idx="591">
                  <c:v>-218</c:v>
                </c:pt>
                <c:pt idx="592">
                  <c:v>-205</c:v>
                </c:pt>
                <c:pt idx="593">
                  <c:v>-204.5</c:v>
                </c:pt>
                <c:pt idx="594">
                  <c:v>-198.5</c:v>
                </c:pt>
                <c:pt idx="595">
                  <c:v>-189</c:v>
                </c:pt>
                <c:pt idx="596">
                  <c:v>-189</c:v>
                </c:pt>
                <c:pt idx="597">
                  <c:v>-189</c:v>
                </c:pt>
                <c:pt idx="598">
                  <c:v>-189</c:v>
                </c:pt>
                <c:pt idx="599">
                  <c:v>-189</c:v>
                </c:pt>
                <c:pt idx="600">
                  <c:v>-186</c:v>
                </c:pt>
                <c:pt idx="601">
                  <c:v>-184</c:v>
                </c:pt>
                <c:pt idx="602">
                  <c:v>-179.5</c:v>
                </c:pt>
                <c:pt idx="603">
                  <c:v>-161</c:v>
                </c:pt>
                <c:pt idx="604">
                  <c:v>-148.5</c:v>
                </c:pt>
                <c:pt idx="605">
                  <c:v>-148.5</c:v>
                </c:pt>
                <c:pt idx="606">
                  <c:v>-44</c:v>
                </c:pt>
                <c:pt idx="607">
                  <c:v>-28</c:v>
                </c:pt>
                <c:pt idx="608">
                  <c:v>-28</c:v>
                </c:pt>
                <c:pt idx="609">
                  <c:v>-26.5</c:v>
                </c:pt>
                <c:pt idx="610">
                  <c:v>-25</c:v>
                </c:pt>
                <c:pt idx="611">
                  <c:v>-20</c:v>
                </c:pt>
                <c:pt idx="612">
                  <c:v>-12.5</c:v>
                </c:pt>
                <c:pt idx="613">
                  <c:v>-4.5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8</c:v>
                </c:pt>
                <c:pt idx="619">
                  <c:v>9.5</c:v>
                </c:pt>
                <c:pt idx="620">
                  <c:v>9.5</c:v>
                </c:pt>
                <c:pt idx="621">
                  <c:v>12.5</c:v>
                </c:pt>
                <c:pt idx="622">
                  <c:v>12.5</c:v>
                </c:pt>
                <c:pt idx="623">
                  <c:v>15.5</c:v>
                </c:pt>
                <c:pt idx="624">
                  <c:v>21.5</c:v>
                </c:pt>
                <c:pt idx="625">
                  <c:v>37.5</c:v>
                </c:pt>
                <c:pt idx="626">
                  <c:v>43.5</c:v>
                </c:pt>
                <c:pt idx="627">
                  <c:v>56</c:v>
                </c:pt>
                <c:pt idx="628">
                  <c:v>173</c:v>
                </c:pt>
                <c:pt idx="629">
                  <c:v>209.5</c:v>
                </c:pt>
                <c:pt idx="630">
                  <c:v>216</c:v>
                </c:pt>
                <c:pt idx="631">
                  <c:v>225</c:v>
                </c:pt>
                <c:pt idx="632">
                  <c:v>226</c:v>
                </c:pt>
                <c:pt idx="633">
                  <c:v>238.5</c:v>
                </c:pt>
                <c:pt idx="634">
                  <c:v>273</c:v>
                </c:pt>
                <c:pt idx="635">
                  <c:v>276</c:v>
                </c:pt>
                <c:pt idx="636">
                  <c:v>378</c:v>
                </c:pt>
                <c:pt idx="637">
                  <c:v>409</c:v>
                </c:pt>
                <c:pt idx="638">
                  <c:v>430.5</c:v>
                </c:pt>
                <c:pt idx="639">
                  <c:v>443</c:v>
                </c:pt>
                <c:pt idx="640">
                  <c:v>455.5</c:v>
                </c:pt>
                <c:pt idx="641">
                  <c:v>634</c:v>
                </c:pt>
                <c:pt idx="642">
                  <c:v>653</c:v>
                </c:pt>
                <c:pt idx="643">
                  <c:v>656</c:v>
                </c:pt>
                <c:pt idx="644">
                  <c:v>659</c:v>
                </c:pt>
                <c:pt idx="645">
                  <c:v>663</c:v>
                </c:pt>
                <c:pt idx="646">
                  <c:v>879</c:v>
                </c:pt>
                <c:pt idx="647">
                  <c:v>880</c:v>
                </c:pt>
                <c:pt idx="648">
                  <c:v>880</c:v>
                </c:pt>
                <c:pt idx="649">
                  <c:v>895</c:v>
                </c:pt>
                <c:pt idx="650">
                  <c:v>905</c:v>
                </c:pt>
                <c:pt idx="651">
                  <c:v>905</c:v>
                </c:pt>
                <c:pt idx="652">
                  <c:v>906</c:v>
                </c:pt>
                <c:pt idx="653">
                  <c:v>907</c:v>
                </c:pt>
                <c:pt idx="654">
                  <c:v>1069</c:v>
                </c:pt>
                <c:pt idx="655">
                  <c:v>1071</c:v>
                </c:pt>
                <c:pt idx="656">
                  <c:v>1075</c:v>
                </c:pt>
                <c:pt idx="657">
                  <c:v>1090</c:v>
                </c:pt>
                <c:pt idx="658">
                  <c:v>1112.5</c:v>
                </c:pt>
                <c:pt idx="659">
                  <c:v>1122</c:v>
                </c:pt>
                <c:pt idx="660">
                  <c:v>1144</c:v>
                </c:pt>
                <c:pt idx="661">
                  <c:v>1316</c:v>
                </c:pt>
                <c:pt idx="662">
                  <c:v>1327.5</c:v>
                </c:pt>
                <c:pt idx="663">
                  <c:v>1329.5</c:v>
                </c:pt>
                <c:pt idx="664">
                  <c:v>1336</c:v>
                </c:pt>
                <c:pt idx="665">
                  <c:v>1366</c:v>
                </c:pt>
                <c:pt idx="666">
                  <c:v>1459</c:v>
                </c:pt>
                <c:pt idx="667">
                  <c:v>1505</c:v>
                </c:pt>
                <c:pt idx="668">
                  <c:v>1719</c:v>
                </c:pt>
                <c:pt idx="669">
                  <c:v>1751</c:v>
                </c:pt>
                <c:pt idx="670">
                  <c:v>1751</c:v>
                </c:pt>
                <c:pt idx="671">
                  <c:v>1751</c:v>
                </c:pt>
                <c:pt idx="672">
                  <c:v>1756</c:v>
                </c:pt>
                <c:pt idx="673">
                  <c:v>1757</c:v>
                </c:pt>
                <c:pt idx="674">
                  <c:v>1757</c:v>
                </c:pt>
                <c:pt idx="675">
                  <c:v>1779</c:v>
                </c:pt>
                <c:pt idx="676">
                  <c:v>1785.5</c:v>
                </c:pt>
                <c:pt idx="677">
                  <c:v>1804</c:v>
                </c:pt>
                <c:pt idx="678">
                  <c:v>1930.5</c:v>
                </c:pt>
                <c:pt idx="679">
                  <c:v>1933.5</c:v>
                </c:pt>
                <c:pt idx="680">
                  <c:v>1940</c:v>
                </c:pt>
                <c:pt idx="681">
                  <c:v>1940</c:v>
                </c:pt>
                <c:pt idx="682">
                  <c:v>1940</c:v>
                </c:pt>
                <c:pt idx="683">
                  <c:v>1943</c:v>
                </c:pt>
                <c:pt idx="684">
                  <c:v>1958.5</c:v>
                </c:pt>
                <c:pt idx="685">
                  <c:v>1964</c:v>
                </c:pt>
                <c:pt idx="686">
                  <c:v>1992</c:v>
                </c:pt>
                <c:pt idx="687">
                  <c:v>1999</c:v>
                </c:pt>
                <c:pt idx="688">
                  <c:v>2147.5</c:v>
                </c:pt>
                <c:pt idx="689">
                  <c:v>2147.5</c:v>
                </c:pt>
                <c:pt idx="690">
                  <c:v>2147.5</c:v>
                </c:pt>
                <c:pt idx="691">
                  <c:v>2157</c:v>
                </c:pt>
                <c:pt idx="692">
                  <c:v>2157</c:v>
                </c:pt>
                <c:pt idx="693">
                  <c:v>2188</c:v>
                </c:pt>
                <c:pt idx="694">
                  <c:v>2188</c:v>
                </c:pt>
                <c:pt idx="695">
                  <c:v>2188</c:v>
                </c:pt>
                <c:pt idx="696">
                  <c:v>2200.5</c:v>
                </c:pt>
                <c:pt idx="697">
                  <c:v>2200.5</c:v>
                </c:pt>
                <c:pt idx="698">
                  <c:v>2420.5</c:v>
                </c:pt>
                <c:pt idx="699">
                  <c:v>2591</c:v>
                </c:pt>
                <c:pt idx="700">
                  <c:v>2591</c:v>
                </c:pt>
                <c:pt idx="701">
                  <c:v>2593</c:v>
                </c:pt>
                <c:pt idx="702">
                  <c:v>2597</c:v>
                </c:pt>
                <c:pt idx="703">
                  <c:v>2624</c:v>
                </c:pt>
                <c:pt idx="704">
                  <c:v>2637.5</c:v>
                </c:pt>
                <c:pt idx="705">
                  <c:v>2649</c:v>
                </c:pt>
                <c:pt idx="706">
                  <c:v>2650</c:v>
                </c:pt>
                <c:pt idx="707">
                  <c:v>2650</c:v>
                </c:pt>
                <c:pt idx="708">
                  <c:v>2832.5</c:v>
                </c:pt>
                <c:pt idx="709">
                  <c:v>2832.5</c:v>
                </c:pt>
                <c:pt idx="710">
                  <c:v>2839</c:v>
                </c:pt>
                <c:pt idx="711">
                  <c:v>2839</c:v>
                </c:pt>
                <c:pt idx="712">
                  <c:v>2842</c:v>
                </c:pt>
                <c:pt idx="713">
                  <c:v>2848</c:v>
                </c:pt>
                <c:pt idx="714">
                  <c:v>2848</c:v>
                </c:pt>
                <c:pt idx="715">
                  <c:v>2860.5</c:v>
                </c:pt>
                <c:pt idx="716">
                  <c:v>2860.5</c:v>
                </c:pt>
                <c:pt idx="717">
                  <c:v>2863</c:v>
                </c:pt>
                <c:pt idx="718">
                  <c:v>2870</c:v>
                </c:pt>
                <c:pt idx="719">
                  <c:v>3034</c:v>
                </c:pt>
                <c:pt idx="720">
                  <c:v>3036</c:v>
                </c:pt>
                <c:pt idx="721">
                  <c:v>3059</c:v>
                </c:pt>
                <c:pt idx="722">
                  <c:v>3244</c:v>
                </c:pt>
                <c:pt idx="723">
                  <c:v>3247</c:v>
                </c:pt>
                <c:pt idx="724">
                  <c:v>3253</c:v>
                </c:pt>
                <c:pt idx="725">
                  <c:v>3266.5</c:v>
                </c:pt>
                <c:pt idx="726">
                  <c:v>3266.5</c:v>
                </c:pt>
                <c:pt idx="727">
                  <c:v>3266.5</c:v>
                </c:pt>
                <c:pt idx="728">
                  <c:v>3272.5</c:v>
                </c:pt>
                <c:pt idx="729">
                  <c:v>3328</c:v>
                </c:pt>
                <c:pt idx="730">
                  <c:v>3461</c:v>
                </c:pt>
                <c:pt idx="731">
                  <c:v>3520</c:v>
                </c:pt>
                <c:pt idx="732">
                  <c:v>3712</c:v>
                </c:pt>
                <c:pt idx="733">
                  <c:v>3722</c:v>
                </c:pt>
                <c:pt idx="734">
                  <c:v>3722</c:v>
                </c:pt>
                <c:pt idx="735">
                  <c:v>3766</c:v>
                </c:pt>
                <c:pt idx="736">
                  <c:v>3874</c:v>
                </c:pt>
                <c:pt idx="737">
                  <c:v>3954</c:v>
                </c:pt>
                <c:pt idx="738">
                  <c:v>4104</c:v>
                </c:pt>
                <c:pt idx="739">
                  <c:v>4140.5</c:v>
                </c:pt>
                <c:pt idx="740">
                  <c:v>4146</c:v>
                </c:pt>
                <c:pt idx="741">
                  <c:v>4154</c:v>
                </c:pt>
                <c:pt idx="742">
                  <c:v>4329.5</c:v>
                </c:pt>
                <c:pt idx="743">
                  <c:v>4344</c:v>
                </c:pt>
                <c:pt idx="744">
                  <c:v>4360.5</c:v>
                </c:pt>
                <c:pt idx="745">
                  <c:v>4407.5</c:v>
                </c:pt>
                <c:pt idx="746">
                  <c:v>4769.5</c:v>
                </c:pt>
                <c:pt idx="747">
                  <c:v>4785</c:v>
                </c:pt>
                <c:pt idx="748">
                  <c:v>4785</c:v>
                </c:pt>
                <c:pt idx="749">
                  <c:v>4797.5</c:v>
                </c:pt>
                <c:pt idx="750">
                  <c:v>4810</c:v>
                </c:pt>
                <c:pt idx="751">
                  <c:v>4813</c:v>
                </c:pt>
                <c:pt idx="752">
                  <c:v>4993</c:v>
                </c:pt>
                <c:pt idx="753">
                  <c:v>5014.5</c:v>
                </c:pt>
                <c:pt idx="754">
                  <c:v>5027</c:v>
                </c:pt>
                <c:pt idx="755">
                  <c:v>5206.5</c:v>
                </c:pt>
                <c:pt idx="756">
                  <c:v>5219</c:v>
                </c:pt>
                <c:pt idx="757">
                  <c:v>5219</c:v>
                </c:pt>
                <c:pt idx="758">
                  <c:v>5219</c:v>
                </c:pt>
                <c:pt idx="759">
                  <c:v>5852</c:v>
                </c:pt>
                <c:pt idx="760">
                  <c:v>5858.5</c:v>
                </c:pt>
                <c:pt idx="761">
                  <c:v>5861.5</c:v>
                </c:pt>
                <c:pt idx="762">
                  <c:v>5871</c:v>
                </c:pt>
                <c:pt idx="763">
                  <c:v>5896</c:v>
                </c:pt>
                <c:pt idx="764">
                  <c:v>6019</c:v>
                </c:pt>
                <c:pt idx="765">
                  <c:v>6031.5</c:v>
                </c:pt>
                <c:pt idx="766">
                  <c:v>6044</c:v>
                </c:pt>
                <c:pt idx="767">
                  <c:v>6078.5</c:v>
                </c:pt>
                <c:pt idx="768">
                  <c:v>6136.5</c:v>
                </c:pt>
                <c:pt idx="769">
                  <c:v>6286</c:v>
                </c:pt>
                <c:pt idx="770">
                  <c:v>6289</c:v>
                </c:pt>
                <c:pt idx="771">
                  <c:v>6326.5</c:v>
                </c:pt>
                <c:pt idx="772">
                  <c:v>6711</c:v>
                </c:pt>
                <c:pt idx="773">
                  <c:v>6757.5</c:v>
                </c:pt>
                <c:pt idx="774">
                  <c:v>6942</c:v>
                </c:pt>
                <c:pt idx="775">
                  <c:v>7177.5</c:v>
                </c:pt>
                <c:pt idx="776">
                  <c:v>7181</c:v>
                </c:pt>
                <c:pt idx="777">
                  <c:v>7183</c:v>
                </c:pt>
                <c:pt idx="778">
                  <c:v>7339.5</c:v>
                </c:pt>
                <c:pt idx="779">
                  <c:v>7342.5</c:v>
                </c:pt>
                <c:pt idx="780">
                  <c:v>7358</c:v>
                </c:pt>
                <c:pt idx="781">
                  <c:v>7370.5</c:v>
                </c:pt>
                <c:pt idx="782">
                  <c:v>7388.5</c:v>
                </c:pt>
                <c:pt idx="783">
                  <c:v>7388.5</c:v>
                </c:pt>
                <c:pt idx="784">
                  <c:v>7416.5</c:v>
                </c:pt>
                <c:pt idx="785">
                  <c:v>7599</c:v>
                </c:pt>
                <c:pt idx="786">
                  <c:v>7620</c:v>
                </c:pt>
                <c:pt idx="787">
                  <c:v>7649</c:v>
                </c:pt>
                <c:pt idx="788">
                  <c:v>7652</c:v>
                </c:pt>
                <c:pt idx="789">
                  <c:v>7652.5</c:v>
                </c:pt>
                <c:pt idx="790">
                  <c:v>7661.5</c:v>
                </c:pt>
                <c:pt idx="791">
                  <c:v>7664.5</c:v>
                </c:pt>
                <c:pt idx="792">
                  <c:v>7677</c:v>
                </c:pt>
                <c:pt idx="793">
                  <c:v>7847</c:v>
                </c:pt>
                <c:pt idx="794">
                  <c:v>7865</c:v>
                </c:pt>
                <c:pt idx="795">
                  <c:v>7869</c:v>
                </c:pt>
                <c:pt idx="796">
                  <c:v>7884.5</c:v>
                </c:pt>
                <c:pt idx="797">
                  <c:v>8227</c:v>
                </c:pt>
                <c:pt idx="798">
                  <c:v>8685</c:v>
                </c:pt>
                <c:pt idx="799">
                  <c:v>8686</c:v>
                </c:pt>
                <c:pt idx="800">
                  <c:v>8947.5</c:v>
                </c:pt>
                <c:pt idx="801">
                  <c:v>9089.5</c:v>
                </c:pt>
                <c:pt idx="802">
                  <c:v>9145</c:v>
                </c:pt>
              </c:numCache>
            </c:numRef>
          </c:xVal>
          <c:yVal>
            <c:numRef>
              <c:f>'Active 1'!$N$21:$N$984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28-4B5E-8A5B-F94160322A50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1'!$AW$2:$AW$72</c:f>
              <c:numCache>
                <c:formatCode>General</c:formatCode>
                <c:ptCount val="71"/>
                <c:pt idx="0">
                  <c:v>-25000</c:v>
                </c:pt>
                <c:pt idx="1">
                  <c:v>-24500</c:v>
                </c:pt>
                <c:pt idx="2">
                  <c:v>-24000</c:v>
                </c:pt>
                <c:pt idx="3">
                  <c:v>-23500</c:v>
                </c:pt>
                <c:pt idx="4">
                  <c:v>-23000</c:v>
                </c:pt>
                <c:pt idx="5">
                  <c:v>-22500</c:v>
                </c:pt>
                <c:pt idx="6">
                  <c:v>-22000</c:v>
                </c:pt>
                <c:pt idx="7">
                  <c:v>-21500</c:v>
                </c:pt>
                <c:pt idx="8">
                  <c:v>-21000</c:v>
                </c:pt>
                <c:pt idx="9">
                  <c:v>-20500</c:v>
                </c:pt>
                <c:pt idx="10">
                  <c:v>-20000</c:v>
                </c:pt>
                <c:pt idx="11">
                  <c:v>-19500</c:v>
                </c:pt>
                <c:pt idx="12">
                  <c:v>-19000</c:v>
                </c:pt>
                <c:pt idx="13">
                  <c:v>-18500</c:v>
                </c:pt>
                <c:pt idx="14">
                  <c:v>-18000</c:v>
                </c:pt>
                <c:pt idx="15">
                  <c:v>-17500</c:v>
                </c:pt>
                <c:pt idx="16">
                  <c:v>-17000</c:v>
                </c:pt>
                <c:pt idx="17">
                  <c:v>-16500</c:v>
                </c:pt>
                <c:pt idx="18">
                  <c:v>-16000</c:v>
                </c:pt>
                <c:pt idx="19">
                  <c:v>-15500</c:v>
                </c:pt>
                <c:pt idx="20">
                  <c:v>-15000</c:v>
                </c:pt>
                <c:pt idx="21">
                  <c:v>-14500</c:v>
                </c:pt>
                <c:pt idx="22">
                  <c:v>-14000</c:v>
                </c:pt>
                <c:pt idx="23">
                  <c:v>-13500</c:v>
                </c:pt>
                <c:pt idx="24">
                  <c:v>-13000</c:v>
                </c:pt>
                <c:pt idx="25">
                  <c:v>-12500</c:v>
                </c:pt>
                <c:pt idx="26">
                  <c:v>-12000</c:v>
                </c:pt>
                <c:pt idx="27">
                  <c:v>-11500</c:v>
                </c:pt>
                <c:pt idx="28">
                  <c:v>-11000</c:v>
                </c:pt>
                <c:pt idx="29">
                  <c:v>-10500</c:v>
                </c:pt>
                <c:pt idx="30">
                  <c:v>-10000</c:v>
                </c:pt>
                <c:pt idx="31">
                  <c:v>-9500</c:v>
                </c:pt>
                <c:pt idx="32">
                  <c:v>-9000</c:v>
                </c:pt>
                <c:pt idx="33">
                  <c:v>-8500</c:v>
                </c:pt>
                <c:pt idx="34">
                  <c:v>-8000</c:v>
                </c:pt>
                <c:pt idx="35">
                  <c:v>-7500</c:v>
                </c:pt>
                <c:pt idx="36">
                  <c:v>-7000</c:v>
                </c:pt>
                <c:pt idx="37">
                  <c:v>-6500</c:v>
                </c:pt>
                <c:pt idx="38">
                  <c:v>-6000</c:v>
                </c:pt>
                <c:pt idx="39">
                  <c:v>-5500</c:v>
                </c:pt>
                <c:pt idx="40">
                  <c:v>-5000</c:v>
                </c:pt>
                <c:pt idx="41">
                  <c:v>-4500</c:v>
                </c:pt>
                <c:pt idx="42">
                  <c:v>-4000</c:v>
                </c:pt>
                <c:pt idx="43">
                  <c:v>-3500</c:v>
                </c:pt>
                <c:pt idx="44">
                  <c:v>-3000</c:v>
                </c:pt>
                <c:pt idx="45">
                  <c:v>-2500</c:v>
                </c:pt>
                <c:pt idx="46">
                  <c:v>-2000</c:v>
                </c:pt>
                <c:pt idx="47">
                  <c:v>-1500</c:v>
                </c:pt>
                <c:pt idx="48">
                  <c:v>-1000</c:v>
                </c:pt>
                <c:pt idx="49">
                  <c:v>-500</c:v>
                </c:pt>
                <c:pt idx="50">
                  <c:v>0</c:v>
                </c:pt>
                <c:pt idx="51">
                  <c:v>500</c:v>
                </c:pt>
                <c:pt idx="52">
                  <c:v>1000</c:v>
                </c:pt>
                <c:pt idx="53">
                  <c:v>1500</c:v>
                </c:pt>
                <c:pt idx="54">
                  <c:v>2000</c:v>
                </c:pt>
                <c:pt idx="55">
                  <c:v>2500</c:v>
                </c:pt>
                <c:pt idx="56">
                  <c:v>3000</c:v>
                </c:pt>
                <c:pt idx="57">
                  <c:v>3500</c:v>
                </c:pt>
                <c:pt idx="58">
                  <c:v>4000</c:v>
                </c:pt>
                <c:pt idx="59">
                  <c:v>4500</c:v>
                </c:pt>
                <c:pt idx="60">
                  <c:v>5000</c:v>
                </c:pt>
                <c:pt idx="61">
                  <c:v>5500</c:v>
                </c:pt>
                <c:pt idx="62">
                  <c:v>6000</c:v>
                </c:pt>
                <c:pt idx="63">
                  <c:v>6500</c:v>
                </c:pt>
                <c:pt idx="64">
                  <c:v>7000</c:v>
                </c:pt>
                <c:pt idx="65">
                  <c:v>7500</c:v>
                </c:pt>
                <c:pt idx="66">
                  <c:v>8000</c:v>
                </c:pt>
                <c:pt idx="67">
                  <c:v>8500</c:v>
                </c:pt>
                <c:pt idx="68">
                  <c:v>9000</c:v>
                </c:pt>
                <c:pt idx="69">
                  <c:v>9500</c:v>
                </c:pt>
                <c:pt idx="70">
                  <c:v>10000</c:v>
                </c:pt>
              </c:numCache>
            </c:numRef>
          </c:xVal>
          <c:yVal>
            <c:numRef>
              <c:f>'Active 1'!$AX$2:$AX$72</c:f>
              <c:numCache>
                <c:formatCode>General</c:formatCode>
                <c:ptCount val="71"/>
                <c:pt idx="0">
                  <c:v>-7.9516289848940991E-3</c:v>
                </c:pt>
                <c:pt idx="1">
                  <c:v>-2.6329942007862436E-3</c:v>
                </c:pt>
                <c:pt idx="2">
                  <c:v>2.7352502670910744E-3</c:v>
                </c:pt>
                <c:pt idx="3">
                  <c:v>7.747000024521924E-3</c:v>
                </c:pt>
                <c:pt idx="4">
                  <c:v>1.2072024352061804E-2</c:v>
                </c:pt>
                <c:pt idx="5">
                  <c:v>1.5398739855745532E-2</c:v>
                </c:pt>
                <c:pt idx="6">
                  <c:v>1.7388646970052508E-2</c:v>
                </c:pt>
                <c:pt idx="7">
                  <c:v>1.7637792761295457E-2</c:v>
                </c:pt>
                <c:pt idx="8">
                  <c:v>1.5638190923855738E-2</c:v>
                </c:pt>
                <c:pt idx="9">
                  <c:v>1.0772527763552499E-2</c:v>
                </c:pt>
                <c:pt idx="10">
                  <c:v>2.5413401698036516E-3</c:v>
                </c:pt>
                <c:pt idx="11">
                  <c:v>-8.2978103791565075E-3</c:v>
                </c:pt>
                <c:pt idx="12">
                  <c:v>-1.7884101581525355E-2</c:v>
                </c:pt>
                <c:pt idx="13">
                  <c:v>-2.2268914278940326E-2</c:v>
                </c:pt>
                <c:pt idx="14">
                  <c:v>-2.1780426320717906E-2</c:v>
                </c:pt>
                <c:pt idx="15">
                  <c:v>-1.8361093433062359E-2</c:v>
                </c:pt>
                <c:pt idx="16">
                  <c:v>-1.3456883803745686E-2</c:v>
                </c:pt>
                <c:pt idx="17">
                  <c:v>-7.952734895177475E-3</c:v>
                </c:pt>
                <c:pt idx="18">
                  <c:v>-2.4127946938441573E-3</c:v>
                </c:pt>
                <c:pt idx="19">
                  <c:v>2.7601056619791647E-3</c:v>
                </c:pt>
                <c:pt idx="20">
                  <c:v>7.2370354985742645E-3</c:v>
                </c:pt>
                <c:pt idx="21">
                  <c:v>1.0706219302041166E-2</c:v>
                </c:pt>
                <c:pt idx="22">
                  <c:v>1.2827762225999306E-2</c:v>
                </c:pt>
                <c:pt idx="23">
                  <c:v>1.3195177595761731E-2</c:v>
                </c:pt>
                <c:pt idx="24">
                  <c:v>1.129692986053199E-2</c:v>
                </c:pt>
                <c:pt idx="25">
                  <c:v>6.5137484828318229E-3</c:v>
                </c:pt>
                <c:pt idx="26">
                  <c:v>-1.6400971329552953E-3</c:v>
                </c:pt>
                <c:pt idx="27">
                  <c:v>-1.2336885241643777E-2</c:v>
                </c:pt>
                <c:pt idx="28">
                  <c:v>-2.1631020903042066E-2</c:v>
                </c:pt>
                <c:pt idx="29">
                  <c:v>-2.5671778182612973E-2</c:v>
                </c:pt>
                <c:pt idx="30">
                  <c:v>-2.4892277980124191E-2</c:v>
                </c:pt>
                <c:pt idx="31">
                  <c:v>-2.123461623795719E-2</c:v>
                </c:pt>
                <c:pt idx="32">
                  <c:v>-1.6125081584526725E-2</c:v>
                </c:pt>
                <c:pt idx="33">
                  <c:v>-1.0435901865494002E-2</c:v>
                </c:pt>
                <c:pt idx="34">
                  <c:v>-4.7246132251138806E-3</c:v>
                </c:pt>
                <c:pt idx="35">
                  <c:v>6.0915331297083531E-4</c:v>
                </c:pt>
                <c:pt idx="36">
                  <c:v>5.2377186268490134E-3</c:v>
                </c:pt>
                <c:pt idx="37">
                  <c:v>8.8490753642714338E-3</c:v>
                </c:pt>
                <c:pt idx="38">
                  <c:v>1.1101900738101512E-2</c:v>
                </c:pt>
                <c:pt idx="39">
                  <c:v>1.158713880866793E-2</c:v>
                </c:pt>
                <c:pt idx="40">
                  <c:v>9.7896910250827099E-3</c:v>
                </c:pt>
                <c:pt idx="41">
                  <c:v>5.0884916499852936E-3</c:v>
                </c:pt>
                <c:pt idx="42">
                  <c:v>-2.9874970016771987E-3</c:v>
                </c:pt>
                <c:pt idx="43">
                  <c:v>-1.3538215582253316E-2</c:v>
                </c:pt>
                <c:pt idx="44">
                  <c:v>-2.2536336972743851E-2</c:v>
                </c:pt>
                <c:pt idx="45">
                  <c:v>-2.6233794648197917E-2</c:v>
                </c:pt>
                <c:pt idx="46">
                  <c:v>-2.5165107316349258E-2</c:v>
                </c:pt>
                <c:pt idx="47">
                  <c:v>-2.1270353484660439E-2</c:v>
                </c:pt>
                <c:pt idx="48">
                  <c:v>-1.5956239679434499E-2</c:v>
                </c:pt>
                <c:pt idx="49">
                  <c:v>-1.0082506872506298E-2</c:v>
                </c:pt>
                <c:pt idx="50">
                  <c:v>-4.2002143867135577E-3</c:v>
                </c:pt>
                <c:pt idx="51">
                  <c:v>1.2941349939133351E-3</c:v>
                </c:pt>
                <c:pt idx="52">
                  <c:v>6.0740655246278369E-3</c:v>
                </c:pt>
                <c:pt idx="53">
                  <c:v>9.8272985746820675E-3</c:v>
                </c:pt>
                <c:pt idx="54">
                  <c:v>1.2211050796820491E-2</c:v>
                </c:pt>
                <c:pt idx="55">
                  <c:v>1.2813661430640201E-2</c:v>
                </c:pt>
                <c:pt idx="56">
                  <c:v>1.1116457057936492E-2</c:v>
                </c:pt>
                <c:pt idx="57">
                  <c:v>6.4967493827844548E-3</c:v>
                </c:pt>
                <c:pt idx="58">
                  <c:v>-1.5008051895505567E-3</c:v>
                </c:pt>
                <c:pt idx="59">
                  <c:v>-1.1901647013338569E-2</c:v>
                </c:pt>
                <c:pt idx="60">
                  <c:v>-2.060001346346756E-2</c:v>
                </c:pt>
                <c:pt idx="61">
                  <c:v>-2.3955019696082894E-2</c:v>
                </c:pt>
                <c:pt idx="62">
                  <c:v>-2.2598960314349454E-2</c:v>
                </c:pt>
                <c:pt idx="63">
                  <c:v>-1.8468333022516943E-2</c:v>
                </c:pt>
                <c:pt idx="64">
                  <c:v>-1.2950375212688148E-2</c:v>
                </c:pt>
                <c:pt idx="65">
                  <c:v>-6.8925615650627572E-3</c:v>
                </c:pt>
                <c:pt idx="66">
                  <c:v>-8.3960718628552262E-4</c:v>
                </c:pt>
                <c:pt idx="67">
                  <c:v>4.8150427322195266E-3</c:v>
                </c:pt>
                <c:pt idx="68">
                  <c:v>9.7460679557715493E-3</c:v>
                </c:pt>
                <c:pt idx="69">
                  <c:v>1.3640879414428955E-2</c:v>
                </c:pt>
                <c:pt idx="70">
                  <c:v>1.6155200608864252E-2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28-4B5E-8A5B-F94160322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495608"/>
        <c:axId val="1"/>
      </c:scatterChart>
      <c:valAx>
        <c:axId val="763495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3226877662189"/>
              <c:y val="0.91245217888619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94890510948905E-2"/>
              <c:y val="0.45330780150535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4956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304161797293584"/>
          <c:y val="0.935798482388145"/>
          <c:w val="0.54866243909292378"/>
          <c:h val="3.89105058365758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514350</xdr:colOff>
      <xdr:row>18</xdr:row>
      <xdr:rowOff>28574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0EBA638-F994-DEF7-082D-687F0B933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133350</xdr:colOff>
      <xdr:row>0</xdr:row>
      <xdr:rowOff>85726</xdr:rowOff>
    </xdr:from>
    <xdr:to>
      <xdr:col>27</xdr:col>
      <xdr:colOff>57150</xdr:colOff>
      <xdr:row>17</xdr:row>
      <xdr:rowOff>38101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5A6663F3-0B8F-9EE9-7642-584C83910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12</xdr:col>
      <xdr:colOff>552450</xdr:colOff>
      <xdr:row>28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A651527-066F-585A-BE87-43B58CBDE6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1368" TargetMode="External"/><Relationship Id="rId117" Type="http://schemas.openxmlformats.org/officeDocument/2006/relationships/hyperlink" Target="http://vsolj.cetus-net.org/no46.pdf" TargetMode="External"/><Relationship Id="rId21" Type="http://schemas.openxmlformats.org/officeDocument/2006/relationships/hyperlink" Target="http://www.konkoly.hu/cgi-bin/IBVS?844" TargetMode="External"/><Relationship Id="rId42" Type="http://schemas.openxmlformats.org/officeDocument/2006/relationships/hyperlink" Target="http://www.bav-astro.de/sfs/BAVM_link.php?BAVMnr=39" TargetMode="External"/><Relationship Id="rId47" Type="http://schemas.openxmlformats.org/officeDocument/2006/relationships/hyperlink" Target="http://www.bav-astro.de/sfs/BAVM_link.php?BAVMnr=46" TargetMode="External"/><Relationship Id="rId63" Type="http://schemas.openxmlformats.org/officeDocument/2006/relationships/hyperlink" Target="http://www.bav-astro.de/sfs/BAVM_link.php?BAVMnr=174" TargetMode="External"/><Relationship Id="rId68" Type="http://schemas.openxmlformats.org/officeDocument/2006/relationships/hyperlink" Target="http://www.bav-astro.de/sfs/BAVM_link.php?BAVMnr=238" TargetMode="External"/><Relationship Id="rId84" Type="http://schemas.openxmlformats.org/officeDocument/2006/relationships/hyperlink" Target="http://www.bav-astro.de/sfs/BAVM_link.php?BAVMnr=26" TargetMode="External"/><Relationship Id="rId89" Type="http://schemas.openxmlformats.org/officeDocument/2006/relationships/hyperlink" Target="http://www.bav-astro.de/sfs/BAVM_link.php?BAVMnr=25" TargetMode="External"/><Relationship Id="rId112" Type="http://schemas.openxmlformats.org/officeDocument/2006/relationships/hyperlink" Target="http://www.bav-astro.de/sfs/BAVM_link.php?BAVMnr=157" TargetMode="External"/><Relationship Id="rId16" Type="http://schemas.openxmlformats.org/officeDocument/2006/relationships/hyperlink" Target="http://www.konkoly.hu/cgi-bin/IBVS?637" TargetMode="External"/><Relationship Id="rId107" Type="http://schemas.openxmlformats.org/officeDocument/2006/relationships/hyperlink" Target="http://www.bav-astro.de/sfs/BAVM_link.php?BAVMnr=143" TargetMode="External"/><Relationship Id="rId11" Type="http://schemas.openxmlformats.org/officeDocument/2006/relationships/hyperlink" Target="http://www.konkoly.hu/cgi-bin/IBVS?530" TargetMode="External"/><Relationship Id="rId32" Type="http://schemas.openxmlformats.org/officeDocument/2006/relationships/hyperlink" Target="http://www.konkoly.hu/cgi-bin/IBVS?1368" TargetMode="External"/><Relationship Id="rId37" Type="http://schemas.openxmlformats.org/officeDocument/2006/relationships/hyperlink" Target="http://www.bav-astro.de/sfs/BAVM_link.php?BAVMnr=36" TargetMode="External"/><Relationship Id="rId53" Type="http://schemas.openxmlformats.org/officeDocument/2006/relationships/hyperlink" Target="http://www.bav-astro.de/sfs/BAVM_link.php?BAVMnr=62" TargetMode="External"/><Relationship Id="rId58" Type="http://schemas.openxmlformats.org/officeDocument/2006/relationships/hyperlink" Target="http://www.konkoly.hu/cgi-bin/IBVS?5745" TargetMode="External"/><Relationship Id="rId74" Type="http://schemas.openxmlformats.org/officeDocument/2006/relationships/hyperlink" Target="http://www.konkoly.hu/cgi-bin/IBVS?119" TargetMode="External"/><Relationship Id="rId79" Type="http://schemas.openxmlformats.org/officeDocument/2006/relationships/hyperlink" Target="http://www.bav-astro.de/sfs/BAVM_link.php?BAVMnr=15" TargetMode="External"/><Relationship Id="rId102" Type="http://schemas.openxmlformats.org/officeDocument/2006/relationships/hyperlink" Target="http://www.bav-astro.de/sfs/BAVM_link.php?BAVMnr=56" TargetMode="External"/><Relationship Id="rId123" Type="http://schemas.openxmlformats.org/officeDocument/2006/relationships/hyperlink" Target="http://vsolj.cetus-net.org/no48.pdf" TargetMode="External"/><Relationship Id="rId128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154" TargetMode="External"/><Relationship Id="rId90" Type="http://schemas.openxmlformats.org/officeDocument/2006/relationships/hyperlink" Target="http://www.bav-astro.de/sfs/BAVM_link.php?BAVMnr=25" TargetMode="External"/><Relationship Id="rId95" Type="http://schemas.openxmlformats.org/officeDocument/2006/relationships/hyperlink" Target="http://www.bav-astro.de/sfs/BAVM_link.php?BAVMnr=28" TargetMode="External"/><Relationship Id="rId19" Type="http://schemas.openxmlformats.org/officeDocument/2006/relationships/hyperlink" Target="http://www.konkoly.hu/cgi-bin/IBVS?1067" TargetMode="External"/><Relationship Id="rId14" Type="http://schemas.openxmlformats.org/officeDocument/2006/relationships/hyperlink" Target="http://www.konkoly.hu/cgi-bin/IBVS?647" TargetMode="External"/><Relationship Id="rId22" Type="http://schemas.openxmlformats.org/officeDocument/2006/relationships/hyperlink" Target="http://www.konkoly.hu/cgi-bin/IBVS?1053" TargetMode="External"/><Relationship Id="rId27" Type="http://schemas.openxmlformats.org/officeDocument/2006/relationships/hyperlink" Target="http://www.konkoly.hu/cgi-bin/IBVS?1368" TargetMode="External"/><Relationship Id="rId30" Type="http://schemas.openxmlformats.org/officeDocument/2006/relationships/hyperlink" Target="http://www.konkoly.hu/cgi-bin/IBVS?1368" TargetMode="External"/><Relationship Id="rId35" Type="http://schemas.openxmlformats.org/officeDocument/2006/relationships/hyperlink" Target="http://www.konkoly.hu/cgi-bin/IBVS?1908" TargetMode="External"/><Relationship Id="rId43" Type="http://schemas.openxmlformats.org/officeDocument/2006/relationships/hyperlink" Target="http://www.bav-astro.de/sfs/BAVM_link.php?BAVMnr=43" TargetMode="External"/><Relationship Id="rId48" Type="http://schemas.openxmlformats.org/officeDocument/2006/relationships/hyperlink" Target="http://www.bav-astro.de/sfs/BAVM_link.php?BAVMnr=46" TargetMode="External"/><Relationship Id="rId56" Type="http://schemas.openxmlformats.org/officeDocument/2006/relationships/hyperlink" Target="http://www.bav-astro.de/sfs/BAVM_link.php?BAVMnr=79" TargetMode="External"/><Relationship Id="rId64" Type="http://schemas.openxmlformats.org/officeDocument/2006/relationships/hyperlink" Target="http://www.bav-astro.de/sfs/BAVM_link.php?BAVMnr=204" TargetMode="External"/><Relationship Id="rId69" Type="http://schemas.openxmlformats.org/officeDocument/2006/relationships/hyperlink" Target="http://vsolj.cetus-net.org/no47.pdf" TargetMode="External"/><Relationship Id="rId77" Type="http://schemas.openxmlformats.org/officeDocument/2006/relationships/hyperlink" Target="http://www.bav-astro.de/sfs/BAVM_link.php?BAVMnr=13" TargetMode="External"/><Relationship Id="rId100" Type="http://schemas.openxmlformats.org/officeDocument/2006/relationships/hyperlink" Target="http://www.konkoly.hu/cgi-bin/IBVS?1908" TargetMode="External"/><Relationship Id="rId105" Type="http://schemas.openxmlformats.org/officeDocument/2006/relationships/hyperlink" Target="http://vsolj.cetus-net.org/no47.pdf" TargetMode="External"/><Relationship Id="rId113" Type="http://schemas.openxmlformats.org/officeDocument/2006/relationships/hyperlink" Target="http://www.bav-astro.de/sfs/BAVM_link.php?BAVMnr=171" TargetMode="External"/><Relationship Id="rId118" Type="http://schemas.openxmlformats.org/officeDocument/2006/relationships/hyperlink" Target="http://vsolj.cetus-net.org/no46.pdf" TargetMode="External"/><Relationship Id="rId126" Type="http://schemas.openxmlformats.org/officeDocument/2006/relationships/hyperlink" Target="http://vsolj.cetus-net.org/vsoljno50.pdf" TargetMode="External"/><Relationship Id="rId8" Type="http://schemas.openxmlformats.org/officeDocument/2006/relationships/hyperlink" Target="http://www.konkoly.hu/cgi-bin/IBVS?456" TargetMode="External"/><Relationship Id="rId51" Type="http://schemas.openxmlformats.org/officeDocument/2006/relationships/hyperlink" Target="http://www.konkoly.hu/cgi-bin/IBVS?3900" TargetMode="External"/><Relationship Id="rId72" Type="http://schemas.openxmlformats.org/officeDocument/2006/relationships/hyperlink" Target="http://www.bav-astro.de/sfs/BAVM_link.php?BAVMnr=12" TargetMode="External"/><Relationship Id="rId80" Type="http://schemas.openxmlformats.org/officeDocument/2006/relationships/hyperlink" Target="http://www.bav-astro.de/sfs/BAVM_link.php?BAVMnr=18" TargetMode="External"/><Relationship Id="rId85" Type="http://schemas.openxmlformats.org/officeDocument/2006/relationships/hyperlink" Target="http://www.bav-astro.de/sfs/BAVM_link.php?BAVMnr=25" TargetMode="External"/><Relationship Id="rId93" Type="http://schemas.openxmlformats.org/officeDocument/2006/relationships/hyperlink" Target="http://www.bav-astro.de/sfs/BAVM_link.php?BAVMnr=26" TargetMode="External"/><Relationship Id="rId98" Type="http://schemas.openxmlformats.org/officeDocument/2006/relationships/hyperlink" Target="http://www.konkoly.hu/cgi-bin/IBVS?1908" TargetMode="External"/><Relationship Id="rId121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konkoly.hu/cgi-bin/IBVS?111" TargetMode="External"/><Relationship Id="rId12" Type="http://schemas.openxmlformats.org/officeDocument/2006/relationships/hyperlink" Target="http://www.konkoly.hu/cgi-bin/IBVS?844" TargetMode="External"/><Relationship Id="rId17" Type="http://schemas.openxmlformats.org/officeDocument/2006/relationships/hyperlink" Target="http://www.konkoly.hu/cgi-bin/IBVS?1067" TargetMode="External"/><Relationship Id="rId25" Type="http://schemas.openxmlformats.org/officeDocument/2006/relationships/hyperlink" Target="http://www.konkoly.hu/cgi-bin/IBVS?1368" TargetMode="External"/><Relationship Id="rId33" Type="http://schemas.openxmlformats.org/officeDocument/2006/relationships/hyperlink" Target="http://www.konkoly.hu/cgi-bin/IBVS?2545" TargetMode="External"/><Relationship Id="rId38" Type="http://schemas.openxmlformats.org/officeDocument/2006/relationships/hyperlink" Target="http://www.bav-astro.de/sfs/BAVM_link.php?BAVMnr=36" TargetMode="External"/><Relationship Id="rId46" Type="http://schemas.openxmlformats.org/officeDocument/2006/relationships/hyperlink" Target="http://www.bav-astro.de/sfs/BAVM_link.php?BAVMnr=43" TargetMode="External"/><Relationship Id="rId59" Type="http://schemas.openxmlformats.org/officeDocument/2006/relationships/hyperlink" Target="http://www.konkoly.hu/cgi-bin/IBVS?4300" TargetMode="External"/><Relationship Id="rId67" Type="http://schemas.openxmlformats.org/officeDocument/2006/relationships/hyperlink" Target="http://www.konkoly.hu/cgi-bin/IBVS?6114" TargetMode="External"/><Relationship Id="rId103" Type="http://schemas.openxmlformats.org/officeDocument/2006/relationships/hyperlink" Target="http://www.bav-astro.de/sfs/BAVM_link.php?BAVMnr=59" TargetMode="External"/><Relationship Id="rId108" Type="http://schemas.openxmlformats.org/officeDocument/2006/relationships/hyperlink" Target="http://www.bav-astro.de/sfs/BAVM_link.php?BAVMnr=157" TargetMode="External"/><Relationship Id="rId116" Type="http://schemas.openxmlformats.org/officeDocument/2006/relationships/hyperlink" Target="http://vsolj.cetus-net.org/no46.pdf" TargetMode="External"/><Relationship Id="rId124" Type="http://schemas.openxmlformats.org/officeDocument/2006/relationships/hyperlink" Target="http://vsolj.cetus-net.org/vsoljno50.pdf" TargetMode="External"/><Relationship Id="rId129" Type="http://schemas.openxmlformats.org/officeDocument/2006/relationships/hyperlink" Target="http://vsolj.cetus-net.org/vsoljno59.pdf" TargetMode="External"/><Relationship Id="rId20" Type="http://schemas.openxmlformats.org/officeDocument/2006/relationships/hyperlink" Target="http://www.konkoly.hu/cgi-bin/IBVS?1067" TargetMode="External"/><Relationship Id="rId41" Type="http://schemas.openxmlformats.org/officeDocument/2006/relationships/hyperlink" Target="http://www.bav-astro.de/sfs/BAVM_link.php?BAVMnr=39" TargetMode="External"/><Relationship Id="rId54" Type="http://schemas.openxmlformats.org/officeDocument/2006/relationships/hyperlink" Target="http://www.bav-astro.de/sfs/BAVM_link.php?BAVMnr=68" TargetMode="External"/><Relationship Id="rId62" Type="http://schemas.openxmlformats.org/officeDocument/2006/relationships/hyperlink" Target="http://www.bav-astro.de/sfs/BAVM_link.php?BAVMnr=158" TargetMode="External"/><Relationship Id="rId70" Type="http://schemas.openxmlformats.org/officeDocument/2006/relationships/hyperlink" Target="http://www.bav-astro.de/sfs/BAVM_link.php?BAVMnr=8" TargetMode="External"/><Relationship Id="rId75" Type="http://schemas.openxmlformats.org/officeDocument/2006/relationships/hyperlink" Target="http://www.bav-astro.de/sfs/BAVM_link.php?BAVMnr=12" TargetMode="External"/><Relationship Id="rId83" Type="http://schemas.openxmlformats.org/officeDocument/2006/relationships/hyperlink" Target="http://www.bav-astro.de/sfs/BAVM_link.php?BAVMnr=18" TargetMode="External"/><Relationship Id="rId88" Type="http://schemas.openxmlformats.org/officeDocument/2006/relationships/hyperlink" Target="http://www.bav-astro.de/sfs/BAVM_link.php?BAVMnr=25" TargetMode="External"/><Relationship Id="rId91" Type="http://schemas.openxmlformats.org/officeDocument/2006/relationships/hyperlink" Target="http://www.konkoly.hu/cgi-bin/IBVS?937" TargetMode="External"/><Relationship Id="rId96" Type="http://schemas.openxmlformats.org/officeDocument/2006/relationships/hyperlink" Target="http://www.konkoly.hu/cgi-bin/IBVS?1249" TargetMode="External"/><Relationship Id="rId111" Type="http://schemas.openxmlformats.org/officeDocument/2006/relationships/hyperlink" Target="http://www.bav-astro.de/sfs/BAVM_link.php?BAVMnr=157" TargetMode="External"/><Relationship Id="rId1" Type="http://schemas.openxmlformats.org/officeDocument/2006/relationships/hyperlink" Target="http://www.konkoly.hu/cgi-bin/IBVS?111" TargetMode="External"/><Relationship Id="rId6" Type="http://schemas.openxmlformats.org/officeDocument/2006/relationships/hyperlink" Target="http://www.konkoly.hu/cgi-bin/IBVS?154" TargetMode="External"/><Relationship Id="rId15" Type="http://schemas.openxmlformats.org/officeDocument/2006/relationships/hyperlink" Target="http://www.konkoly.hu/cgi-bin/IBVS?647" TargetMode="External"/><Relationship Id="rId23" Type="http://schemas.openxmlformats.org/officeDocument/2006/relationships/hyperlink" Target="http://www.konkoly.hu/cgi-bin/IBVS?1350" TargetMode="External"/><Relationship Id="rId28" Type="http://schemas.openxmlformats.org/officeDocument/2006/relationships/hyperlink" Target="http://www.konkoly.hu/cgi-bin/IBVS?1368" TargetMode="External"/><Relationship Id="rId36" Type="http://schemas.openxmlformats.org/officeDocument/2006/relationships/hyperlink" Target="http://www.konkoly.hu/cgi-bin/IBVS?2545" TargetMode="External"/><Relationship Id="rId49" Type="http://schemas.openxmlformats.org/officeDocument/2006/relationships/hyperlink" Target="http://www.bav-astro.de/sfs/BAVM_link.php?BAVMnr=52" TargetMode="External"/><Relationship Id="rId57" Type="http://schemas.openxmlformats.org/officeDocument/2006/relationships/hyperlink" Target="http://www.bav-astro.de/sfs/BAVM_link.php?BAVMnr=79" TargetMode="External"/><Relationship Id="rId106" Type="http://schemas.openxmlformats.org/officeDocument/2006/relationships/hyperlink" Target="http://www.bav-astro.de/sfs/BAVM_link.php?BAVMnr=131" TargetMode="External"/><Relationship Id="rId114" Type="http://schemas.openxmlformats.org/officeDocument/2006/relationships/hyperlink" Target="http://www.konkoly.hu/cgi-bin/IBVS?5583" TargetMode="External"/><Relationship Id="rId119" Type="http://schemas.openxmlformats.org/officeDocument/2006/relationships/hyperlink" Target="http://vsolj.cetus-net.org/no46.pdf" TargetMode="External"/><Relationship Id="rId127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konkoly.hu/cgi-bin/IBVS?1507" TargetMode="External"/><Relationship Id="rId31" Type="http://schemas.openxmlformats.org/officeDocument/2006/relationships/hyperlink" Target="http://www.konkoly.hu/cgi-bin/IBVS?1368" TargetMode="External"/><Relationship Id="rId44" Type="http://schemas.openxmlformats.org/officeDocument/2006/relationships/hyperlink" Target="http://www.konkoly.hu/cgi-bin/IBVS?3078" TargetMode="External"/><Relationship Id="rId52" Type="http://schemas.openxmlformats.org/officeDocument/2006/relationships/hyperlink" Target="http://www.bav-astro.de/sfs/BAVM_link.php?BAVMnr=62" TargetMode="External"/><Relationship Id="rId60" Type="http://schemas.openxmlformats.org/officeDocument/2006/relationships/hyperlink" Target="http://www.bav-astro.de/sfs/BAVM_link.php?BAVMnr=113" TargetMode="External"/><Relationship Id="rId65" Type="http://schemas.openxmlformats.org/officeDocument/2006/relationships/hyperlink" Target="http://www.konkoly.hu/cgi-bin/IBVS?6114" TargetMode="External"/><Relationship Id="rId73" Type="http://schemas.openxmlformats.org/officeDocument/2006/relationships/hyperlink" Target="http://www.bav-astro.de/sfs/BAVM_link.php?BAVMnr=12" TargetMode="External"/><Relationship Id="rId78" Type="http://schemas.openxmlformats.org/officeDocument/2006/relationships/hyperlink" Target="http://www.bav-astro.de/sfs/BAVM_link.php?BAVMnr=15" TargetMode="External"/><Relationship Id="rId81" Type="http://schemas.openxmlformats.org/officeDocument/2006/relationships/hyperlink" Target="http://www.bav-astro.de/sfs/BAVM_link.php?BAVMnr=18" TargetMode="External"/><Relationship Id="rId86" Type="http://schemas.openxmlformats.org/officeDocument/2006/relationships/hyperlink" Target="http://vsolj.cetus-net.org/no47.pdf" TargetMode="External"/><Relationship Id="rId94" Type="http://schemas.openxmlformats.org/officeDocument/2006/relationships/hyperlink" Target="http://www.bav-astro.de/sfs/BAVM_link.php?BAVMnr=28" TargetMode="External"/><Relationship Id="rId99" Type="http://schemas.openxmlformats.org/officeDocument/2006/relationships/hyperlink" Target="http://www.konkoly.hu/cgi-bin/IBVS?2545" TargetMode="External"/><Relationship Id="rId101" Type="http://schemas.openxmlformats.org/officeDocument/2006/relationships/hyperlink" Target="http://vsolj.cetus-net.org/no47.pdf" TargetMode="External"/><Relationship Id="rId122" Type="http://schemas.openxmlformats.org/officeDocument/2006/relationships/hyperlink" Target="http://vsolj.cetus-net.org/no48.pdf" TargetMode="External"/><Relationship Id="rId130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18" TargetMode="External"/><Relationship Id="rId9" Type="http://schemas.openxmlformats.org/officeDocument/2006/relationships/hyperlink" Target="http://www.konkoly.hu/cgi-bin/IBVS?419" TargetMode="External"/><Relationship Id="rId13" Type="http://schemas.openxmlformats.org/officeDocument/2006/relationships/hyperlink" Target="http://www.konkoly.hu/cgi-bin/IBVS?844" TargetMode="External"/><Relationship Id="rId18" Type="http://schemas.openxmlformats.org/officeDocument/2006/relationships/hyperlink" Target="http://www.konkoly.hu/cgi-bin/IBVS?1067" TargetMode="External"/><Relationship Id="rId39" Type="http://schemas.openxmlformats.org/officeDocument/2006/relationships/hyperlink" Target="http://www.bav-astro.de/sfs/BAVM_link.php?BAVMnr=36" TargetMode="External"/><Relationship Id="rId109" Type="http://schemas.openxmlformats.org/officeDocument/2006/relationships/hyperlink" Target="http://www.bav-astro.de/sfs/BAVM_link.php?BAVMnr=157" TargetMode="External"/><Relationship Id="rId34" Type="http://schemas.openxmlformats.org/officeDocument/2006/relationships/hyperlink" Target="http://www.konkoly.hu/cgi-bin/IBVS?2545" TargetMode="External"/><Relationship Id="rId50" Type="http://schemas.openxmlformats.org/officeDocument/2006/relationships/hyperlink" Target="http://www.bav-astro.de/sfs/BAVM_link.php?BAVMnr=59" TargetMode="External"/><Relationship Id="rId55" Type="http://schemas.openxmlformats.org/officeDocument/2006/relationships/hyperlink" Target="http://www.bav-astro.de/sfs/BAVM_link.php?BAVMnr=68" TargetMode="External"/><Relationship Id="rId76" Type="http://schemas.openxmlformats.org/officeDocument/2006/relationships/hyperlink" Target="http://www.bav-astro.de/sfs/BAVM_link.php?BAVMnr=13" TargetMode="External"/><Relationship Id="rId97" Type="http://schemas.openxmlformats.org/officeDocument/2006/relationships/hyperlink" Target="http://www.bav-astro.de/sfs/BAVM_link.php?BAVMnr=36" TargetMode="External"/><Relationship Id="rId104" Type="http://schemas.openxmlformats.org/officeDocument/2006/relationships/hyperlink" Target="http://vsolj.cetus-net.org/no47.pdf" TargetMode="External"/><Relationship Id="rId120" Type="http://schemas.openxmlformats.org/officeDocument/2006/relationships/hyperlink" Target="http://vsolj.cetus-net.org/no48.pdf" TargetMode="External"/><Relationship Id="rId125" Type="http://schemas.openxmlformats.org/officeDocument/2006/relationships/hyperlink" Target="http://vsolj.cetus-net.org/vsoljno50.pdf" TargetMode="External"/><Relationship Id="rId7" Type="http://schemas.openxmlformats.org/officeDocument/2006/relationships/hyperlink" Target="http://www.konkoly.hu/cgi-bin/IBVS?154" TargetMode="External"/><Relationship Id="rId71" Type="http://schemas.openxmlformats.org/officeDocument/2006/relationships/hyperlink" Target="http://www.bav-astro.de/sfs/BAVM_link.php?BAVMnr=8" TargetMode="External"/><Relationship Id="rId92" Type="http://schemas.openxmlformats.org/officeDocument/2006/relationships/hyperlink" Target="http://www.bav-astro.de/sfs/BAVM_link.php?BAVMnr=26" TargetMode="External"/><Relationship Id="rId2" Type="http://schemas.openxmlformats.org/officeDocument/2006/relationships/hyperlink" Target="http://www.konkoly.hu/cgi-bin/IBVS?111" TargetMode="External"/><Relationship Id="rId29" Type="http://schemas.openxmlformats.org/officeDocument/2006/relationships/hyperlink" Target="http://www.konkoly.hu/cgi-bin/IBVS?1368" TargetMode="External"/><Relationship Id="rId24" Type="http://schemas.openxmlformats.org/officeDocument/2006/relationships/hyperlink" Target="http://www.konkoly.hu/cgi-bin/IBVS?1379" TargetMode="External"/><Relationship Id="rId40" Type="http://schemas.openxmlformats.org/officeDocument/2006/relationships/hyperlink" Target="http://www.konkoly.hu/cgi-bin/IBVS?2545" TargetMode="External"/><Relationship Id="rId45" Type="http://schemas.openxmlformats.org/officeDocument/2006/relationships/hyperlink" Target="http://www.bav-astro.de/sfs/BAVM_link.php?BAVMnr=46" TargetMode="External"/><Relationship Id="rId66" Type="http://schemas.openxmlformats.org/officeDocument/2006/relationships/hyperlink" Target="http://www.konkoly.hu/cgi-bin/IBVS?6114" TargetMode="External"/><Relationship Id="rId87" Type="http://schemas.openxmlformats.org/officeDocument/2006/relationships/hyperlink" Target="http://www.bav-astro.de/sfs/BAVM_link.php?BAVMnr=25" TargetMode="External"/><Relationship Id="rId110" Type="http://schemas.openxmlformats.org/officeDocument/2006/relationships/hyperlink" Target="http://www.bav-astro.de/sfs/BAVM_link.php?BAVMnr=157" TargetMode="External"/><Relationship Id="rId115" Type="http://schemas.openxmlformats.org/officeDocument/2006/relationships/hyperlink" Target="http://vsolj.cetus-net.org/no46.pdf" TargetMode="External"/><Relationship Id="rId61" Type="http://schemas.openxmlformats.org/officeDocument/2006/relationships/hyperlink" Target="http://www.bav-astro.de/sfs/BAVM_link.php?BAVMnr=113" TargetMode="External"/><Relationship Id="rId82" Type="http://schemas.openxmlformats.org/officeDocument/2006/relationships/hyperlink" Target="http://www.bav-astro.de/sfs/BAVM_link.php?BAVMnr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955"/>
  <sheetViews>
    <sheetView tabSelected="1" workbookViewId="0">
      <pane xSplit="14" ySplit="22" topLeftCell="O802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6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3">
      <c r="A1" s="3" t="s">
        <v>0</v>
      </c>
      <c r="AA1" s="4" t="s">
        <v>1</v>
      </c>
      <c r="AB1" s="5"/>
      <c r="AC1" s="5" t="s">
        <v>2</v>
      </c>
      <c r="AD1" s="5" t="s">
        <v>3</v>
      </c>
      <c r="AE1" s="6"/>
      <c r="AW1" s="7" t="s">
        <v>4</v>
      </c>
      <c r="AX1" s="8" t="s">
        <v>5</v>
      </c>
      <c r="AY1" s="9" t="s">
        <v>6</v>
      </c>
      <c r="AZ1" s="10" t="s">
        <v>7</v>
      </c>
      <c r="BA1" s="11" t="s">
        <v>8</v>
      </c>
      <c r="BB1" s="10" t="s">
        <v>9</v>
      </c>
      <c r="BC1" s="11" t="s">
        <v>10</v>
      </c>
      <c r="BD1" s="10" t="s">
        <v>11</v>
      </c>
      <c r="BE1" s="12" t="s">
        <v>12</v>
      </c>
      <c r="BF1" s="11" t="s">
        <v>13</v>
      </c>
      <c r="BG1" s="10" t="s">
        <v>14</v>
      </c>
      <c r="BH1" s="12" t="s">
        <v>15</v>
      </c>
      <c r="BI1" s="11" t="s">
        <v>16</v>
      </c>
      <c r="BJ1" s="10" t="s">
        <v>17</v>
      </c>
      <c r="BK1" s="12" t="s">
        <v>18</v>
      </c>
      <c r="BL1" s="11" t="s">
        <v>19</v>
      </c>
    </row>
    <row r="2" spans="1:64" ht="12.95" customHeight="1" x14ac:dyDescent="0.3">
      <c r="A2" s="1" t="s">
        <v>20</v>
      </c>
      <c r="B2" s="13" t="s">
        <v>21</v>
      </c>
      <c r="D2" s="14" t="s">
        <v>22</v>
      </c>
      <c r="AA2" s="15" t="s">
        <v>23</v>
      </c>
      <c r="AB2" s="16">
        <f>C7</f>
        <v>44416.386400000003</v>
      </c>
      <c r="AC2" s="17" t="s">
        <v>24</v>
      </c>
      <c r="AD2" s="16">
        <f>C8</f>
        <v>1.6773461700000001</v>
      </c>
      <c r="AE2" s="18" t="s">
        <v>25</v>
      </c>
      <c r="AL2" s="2"/>
      <c r="AW2" s="1">
        <v>-25000</v>
      </c>
      <c r="AX2" s="1">
        <f t="shared" ref="AX2:AX65" si="0">AB$3+AB$4*AW2+AB$5*AW2^2+AZ2</f>
        <v>-7.9516289848940991E-3</v>
      </c>
      <c r="AY2" s="1">
        <f t="shared" ref="AY2:AY65" si="1">AB$3+AB$4*AW2+AB$5*AW2^2</f>
        <v>1.4371395394855921E-3</v>
      </c>
      <c r="AZ2" s="1">
        <f t="shared" ref="AZ2:AZ65" si="2">$AB$6*($AB$11/BA2*BB2+$AB$12)</f>
        <v>-9.3887685243796912E-3</v>
      </c>
      <c r="BA2" s="1">
        <f t="shared" ref="BA2:BA65" si="3">1+$AB$7*COS(BC2)</f>
        <v>0.75166959398275857</v>
      </c>
      <c r="BB2" s="1">
        <f t="shared" ref="BB2:BB65" si="4">SIN(BC2+RADIANS($AB$9))</f>
        <v>-0.25920410606476646</v>
      </c>
      <c r="BC2" s="1">
        <f t="shared" ref="BC2:BC65" si="5">2*ATAN(BD2)</f>
        <v>2.3776906640020137</v>
      </c>
      <c r="BD2" s="1">
        <f t="shared" ref="BD2:BD65" si="6">SQRT((1+$AB$7)/(1-$AB$7))*TAN(BE2/2)</f>
        <v>2.4895642038883441</v>
      </c>
      <c r="BE2" s="1">
        <f t="shared" ref="BE2:BK17" si="7">$BL2+$AB$7*SIN(BF2)</f>
        <v>-4.1850572475415655</v>
      </c>
      <c r="BF2" s="1">
        <f t="shared" si="7"/>
        <v>-4.1850642858287825</v>
      </c>
      <c r="BG2" s="1">
        <f t="shared" si="7"/>
        <v>-4.1850236149067337</v>
      </c>
      <c r="BH2" s="1">
        <f t="shared" si="7"/>
        <v>-4.1852586720980955</v>
      </c>
      <c r="BI2" s="1">
        <f t="shared" si="7"/>
        <v>-4.1839014689669263</v>
      </c>
      <c r="BJ2" s="1">
        <f t="shared" si="7"/>
        <v>-4.1917820131237633</v>
      </c>
      <c r="BK2" s="1">
        <f t="shared" si="7"/>
        <v>-4.147411927274395</v>
      </c>
      <c r="BL2" s="1">
        <f t="shared" ref="BL2:BL65" si="8">RADIANS($AB$9)+$AB$18*(AW2-AB$15)</f>
        <v>-4.4822234826007765</v>
      </c>
    </row>
    <row r="3" spans="1:64" ht="12.95" customHeight="1" x14ac:dyDescent="0.2">
      <c r="Z3" s="1">
        <v>0.03</v>
      </c>
      <c r="AA3" s="19" t="s">
        <v>26</v>
      </c>
      <c r="AB3" s="20">
        <f t="shared" ref="AB3:AB10" si="9">AC3*AD3</f>
        <v>-6.8644045493457193E-3</v>
      </c>
      <c r="AC3" s="21">
        <v>-0.68644045493457195</v>
      </c>
      <c r="AD3" s="1">
        <v>0.01</v>
      </c>
      <c r="AE3" s="22"/>
      <c r="AF3" s="23"/>
      <c r="AG3" s="21"/>
      <c r="AH3" s="21"/>
      <c r="AI3" s="21"/>
      <c r="AJ3" s="21"/>
      <c r="AK3" s="21"/>
      <c r="AL3" s="21"/>
      <c r="AM3" s="21"/>
      <c r="AW3" s="1">
        <v>-24500</v>
      </c>
      <c r="AX3" s="1">
        <f t="shared" si="0"/>
        <v>-2.6329942007862436E-3</v>
      </c>
      <c r="AY3" s="1">
        <f t="shared" si="1"/>
        <v>9.9964070426309878E-4</v>
      </c>
      <c r="AZ3" s="1">
        <f t="shared" si="2"/>
        <v>-3.6326349050493424E-3</v>
      </c>
      <c r="BA3" s="1">
        <f t="shared" si="3"/>
        <v>0.70065914924605788</v>
      </c>
      <c r="BB3" s="1">
        <f t="shared" si="4"/>
        <v>-1.2914942393470434E-2</v>
      </c>
      <c r="BC3" s="1">
        <f t="shared" si="5"/>
        <v>2.6269734161004679</v>
      </c>
      <c r="BD3" s="1">
        <f t="shared" si="6"/>
        <v>3.800217657394994</v>
      </c>
      <c r="BE3" s="1">
        <f t="shared" si="7"/>
        <v>-3.8619378267448736</v>
      </c>
      <c r="BF3" s="1">
        <f t="shared" si="7"/>
        <v>-3.8620150735821253</v>
      </c>
      <c r="BG3" s="1">
        <f t="shared" si="7"/>
        <v>-3.8617162106887633</v>
      </c>
      <c r="BH3" s="1">
        <f t="shared" si="7"/>
        <v>-3.8628729269747835</v>
      </c>
      <c r="BI3" s="1">
        <f t="shared" si="7"/>
        <v>-3.8584024785138573</v>
      </c>
      <c r="BJ3" s="1">
        <f t="shared" si="7"/>
        <v>-3.8757784715625951</v>
      </c>
      <c r="BK3" s="1">
        <f t="shared" si="7"/>
        <v>-3.8096393151155472</v>
      </c>
      <c r="BL3" s="1">
        <f t="shared" si="8"/>
        <v>-4.0887963072939577</v>
      </c>
    </row>
    <row r="4" spans="1:64" ht="12.95" customHeight="1" x14ac:dyDescent="0.2">
      <c r="A4" s="24" t="s">
        <v>27</v>
      </c>
      <c r="C4" s="25">
        <v>44416.386400000003</v>
      </c>
      <c r="D4" s="26">
        <v>1.6773461700000001</v>
      </c>
      <c r="Z4" s="1">
        <v>-2.5000000000000002E-6</v>
      </c>
      <c r="AA4" s="27" t="s">
        <v>28</v>
      </c>
      <c r="AB4" s="28">
        <f t="shared" si="9"/>
        <v>2.2195446796892565E-7</v>
      </c>
      <c r="AC4" s="29">
        <v>0.22195446796892565</v>
      </c>
      <c r="AD4" s="30">
        <v>9.9999999999999995E-7</v>
      </c>
      <c r="AE4" s="22"/>
      <c r="AF4" s="31"/>
      <c r="AG4" s="29"/>
      <c r="AH4" s="29"/>
      <c r="AI4" s="29"/>
      <c r="AJ4" s="29"/>
      <c r="AK4" s="29"/>
      <c r="AL4" s="29"/>
      <c r="AM4" s="29"/>
      <c r="AW4" s="1">
        <v>-24000</v>
      </c>
      <c r="AX4" s="1">
        <f t="shared" si="0"/>
        <v>2.7352502670910744E-3</v>
      </c>
      <c r="AY4" s="1">
        <f t="shared" si="1"/>
        <v>5.7322219367104792E-4</v>
      </c>
      <c r="AZ4" s="1">
        <f t="shared" si="2"/>
        <v>2.1620280734200264E-3</v>
      </c>
      <c r="BA4" s="1">
        <f t="shared" si="3"/>
        <v>0.67069150544118228</v>
      </c>
      <c r="BB4" s="1">
        <f t="shared" si="4"/>
        <v>0.20802002272220022</v>
      </c>
      <c r="BC4" s="1">
        <f t="shared" si="5"/>
        <v>2.8494389811939294</v>
      </c>
      <c r="BD4" s="1">
        <f t="shared" si="6"/>
        <v>6.7969506513578892</v>
      </c>
      <c r="BE4" s="1">
        <f t="shared" si="7"/>
        <v>-3.5566483957893591</v>
      </c>
      <c r="BF4" s="1">
        <f t="shared" si="7"/>
        <v>-3.5568205946171134</v>
      </c>
      <c r="BG4" s="1">
        <f t="shared" si="7"/>
        <v>-3.5562734047233677</v>
      </c>
      <c r="BH4" s="1">
        <f t="shared" si="7"/>
        <v>-3.558012647141223</v>
      </c>
      <c r="BI4" s="1">
        <f t="shared" si="7"/>
        <v>-3.5524890627030681</v>
      </c>
      <c r="BJ4" s="1">
        <f t="shared" si="7"/>
        <v>-3.5700782802529814</v>
      </c>
      <c r="BK4" s="1">
        <f t="shared" si="7"/>
        <v>-3.514521523828356</v>
      </c>
      <c r="BL4" s="1">
        <f t="shared" si="8"/>
        <v>-3.6953691319871385</v>
      </c>
    </row>
    <row r="5" spans="1:64" ht="12.95" customHeight="1" x14ac:dyDescent="0.2">
      <c r="A5" s="32" t="s">
        <v>29</v>
      </c>
      <c r="B5"/>
      <c r="C5" s="33">
        <v>-9.5</v>
      </c>
      <c r="D5" t="s">
        <v>30</v>
      </c>
      <c r="Z5" s="1">
        <v>3E-11</v>
      </c>
      <c r="AA5" s="27" t="s">
        <v>31</v>
      </c>
      <c r="AB5" s="28">
        <f t="shared" si="9"/>
        <v>2.2160649260887124E-11</v>
      </c>
      <c r="AC5" s="29">
        <v>2.2160649260887126</v>
      </c>
      <c r="AD5" s="1">
        <v>9.9999999999999994E-12</v>
      </c>
      <c r="AE5" s="22"/>
      <c r="AF5" s="31"/>
      <c r="AG5" s="29"/>
      <c r="AH5" s="29"/>
      <c r="AI5" s="29"/>
      <c r="AJ5" s="29"/>
      <c r="AK5" s="29"/>
      <c r="AL5" s="29"/>
      <c r="AM5" s="29"/>
      <c r="AW5" s="1">
        <v>-23500</v>
      </c>
      <c r="AX5" s="1">
        <f t="shared" si="0"/>
        <v>7.747000024521924E-3</v>
      </c>
      <c r="AY5" s="1">
        <f t="shared" si="1"/>
        <v>1.5788400770944122E-4</v>
      </c>
      <c r="AZ5" s="1">
        <f t="shared" si="2"/>
        <v>7.5891160168124827E-3</v>
      </c>
      <c r="BA5" s="1">
        <f t="shared" si="3"/>
        <v>0.6573167554740651</v>
      </c>
      <c r="BB5" s="1">
        <f t="shared" si="4"/>
        <v>0.40615868393386728</v>
      </c>
      <c r="BC5" s="1">
        <f t="shared" si="5"/>
        <v>3.0581351720161565</v>
      </c>
      <c r="BD5" s="1">
        <f t="shared" si="6"/>
        <v>23.950387298906506</v>
      </c>
      <c r="BE5" s="1">
        <f t="shared" si="7"/>
        <v>-3.2609612309115299</v>
      </c>
      <c r="BF5" s="1">
        <f t="shared" si="7"/>
        <v>-3.2610480882330135</v>
      </c>
      <c r="BG5" s="1">
        <f t="shared" si="7"/>
        <v>-3.2607936990056623</v>
      </c>
      <c r="BH5" s="1">
        <f t="shared" si="7"/>
        <v>-3.2615387805355542</v>
      </c>
      <c r="BI5" s="1">
        <f t="shared" si="7"/>
        <v>-3.2593566959665559</v>
      </c>
      <c r="BJ5" s="1">
        <f t="shared" si="7"/>
        <v>-3.2657488931223093</v>
      </c>
      <c r="BK5" s="1">
        <f t="shared" si="7"/>
        <v>-3.2470370089670353</v>
      </c>
      <c r="BL5" s="1">
        <f t="shared" si="8"/>
        <v>-3.3019419566803196</v>
      </c>
    </row>
    <row r="6" spans="1:64" ht="12.95" customHeight="1" x14ac:dyDescent="0.2">
      <c r="A6" s="24" t="s">
        <v>32</v>
      </c>
      <c r="AA6" s="27" t="s">
        <v>33</v>
      </c>
      <c r="AB6" s="28">
        <f t="shared" si="9"/>
        <v>0.02</v>
      </c>
      <c r="AC6" s="29">
        <v>2</v>
      </c>
      <c r="AD6" s="1">
        <v>0.01</v>
      </c>
      <c r="AE6" s="22" t="s">
        <v>25</v>
      </c>
      <c r="AF6" s="31"/>
      <c r="AG6" s="29"/>
      <c r="AH6" s="29"/>
      <c r="AI6" s="29"/>
      <c r="AJ6" s="29"/>
      <c r="AK6" s="29"/>
      <c r="AL6" s="29"/>
      <c r="AM6" s="29"/>
      <c r="AW6" s="1">
        <v>-23000</v>
      </c>
      <c r="AX6" s="1">
        <f t="shared" si="0"/>
        <v>1.2072024352061804E-2</v>
      </c>
      <c r="AY6" s="1">
        <f t="shared" si="1"/>
        <v>-2.463738536217213E-4</v>
      </c>
      <c r="AZ6" s="1">
        <f t="shared" si="2"/>
        <v>1.2318398205683525E-2</v>
      </c>
      <c r="BA6" s="1">
        <f t="shared" si="3"/>
        <v>0.65865398919347329</v>
      </c>
      <c r="BB6" s="1">
        <f t="shared" si="4"/>
        <v>0.58362081062171223</v>
      </c>
      <c r="BC6" s="1">
        <f t="shared" si="5"/>
        <v>-3.0201160246487362</v>
      </c>
      <c r="BD6" s="1">
        <f t="shared" si="6"/>
        <v>-16.443821200492945</v>
      </c>
      <c r="BE6" s="1">
        <f t="shared" si="7"/>
        <v>-2.967963382731702</v>
      </c>
      <c r="BF6" s="1">
        <f t="shared" si="7"/>
        <v>-2.9678438272264049</v>
      </c>
      <c r="BG6" s="1">
        <f t="shared" si="7"/>
        <v>-2.9681967971307186</v>
      </c>
      <c r="BH6" s="1">
        <f t="shared" si="7"/>
        <v>-2.9671546427486484</v>
      </c>
      <c r="BI6" s="1">
        <f t="shared" si="7"/>
        <v>-2.9702310881625347</v>
      </c>
      <c r="BJ6" s="1">
        <f t="shared" si="7"/>
        <v>-2.9611445671567771</v>
      </c>
      <c r="BK6" s="1">
        <f t="shared" si="7"/>
        <v>-2.9879418978294114</v>
      </c>
      <c r="BL6" s="1">
        <f t="shared" si="8"/>
        <v>-2.9085147813734999</v>
      </c>
    </row>
    <row r="7" spans="1:64" ht="12.95" customHeight="1" x14ac:dyDescent="0.2">
      <c r="A7" s="1" t="s">
        <v>34</v>
      </c>
      <c r="C7" s="1">
        <f>+C4</f>
        <v>44416.386400000003</v>
      </c>
      <c r="AA7" s="27" t="s">
        <v>35</v>
      </c>
      <c r="AB7" s="28">
        <f t="shared" si="9"/>
        <v>0.34388013815556345</v>
      </c>
      <c r="AC7" s="29">
        <v>0.34388013815556345</v>
      </c>
      <c r="AD7" s="1">
        <v>1</v>
      </c>
      <c r="AE7" s="22"/>
      <c r="AF7" s="31"/>
      <c r="AG7" s="29"/>
      <c r="AH7" s="29"/>
      <c r="AI7" s="29"/>
      <c r="AJ7" s="29"/>
      <c r="AK7" s="29"/>
      <c r="AL7" s="29"/>
      <c r="AM7" s="29"/>
      <c r="AW7" s="1">
        <v>-22500</v>
      </c>
      <c r="AX7" s="1">
        <f t="shared" si="0"/>
        <v>1.5398739855745532E-2</v>
      </c>
      <c r="AY7" s="1">
        <f t="shared" si="1"/>
        <v>-6.3955139032243966E-4</v>
      </c>
      <c r="AZ7" s="1">
        <f t="shared" si="2"/>
        <v>1.6038291246067971E-2</v>
      </c>
      <c r="BA7" s="1">
        <f t="shared" si="3"/>
        <v>0.67488833577072393</v>
      </c>
      <c r="BB7" s="1">
        <f t="shared" si="4"/>
        <v>0.74036598009919474</v>
      </c>
      <c r="BC7" s="1">
        <f t="shared" si="5"/>
        <v>-2.8096819464414589</v>
      </c>
      <c r="BD7" s="1">
        <f t="shared" si="6"/>
        <v>-5.9702967411189052</v>
      </c>
      <c r="BE7" s="1">
        <f t="shared" si="7"/>
        <v>-2.6710442435272297</v>
      </c>
      <c r="BF7" s="1">
        <f t="shared" si="7"/>
        <v>-2.670881356340836</v>
      </c>
      <c r="BG7" s="1">
        <f t="shared" si="7"/>
        <v>-2.6714127588211132</v>
      </c>
      <c r="BH7" s="1">
        <f t="shared" si="7"/>
        <v>-2.6696785827186362</v>
      </c>
      <c r="BI7" s="1">
        <f t="shared" si="7"/>
        <v>-2.6753322589621948</v>
      </c>
      <c r="BJ7" s="1">
        <f t="shared" si="7"/>
        <v>-2.6568396351903845</v>
      </c>
      <c r="BK7" s="1">
        <f t="shared" si="7"/>
        <v>-2.7167104278696752</v>
      </c>
      <c r="BL7" s="1">
        <f t="shared" si="8"/>
        <v>-2.5150876060666811</v>
      </c>
    </row>
    <row r="8" spans="1:64" ht="12.95" customHeight="1" x14ac:dyDescent="0.3">
      <c r="A8" s="1" t="s">
        <v>36</v>
      </c>
      <c r="C8" s="1">
        <f>+D4</f>
        <v>1.6773461700000001</v>
      </c>
      <c r="AA8" s="27" t="s">
        <v>37</v>
      </c>
      <c r="AB8" s="28">
        <f t="shared" si="9"/>
        <v>36.671381335818026</v>
      </c>
      <c r="AC8" s="29">
        <v>3.667138133581803</v>
      </c>
      <c r="AD8" s="1">
        <v>10</v>
      </c>
      <c r="AE8" s="22" t="s">
        <v>38</v>
      </c>
      <c r="AF8" s="31"/>
      <c r="AG8" s="29"/>
      <c r="AH8" s="29"/>
      <c r="AI8" s="29"/>
      <c r="AJ8" s="29"/>
      <c r="AK8" s="29"/>
      <c r="AL8" s="29"/>
      <c r="AM8" s="29"/>
      <c r="AW8" s="1">
        <v>-22000</v>
      </c>
      <c r="AX8" s="1">
        <f t="shared" si="0"/>
        <v>1.7388646970052508E-2</v>
      </c>
      <c r="AY8" s="1">
        <f t="shared" si="1"/>
        <v>-1.0216486023927156E-3</v>
      </c>
      <c r="AZ8" s="1">
        <f t="shared" si="2"/>
        <v>1.8410295572445223E-2</v>
      </c>
      <c r="BA8" s="1">
        <f t="shared" si="3"/>
        <v>0.70831944479437259</v>
      </c>
      <c r="BB8" s="1">
        <f t="shared" si="4"/>
        <v>0.87231381215472126</v>
      </c>
      <c r="BC8" s="1">
        <f t="shared" si="5"/>
        <v>-2.5833818205616499</v>
      </c>
      <c r="BD8" s="1">
        <f t="shared" si="6"/>
        <v>-3.4893537347807633</v>
      </c>
      <c r="BE8" s="1">
        <f t="shared" si="7"/>
        <v>-2.3631398240360393</v>
      </c>
      <c r="BF8" s="1">
        <f t="shared" si="7"/>
        <v>-2.3630822588591971</v>
      </c>
      <c r="BG8" s="1">
        <f t="shared" si="7"/>
        <v>-2.3633173555915552</v>
      </c>
      <c r="BH8" s="1">
        <f t="shared" si="7"/>
        <v>-2.3623568746800108</v>
      </c>
      <c r="BI8" s="1">
        <f t="shared" si="7"/>
        <v>-2.3662751800056925</v>
      </c>
      <c r="BJ8" s="1">
        <f t="shared" si="7"/>
        <v>-2.3501936734854314</v>
      </c>
      <c r="BK8" s="1">
        <f t="shared" si="7"/>
        <v>-2.4146712561915153</v>
      </c>
      <c r="BL8" s="1">
        <f t="shared" si="8"/>
        <v>-2.1216604307598623</v>
      </c>
    </row>
    <row r="9" spans="1:64" ht="12.95" customHeight="1" x14ac:dyDescent="0.3">
      <c r="A9" s="34" t="s">
        <v>39</v>
      </c>
      <c r="B9" s="35">
        <v>720</v>
      </c>
      <c r="C9" s="34" t="str">
        <f>"F"&amp;B9</f>
        <v>F720</v>
      </c>
      <c r="D9" s="34" t="str">
        <f>"G"&amp;B9</f>
        <v>G720</v>
      </c>
      <c r="AA9" s="27" t="s">
        <v>40</v>
      </c>
      <c r="AB9" s="28">
        <f t="shared" si="9"/>
        <v>208.74551810034706</v>
      </c>
      <c r="AC9" s="29">
        <v>20.874551810034706</v>
      </c>
      <c r="AD9" s="1">
        <v>10</v>
      </c>
      <c r="AE9" s="22" t="s">
        <v>41</v>
      </c>
      <c r="AF9" s="31"/>
      <c r="AG9" s="29"/>
      <c r="AH9" s="29"/>
      <c r="AI9" s="29"/>
      <c r="AJ9" s="29"/>
      <c r="AK9" s="29"/>
      <c r="AL9" s="29"/>
      <c r="AM9" s="29"/>
      <c r="AW9" s="1">
        <v>-21500</v>
      </c>
      <c r="AX9" s="1">
        <f t="shared" si="0"/>
        <v>1.7637792761295457E-2</v>
      </c>
      <c r="AY9" s="1">
        <f t="shared" si="1"/>
        <v>-1.3926654898325491E-3</v>
      </c>
      <c r="AZ9" s="1">
        <f t="shared" si="2"/>
        <v>1.9030458251128007E-2</v>
      </c>
      <c r="BA9" s="1">
        <f t="shared" si="3"/>
        <v>0.76397792255185681</v>
      </c>
      <c r="BB9" s="1">
        <f t="shared" si="4"/>
        <v>0.96772527523143725</v>
      </c>
      <c r="BC9" s="1">
        <f t="shared" si="5"/>
        <v>-2.3272544356399401</v>
      </c>
      <c r="BD9" s="1">
        <f t="shared" si="6"/>
        <v>-2.318734801530923</v>
      </c>
      <c r="BE9" s="1">
        <f t="shared" si="7"/>
        <v>-2.0356273103411686</v>
      </c>
      <c r="BF9" s="1">
        <f t="shared" si="7"/>
        <v>-2.035623983416472</v>
      </c>
      <c r="BG9" s="1">
        <f t="shared" si="7"/>
        <v>-2.035645565236599</v>
      </c>
      <c r="BH9" s="1">
        <f t="shared" si="7"/>
        <v>-2.0355055470483321</v>
      </c>
      <c r="BI9" s="1">
        <f t="shared" si="7"/>
        <v>-2.0364132600338363</v>
      </c>
      <c r="BJ9" s="1">
        <f t="shared" si="7"/>
        <v>-2.0304991954366671</v>
      </c>
      <c r="BK9" s="1">
        <f t="shared" si="7"/>
        <v>-2.0678604161603169</v>
      </c>
      <c r="BL9" s="1">
        <f t="shared" si="8"/>
        <v>-1.7282332554530435</v>
      </c>
    </row>
    <row r="10" spans="1:64" ht="12.95" customHeight="1" x14ac:dyDescent="0.2">
      <c r="C10" s="36" t="s">
        <v>42</v>
      </c>
      <c r="D10" s="36" t="s">
        <v>43</v>
      </c>
      <c r="Z10" s="1">
        <f>Y10/AD10</f>
        <v>0</v>
      </c>
      <c r="AA10" s="37" t="s">
        <v>44</v>
      </c>
      <c r="AB10" s="38">
        <f t="shared" si="9"/>
        <v>19803.993653847039</v>
      </c>
      <c r="AC10" s="39">
        <v>1.9803993653847041</v>
      </c>
      <c r="AD10" s="1">
        <v>10000</v>
      </c>
      <c r="AE10" s="22" t="s">
        <v>45</v>
      </c>
      <c r="AF10" s="40"/>
      <c r="AG10" s="39"/>
      <c r="AH10" s="39"/>
      <c r="AI10" s="39"/>
      <c r="AJ10" s="39"/>
      <c r="AK10" s="39"/>
      <c r="AL10" s="39"/>
      <c r="AM10" s="39"/>
      <c r="AW10" s="1">
        <v>-21000</v>
      </c>
      <c r="AX10" s="1">
        <f t="shared" si="0"/>
        <v>1.5638190923855738E-2</v>
      </c>
      <c r="AY10" s="1">
        <f t="shared" si="1"/>
        <v>-1.7526020526419366E-3</v>
      </c>
      <c r="AZ10" s="1">
        <f t="shared" si="2"/>
        <v>1.7390792976497673E-2</v>
      </c>
      <c r="BA10" s="1">
        <f t="shared" si="3"/>
        <v>0.85080291719550716</v>
      </c>
      <c r="BB10" s="1">
        <f t="shared" si="4"/>
        <v>0.9985996767611276</v>
      </c>
      <c r="BC10" s="1">
        <f t="shared" si="5"/>
        <v>-2.0195729508239073</v>
      </c>
      <c r="BD10" s="1">
        <f t="shared" si="6"/>
        <v>-1.5914514456993123</v>
      </c>
      <c r="BE10" s="1">
        <f t="shared" si="7"/>
        <v>-1.6767575195787048</v>
      </c>
      <c r="BF10" s="1">
        <f t="shared" si="7"/>
        <v>-1.6767575200627569</v>
      </c>
      <c r="BG10" s="1">
        <f t="shared" si="7"/>
        <v>-1.6767575067535763</v>
      </c>
      <c r="BH10" s="1">
        <f t="shared" si="7"/>
        <v>-1.6767578726934116</v>
      </c>
      <c r="BI10" s="1">
        <f t="shared" si="7"/>
        <v>-1.6767478106113085</v>
      </c>
      <c r="BJ10" s="1">
        <f t="shared" si="7"/>
        <v>-1.6770241372355832</v>
      </c>
      <c r="BK10" s="1">
        <f t="shared" si="7"/>
        <v>-1.6691549931202154</v>
      </c>
      <c r="BL10" s="1">
        <f t="shared" si="8"/>
        <v>-1.3348060801462247</v>
      </c>
    </row>
    <row r="11" spans="1:64" ht="12.95" customHeight="1" x14ac:dyDescent="0.2">
      <c r="A11" s="1" t="s">
        <v>46</v>
      </c>
      <c r="C11" s="41">
        <f ca="1">INTERCEPT(INDIRECT(D9):G999,INDIRECT(C9):$F999)</f>
        <v>1.5268299949321235E-2</v>
      </c>
      <c r="D11" s="2">
        <f>+E11*F11</f>
        <v>9.9618049967740377E-7</v>
      </c>
      <c r="E11" s="42">
        <v>0.99618049967740374</v>
      </c>
      <c r="F11" s="1">
        <v>9.9999999999999995E-7</v>
      </c>
      <c r="AA11" s="43" t="s">
        <v>47</v>
      </c>
      <c r="AB11" s="44">
        <f>1-AB7^2</f>
        <v>0.88174645058211065</v>
      </c>
      <c r="AC11" s="44">
        <f>SUM(AE21:AE1949)</f>
        <v>0.38014937130498883</v>
      </c>
      <c r="AD11" s="43" t="s">
        <v>48</v>
      </c>
      <c r="AE11" s="22"/>
      <c r="AF11" s="44"/>
      <c r="AG11" s="44"/>
      <c r="AH11" s="44"/>
      <c r="AI11" s="44"/>
      <c r="AJ11" s="44"/>
      <c r="AK11" s="44"/>
      <c r="AL11" s="44"/>
      <c r="AM11" s="44"/>
      <c r="AW11" s="1">
        <v>-20500</v>
      </c>
      <c r="AX11" s="1">
        <f t="shared" si="0"/>
        <v>1.0772527763552499E-2</v>
      </c>
      <c r="AY11" s="1">
        <f t="shared" si="1"/>
        <v>-2.10145829082088E-3</v>
      </c>
      <c r="AZ11" s="1">
        <f t="shared" si="2"/>
        <v>1.287398605437338E-2</v>
      </c>
      <c r="BA11" s="1">
        <f t="shared" si="3"/>
        <v>0.98184700595590746</v>
      </c>
      <c r="BB11" s="1">
        <f t="shared" si="4"/>
        <v>0.90092907156782875</v>
      </c>
      <c r="BC11" s="1">
        <f t="shared" si="5"/>
        <v>-1.6236095998636584</v>
      </c>
      <c r="BD11" s="1">
        <f t="shared" si="6"/>
        <v>-1.0542586744641218</v>
      </c>
      <c r="BE11" s="1">
        <f t="shared" si="7"/>
        <v>-1.2697985300339769</v>
      </c>
      <c r="BF11" s="1">
        <f t="shared" si="7"/>
        <v>-1.2697979854443089</v>
      </c>
      <c r="BG11" s="1">
        <f t="shared" si="7"/>
        <v>-1.2697926438336204</v>
      </c>
      <c r="BH11" s="1">
        <f t="shared" si="7"/>
        <v>-1.2697402554876183</v>
      </c>
      <c r="BI11" s="1">
        <f t="shared" si="7"/>
        <v>-1.2692269195585153</v>
      </c>
      <c r="BJ11" s="1">
        <f t="shared" si="7"/>
        <v>-1.2642410015538357</v>
      </c>
      <c r="BK11" s="1">
        <f t="shared" si="7"/>
        <v>-1.219361496375607</v>
      </c>
      <c r="BL11" s="1">
        <f t="shared" si="8"/>
        <v>-0.94137890483940501</v>
      </c>
    </row>
    <row r="12" spans="1:64" ht="12.95" customHeight="1" x14ac:dyDescent="0.2">
      <c r="A12" s="1" t="s">
        <v>49</v>
      </c>
      <c r="C12" s="41">
        <f ca="1">SLOPE(INDIRECT(D9):G999,INDIRECT(C9):$F999)</f>
        <v>-3.4607154768139394E-6</v>
      </c>
      <c r="D12" s="2">
        <f>+E12*F12</f>
        <v>3.3864389882350206E-6</v>
      </c>
      <c r="E12" s="45">
        <v>3.3864389882350205</v>
      </c>
      <c r="F12" s="1">
        <v>9.9999999999999995E-7</v>
      </c>
      <c r="AA12" s="46" t="s">
        <v>50</v>
      </c>
      <c r="AB12" s="44">
        <f>AB7*SIN(RADIANS(AB9))</f>
        <v>-0.1653789001605723</v>
      </c>
      <c r="AE12" s="22"/>
      <c r="AW12" s="1">
        <v>-20000</v>
      </c>
      <c r="AX12" s="1">
        <f t="shared" si="0"/>
        <v>2.5413401698036516E-3</v>
      </c>
      <c r="AY12" s="1">
        <f t="shared" si="1"/>
        <v>-2.4392342043693827E-3</v>
      </c>
      <c r="AZ12" s="1">
        <f t="shared" si="2"/>
        <v>4.9805743741730343E-3</v>
      </c>
      <c r="BA12" s="1">
        <f t="shared" si="3"/>
        <v>1.1622158248699221</v>
      </c>
      <c r="BB12" s="1">
        <f t="shared" si="4"/>
        <v>0.54622402197197695</v>
      </c>
      <c r="BC12" s="1">
        <f t="shared" si="5"/>
        <v>-1.0795536317490178</v>
      </c>
      <c r="BD12" s="1">
        <f t="shared" si="6"/>
        <v>-0.59912628601445084</v>
      </c>
      <c r="BE12" s="1">
        <f t="shared" si="7"/>
        <v>-0.7929246403725303</v>
      </c>
      <c r="BF12" s="1">
        <f t="shared" si="7"/>
        <v>-0.7928819588871896</v>
      </c>
      <c r="BG12" s="1">
        <f t="shared" si="7"/>
        <v>-0.79270511784270525</v>
      </c>
      <c r="BH12" s="1">
        <f t="shared" si="7"/>
        <v>-0.79197275492694585</v>
      </c>
      <c r="BI12" s="1">
        <f t="shared" si="7"/>
        <v>-0.78894553805831358</v>
      </c>
      <c r="BJ12" s="1">
        <f t="shared" si="7"/>
        <v>-0.77652896693644169</v>
      </c>
      <c r="BK12" s="1">
        <f t="shared" si="7"/>
        <v>-0.72709262563127663</v>
      </c>
      <c r="BL12" s="1">
        <f t="shared" si="8"/>
        <v>-0.5479517295325862</v>
      </c>
    </row>
    <row r="13" spans="1:64" ht="12.95" customHeight="1" x14ac:dyDescent="0.3">
      <c r="A13" s="1" t="s">
        <v>51</v>
      </c>
      <c r="C13" s="2" t="s">
        <v>52</v>
      </c>
      <c r="D13" s="2">
        <f>+E13*F13</f>
        <v>9.3020786824020815E-11</v>
      </c>
      <c r="E13" s="47">
        <v>9.3020786824020804E-2</v>
      </c>
      <c r="F13" s="1">
        <v>1.0000000000000001E-9</v>
      </c>
      <c r="AA13" s="48" t="s">
        <v>53</v>
      </c>
      <c r="AB13" s="49">
        <f>AB6*86400*300000/149600000</f>
        <v>3.46524064171123</v>
      </c>
      <c r="AC13" s="1" t="s">
        <v>54</v>
      </c>
      <c r="AE13" s="22"/>
      <c r="AW13" s="1">
        <v>-19500</v>
      </c>
      <c r="AX13" s="1">
        <f t="shared" si="0"/>
        <v>-8.2978103791565075E-3</v>
      </c>
      <c r="AY13" s="1">
        <f t="shared" si="1"/>
        <v>-2.7659297932874412E-3</v>
      </c>
      <c r="AZ13" s="1">
        <f t="shared" si="2"/>
        <v>-5.5318805858690654E-3</v>
      </c>
      <c r="BA13" s="1">
        <f t="shared" si="3"/>
        <v>1.3248986988978668</v>
      </c>
      <c r="BB13" s="1">
        <f t="shared" si="4"/>
        <v>-0.16711014803477309</v>
      </c>
      <c r="BC13" s="1">
        <f t="shared" si="5"/>
        <v>-0.33380606751129727</v>
      </c>
      <c r="BD13" s="1">
        <f t="shared" si="6"/>
        <v>-0.16847028434332859</v>
      </c>
      <c r="BE13" s="1">
        <f t="shared" si="7"/>
        <v>-0.23435302674936814</v>
      </c>
      <c r="BF13" s="1">
        <f t="shared" si="7"/>
        <v>-0.2342776191948707</v>
      </c>
      <c r="BG13" s="1">
        <f t="shared" si="7"/>
        <v>-0.23405218225701108</v>
      </c>
      <c r="BH13" s="1">
        <f t="shared" si="7"/>
        <v>-0.23337829263731313</v>
      </c>
      <c r="BI13" s="1">
        <f t="shared" si="7"/>
        <v>-0.23136450349101922</v>
      </c>
      <c r="BJ13" s="1">
        <f t="shared" si="7"/>
        <v>-0.22535233607253774</v>
      </c>
      <c r="BK13" s="1">
        <f t="shared" si="7"/>
        <v>-0.20745126181683099</v>
      </c>
      <c r="BL13" s="1">
        <f t="shared" si="8"/>
        <v>-0.15452455422576739</v>
      </c>
    </row>
    <row r="14" spans="1:64" ht="12.95" customHeight="1" x14ac:dyDescent="0.2">
      <c r="A14" s="1" t="s">
        <v>55</v>
      </c>
      <c r="E14" s="1">
        <f>SUM(R21:R244)</f>
        <v>0.28585375469338642</v>
      </c>
      <c r="AA14" s="48" t="s">
        <v>56</v>
      </c>
      <c r="AB14" s="44">
        <f>2*AB5*365.24/C8</f>
        <v>9.6509065103077837E-9</v>
      </c>
      <c r="AC14" s="1" t="s">
        <v>57</v>
      </c>
      <c r="AE14" s="22"/>
      <c r="AW14" s="1">
        <v>-19000</v>
      </c>
      <c r="AX14" s="1">
        <f t="shared" si="0"/>
        <v>-1.7884101581525355E-2</v>
      </c>
      <c r="AY14" s="1">
        <f t="shared" si="1"/>
        <v>-3.0815450575750556E-3</v>
      </c>
      <c r="AZ14" s="1">
        <f t="shared" si="2"/>
        <v>-1.4802556523950301E-2</v>
      </c>
      <c r="BA14" s="1">
        <f t="shared" si="3"/>
        <v>1.3001928607750164</v>
      </c>
      <c r="BB14" s="1">
        <f t="shared" si="4"/>
        <v>-0.8475049146815381</v>
      </c>
      <c r="BC14" s="1">
        <f t="shared" si="5"/>
        <v>0.50956284242733618</v>
      </c>
      <c r="BD14" s="1">
        <f t="shared" si="6"/>
        <v>0.26044135343553104</v>
      </c>
      <c r="BE14" s="1">
        <f t="shared" si="7"/>
        <v>0.36001832998795763</v>
      </c>
      <c r="BF14" s="1">
        <f t="shared" si="7"/>
        <v>0.35992417651467518</v>
      </c>
      <c r="BG14" s="1">
        <f t="shared" si="7"/>
        <v>0.35963165016685017</v>
      </c>
      <c r="BH14" s="1">
        <f t="shared" si="7"/>
        <v>0.3587230022743324</v>
      </c>
      <c r="BI14" s="1">
        <f t="shared" si="7"/>
        <v>0.3559025210776941</v>
      </c>
      <c r="BJ14" s="1">
        <f t="shared" si="7"/>
        <v>0.34716630460830722</v>
      </c>
      <c r="BK14" s="1">
        <f t="shared" si="7"/>
        <v>0.32027723323515345</v>
      </c>
      <c r="BL14" s="1">
        <f t="shared" si="8"/>
        <v>0.23890262108105143</v>
      </c>
    </row>
    <row r="15" spans="1:64" ht="12.95" customHeight="1" x14ac:dyDescent="0.3">
      <c r="A15" s="24" t="s">
        <v>58</v>
      </c>
      <c r="C15" s="50">
        <f ca="1">(C7+C11)+(C8+C12)*INT(MAX(F21:F3524))</f>
        <v>59755.700744706919</v>
      </c>
      <c r="D15" s="44">
        <f>+C7+INT(MAX(F21:F1579))*C8+D11+D12*INT(MAX(F21:F4014))+D13*INT(MAX(F21:F4041)^2)</f>
        <v>59755.755874054485</v>
      </c>
      <c r="E15" s="51" t="s">
        <v>59</v>
      </c>
      <c r="F15" s="33">
        <v>1</v>
      </c>
      <c r="R15" s="1" t="s">
        <v>60</v>
      </c>
      <c r="S15" s="2">
        <v>0.05</v>
      </c>
      <c r="AA15" s="46" t="s">
        <v>61</v>
      </c>
      <c r="AB15" s="52">
        <f>(AB10-AB2)/AD2</f>
        <v>-14673.412791202762</v>
      </c>
      <c r="AC15" s="1" t="s">
        <v>62</v>
      </c>
      <c r="AE15" s="22"/>
      <c r="AW15" s="1">
        <v>-18500</v>
      </c>
      <c r="AX15" s="1">
        <f t="shared" si="0"/>
        <v>-2.2268914278940326E-2</v>
      </c>
      <c r="AY15" s="1">
        <f t="shared" si="1"/>
        <v>-3.3860799972322249E-3</v>
      </c>
      <c r="AZ15" s="1">
        <f t="shared" si="2"/>
        <v>-1.8882834281708102E-2</v>
      </c>
      <c r="BA15" s="1">
        <f t="shared" si="3"/>
        <v>1.1206432252272303</v>
      </c>
      <c r="BB15" s="1">
        <f t="shared" si="4"/>
        <v>-0.98975762352954122</v>
      </c>
      <c r="BC15" s="1">
        <f t="shared" si="5"/>
        <v>1.2123397904678006</v>
      </c>
      <c r="BD15" s="1">
        <f t="shared" si="6"/>
        <v>0.69323299180598241</v>
      </c>
      <c r="BE15" s="1">
        <f t="shared" si="7"/>
        <v>0.90215526194379358</v>
      </c>
      <c r="BF15" s="1">
        <f t="shared" si="7"/>
        <v>0.90213095548301392</v>
      </c>
      <c r="BG15" s="1">
        <f t="shared" si="7"/>
        <v>0.90201694780062136</v>
      </c>
      <c r="BH15" s="1">
        <f t="shared" si="7"/>
        <v>0.90148242239746912</v>
      </c>
      <c r="BI15" s="1">
        <f t="shared" si="7"/>
        <v>0.89898109656913139</v>
      </c>
      <c r="BJ15" s="1">
        <f t="shared" si="7"/>
        <v>0.88737887446161956</v>
      </c>
      <c r="BK15" s="1">
        <f t="shared" si="7"/>
        <v>0.83557179468637999</v>
      </c>
      <c r="BL15" s="1">
        <f t="shared" si="8"/>
        <v>0.63232979638787068</v>
      </c>
    </row>
    <row r="16" spans="1:64" ht="12.95" customHeight="1" x14ac:dyDescent="0.3">
      <c r="A16" s="24" t="s">
        <v>63</v>
      </c>
      <c r="C16" s="50">
        <f ca="1">+C8+C12</f>
        <v>1.6773427092845232</v>
      </c>
      <c r="D16" s="44">
        <f>+C8+D12+2*D13*F90</f>
        <v>1.6773456319850131</v>
      </c>
      <c r="E16" s="51" t="s">
        <v>64</v>
      </c>
      <c r="F16" s="53">
        <f ca="1">NOW()+15018.5+$C$5/24</f>
        <v>60365.826878240739</v>
      </c>
      <c r="R16" s="1" t="s">
        <v>65</v>
      </c>
      <c r="S16" s="2">
        <v>0.1</v>
      </c>
      <c r="AA16" s="43" t="s">
        <v>66</v>
      </c>
      <c r="AB16" s="52">
        <f>365.24*AB8</f>
        <v>13393.855319094177</v>
      </c>
      <c r="AC16" s="1" t="s">
        <v>25</v>
      </c>
      <c r="AD16" s="44"/>
      <c r="AE16" s="22"/>
      <c r="AW16" s="1">
        <v>-18000</v>
      </c>
      <c r="AX16" s="1">
        <f t="shared" si="0"/>
        <v>-2.1780426320717906E-2</v>
      </c>
      <c r="AY16" s="1">
        <f t="shared" si="1"/>
        <v>-3.6795346122589527E-3</v>
      </c>
      <c r="AZ16" s="1">
        <f t="shared" si="2"/>
        <v>-1.8100891708458952E-2</v>
      </c>
      <c r="BA16" s="1">
        <f t="shared" si="3"/>
        <v>0.94935918255454721</v>
      </c>
      <c r="BB16" s="1">
        <f t="shared" si="4"/>
        <v>-0.79638359741709674</v>
      </c>
      <c r="BC16" s="1">
        <f t="shared" si="5"/>
        <v>1.7185968465326811</v>
      </c>
      <c r="BD16" s="1">
        <f t="shared" si="6"/>
        <v>1.1599090469092366</v>
      </c>
      <c r="BE16" s="1">
        <f t="shared" si="7"/>
        <v>1.3621813340121722</v>
      </c>
      <c r="BF16" s="1">
        <f t="shared" si="7"/>
        <v>1.3621812540448159</v>
      </c>
      <c r="BG16" s="1">
        <f t="shared" si="7"/>
        <v>1.3621801312161428</v>
      </c>
      <c r="BH16" s="1">
        <f t="shared" si="7"/>
        <v>1.3621643661089822</v>
      </c>
      <c r="BI16" s="1">
        <f t="shared" si="7"/>
        <v>1.3619431395078001</v>
      </c>
      <c r="BJ16" s="1">
        <f t="shared" si="7"/>
        <v>1.3588627394965087</v>
      </c>
      <c r="BK16" s="1">
        <f t="shared" si="7"/>
        <v>1.3198112463824472</v>
      </c>
      <c r="BL16" s="1">
        <f t="shared" si="8"/>
        <v>1.0257569716946895</v>
      </c>
    </row>
    <row r="17" spans="1:64" ht="12.95" customHeight="1" x14ac:dyDescent="0.3">
      <c r="A17" s="41" t="s">
        <v>67</v>
      </c>
      <c r="C17" s="1">
        <f>COUNT(C21:C2182)</f>
        <v>803</v>
      </c>
      <c r="E17" s="51" t="s">
        <v>68</v>
      </c>
      <c r="F17" s="53">
        <f ca="1">ROUND(2*(F16-$C$7)/$C$8,0)/2+F15</f>
        <v>9509.5</v>
      </c>
      <c r="R17" s="1" t="s">
        <v>69</v>
      </c>
      <c r="S17" s="2">
        <v>1</v>
      </c>
      <c r="AA17" s="43" t="s">
        <v>70</v>
      </c>
      <c r="AB17" s="54">
        <f>AB13^3/AB8^2</f>
        <v>3.0941806046550682E-2</v>
      </c>
      <c r="AE17" s="22"/>
      <c r="AW17" s="1">
        <v>-17500</v>
      </c>
      <c r="AX17" s="1">
        <f t="shared" si="0"/>
        <v>-1.8361093433062359E-2</v>
      </c>
      <c r="AY17" s="1">
        <f t="shared" si="1"/>
        <v>-3.9619089026552354E-3</v>
      </c>
      <c r="AZ17" s="1">
        <f t="shared" si="2"/>
        <v>-1.4399184530407123E-2</v>
      </c>
      <c r="BA17" s="1">
        <f t="shared" si="3"/>
        <v>0.82894240554501353</v>
      </c>
      <c r="BB17" s="1">
        <f t="shared" si="4"/>
        <v>-0.52136886913139657</v>
      </c>
      <c r="BC17" s="1">
        <f t="shared" si="5"/>
        <v>2.0914344043883419</v>
      </c>
      <c r="BD17" s="1">
        <f t="shared" si="6"/>
        <v>1.7261445511207048</v>
      </c>
      <c r="BE17" s="1">
        <f t="shared" si="7"/>
        <v>1.7571128316630387</v>
      </c>
      <c r="BF17" s="1">
        <f t="shared" si="7"/>
        <v>1.7571128294129732</v>
      </c>
      <c r="BG17" s="1">
        <f t="shared" si="7"/>
        <v>1.7571128647355434</v>
      </c>
      <c r="BH17" s="1">
        <f t="shared" si="7"/>
        <v>1.7571123102247237</v>
      </c>
      <c r="BI17" s="1">
        <f t="shared" si="7"/>
        <v>1.7571210150160148</v>
      </c>
      <c r="BJ17" s="1">
        <f t="shared" si="7"/>
        <v>1.7569843195329837</v>
      </c>
      <c r="BK17" s="1">
        <f t="shared" si="7"/>
        <v>1.7591195920529306</v>
      </c>
      <c r="BL17" s="1">
        <f t="shared" si="8"/>
        <v>1.4191841470015087</v>
      </c>
    </row>
    <row r="18" spans="1:64" ht="12.95" customHeight="1" x14ac:dyDescent="0.3">
      <c r="A18" s="24" t="s">
        <v>71</v>
      </c>
      <c r="C18" s="55">
        <f ca="1">+C15</f>
        <v>59755.700744706919</v>
      </c>
      <c r="D18" s="56">
        <f ca="1">C16</f>
        <v>1.6773427092845232</v>
      </c>
      <c r="E18" s="51" t="s">
        <v>72</v>
      </c>
      <c r="F18" s="44">
        <f ca="1">ROUND(2*(F16-$C$15)/$C$16,0)/2+F15</f>
        <v>364.5</v>
      </c>
      <c r="R18" s="1" t="s">
        <v>73</v>
      </c>
      <c r="S18" s="2">
        <v>1</v>
      </c>
      <c r="AA18" s="57" t="s">
        <v>74</v>
      </c>
      <c r="AB18" s="58">
        <f>2*PI()/(AB8*365.2422)*AD2</f>
        <v>7.8685435061363797E-4</v>
      </c>
      <c r="AC18" s="59" t="s">
        <v>75</v>
      </c>
      <c r="AD18" s="59"/>
      <c r="AE18" s="60"/>
      <c r="AW18" s="1">
        <v>-17000</v>
      </c>
      <c r="AX18" s="1">
        <f t="shared" si="0"/>
        <v>-1.3456883803745686E-2</v>
      </c>
      <c r="AY18" s="1">
        <f t="shared" si="1"/>
        <v>-4.2332028684210765E-3</v>
      </c>
      <c r="AZ18" s="1">
        <f t="shared" si="2"/>
        <v>-9.2236809353246092E-3</v>
      </c>
      <c r="BA18" s="1">
        <f t="shared" si="3"/>
        <v>0.74979109792611287</v>
      </c>
      <c r="BB18" s="1">
        <f t="shared" si="4"/>
        <v>-0.25153723669568362</v>
      </c>
      <c r="BC18" s="1">
        <f t="shared" si="5"/>
        <v>2.3856204849587885</v>
      </c>
      <c r="BD18" s="1">
        <f t="shared" si="6"/>
        <v>2.5183880196940338</v>
      </c>
      <c r="BE18" s="1">
        <f t="shared" ref="BE18:BK33" si="10">$BL18+$AB$7*SIN(BF18)</f>
        <v>2.1080467024949603</v>
      </c>
      <c r="BF18" s="1">
        <f t="shared" si="10"/>
        <v>2.1080388657786</v>
      </c>
      <c r="BG18" s="1">
        <f t="shared" si="10"/>
        <v>2.1080833941568673</v>
      </c>
      <c r="BH18" s="1">
        <f t="shared" si="10"/>
        <v>2.1078303387334598</v>
      </c>
      <c r="BI18" s="1">
        <f t="shared" si="10"/>
        <v>2.1092670291457414</v>
      </c>
      <c r="BJ18" s="1">
        <f t="shared" si="10"/>
        <v>2.1010637933821741</v>
      </c>
      <c r="BK18" s="1">
        <f t="shared" si="10"/>
        <v>2.1464862492726065</v>
      </c>
      <c r="BL18" s="1">
        <f t="shared" si="8"/>
        <v>1.8126113223083276</v>
      </c>
    </row>
    <row r="19" spans="1:64" ht="12.95" customHeight="1" x14ac:dyDescent="0.2">
      <c r="A19" s="24" t="s">
        <v>76</v>
      </c>
      <c r="B19" s="1">
        <f>COUNT(C21:C4730)</f>
        <v>803</v>
      </c>
      <c r="C19" s="61">
        <f>D15</f>
        <v>59755.755874054485</v>
      </c>
      <c r="D19" s="62">
        <f>+D16</f>
        <v>1.6773456319850131</v>
      </c>
      <c r="E19" s="51" t="s">
        <v>77</v>
      </c>
      <c r="F19" s="63">
        <f ca="1">+$C$15+$C$16*F18-15018.5-$C$5/24</f>
        <v>45348.987995574462</v>
      </c>
      <c r="AA19" s="64"/>
      <c r="AC19" s="64"/>
      <c r="AW19" s="1">
        <v>-16500</v>
      </c>
      <c r="AX19" s="1">
        <f t="shared" si="0"/>
        <v>-7.952734895177475E-3</v>
      </c>
      <c r="AY19" s="1">
        <f t="shared" si="1"/>
        <v>-4.4934165095564726E-3</v>
      </c>
      <c r="AZ19" s="1">
        <f t="shared" si="2"/>
        <v>-3.4593183856210024E-3</v>
      </c>
      <c r="BA19" s="1">
        <f t="shared" si="3"/>
        <v>0.69949899904608759</v>
      </c>
      <c r="BB19" s="1">
        <f t="shared" si="4"/>
        <v>-6.0188643538220234E-3</v>
      </c>
      <c r="BC19" s="1">
        <f t="shared" si="5"/>
        <v>2.6338698168520698</v>
      </c>
      <c r="BD19" s="1">
        <f t="shared" si="6"/>
        <v>3.8541707862467649</v>
      </c>
      <c r="BE19" s="1">
        <f t="shared" si="10"/>
        <v>2.4304976158574574</v>
      </c>
      <c r="BF19" s="1">
        <f t="shared" si="10"/>
        <v>2.4304170288804605</v>
      </c>
      <c r="BG19" s="1">
        <f t="shared" si="10"/>
        <v>2.430726316685099</v>
      </c>
      <c r="BH19" s="1">
        <f t="shared" si="10"/>
        <v>2.4295388400542444</v>
      </c>
      <c r="BI19" s="1">
        <f t="shared" si="10"/>
        <v>2.4340914330954195</v>
      </c>
      <c r="BJ19" s="1">
        <f t="shared" si="10"/>
        <v>2.4165389298592612</v>
      </c>
      <c r="BK19" s="1">
        <f t="shared" si="10"/>
        <v>2.4828372572260187</v>
      </c>
      <c r="BL19" s="1">
        <f t="shared" si="8"/>
        <v>2.2060384976151468</v>
      </c>
    </row>
    <row r="20" spans="1:64" ht="12.95" customHeight="1" x14ac:dyDescent="0.2">
      <c r="A20" s="36" t="s">
        <v>78</v>
      </c>
      <c r="B20" s="36" t="s">
        <v>79</v>
      </c>
      <c r="C20" s="36" t="s">
        <v>80</v>
      </c>
      <c r="D20" s="36" t="s">
        <v>81</v>
      </c>
      <c r="E20" s="36" t="s">
        <v>82</v>
      </c>
      <c r="F20" s="36" t="s">
        <v>4</v>
      </c>
      <c r="G20" s="36" t="s">
        <v>83</v>
      </c>
      <c r="H20" s="9" t="s">
        <v>60</v>
      </c>
      <c r="I20" s="9" t="s">
        <v>65</v>
      </c>
      <c r="J20" s="9" t="s">
        <v>69</v>
      </c>
      <c r="K20" s="9" t="s">
        <v>73</v>
      </c>
      <c r="L20" s="9" t="s">
        <v>84</v>
      </c>
      <c r="M20" s="9" t="s">
        <v>85</v>
      </c>
      <c r="N20" s="9" t="s">
        <v>86</v>
      </c>
      <c r="O20" s="9" t="s">
        <v>87</v>
      </c>
      <c r="P20" s="9" t="s">
        <v>88</v>
      </c>
      <c r="Q20" s="36" t="s">
        <v>89</v>
      </c>
      <c r="S20" s="9" t="s">
        <v>90</v>
      </c>
      <c r="U20" s="65" t="s">
        <v>91</v>
      </c>
      <c r="Z20" s="36" t="s">
        <v>4</v>
      </c>
      <c r="AA20" s="9" t="s">
        <v>92</v>
      </c>
      <c r="AB20" s="9" t="s">
        <v>93</v>
      </c>
      <c r="AC20" s="9" t="s">
        <v>94</v>
      </c>
      <c r="AD20" s="9" t="s">
        <v>95</v>
      </c>
      <c r="AE20" s="9" t="s">
        <v>96</v>
      </c>
      <c r="AF20" s="9" t="s">
        <v>97</v>
      </c>
      <c r="AG20" s="11"/>
      <c r="AH20" s="9" t="s">
        <v>7</v>
      </c>
      <c r="AI20" s="9" t="s">
        <v>8</v>
      </c>
      <c r="AJ20" s="9" t="s">
        <v>9</v>
      </c>
      <c r="AK20" s="9" t="s">
        <v>98</v>
      </c>
      <c r="AL20" s="9" t="s">
        <v>10</v>
      </c>
      <c r="AM20" s="9" t="s">
        <v>11</v>
      </c>
      <c r="AN20" s="36" t="s">
        <v>12</v>
      </c>
      <c r="AO20" s="36" t="s">
        <v>13</v>
      </c>
      <c r="AP20" s="36" t="s">
        <v>14</v>
      </c>
      <c r="AQ20" s="36" t="s">
        <v>15</v>
      </c>
      <c r="AR20" s="36" t="s">
        <v>16</v>
      </c>
      <c r="AS20" s="36" t="s">
        <v>17</v>
      </c>
      <c r="AT20" s="36" t="s">
        <v>18</v>
      </c>
      <c r="AU20" s="36" t="s">
        <v>19</v>
      </c>
      <c r="AV20" s="66"/>
      <c r="AW20" s="1">
        <v>-16000</v>
      </c>
      <c r="AX20" s="1">
        <f t="shared" si="0"/>
        <v>-2.4127946938441573E-3</v>
      </c>
      <c r="AY20" s="1">
        <f t="shared" si="1"/>
        <v>-4.7425498260614263E-3</v>
      </c>
      <c r="AZ20" s="1">
        <f t="shared" si="2"/>
        <v>2.329755132217269E-3</v>
      </c>
      <c r="BA20" s="1">
        <f t="shared" si="3"/>
        <v>0.67007180423760415</v>
      </c>
      <c r="BB20" s="1">
        <f t="shared" si="4"/>
        <v>0.21420091811264882</v>
      </c>
      <c r="BC20" s="1">
        <f t="shared" si="5"/>
        <v>2.8557624043143748</v>
      </c>
      <c r="BD20" s="1">
        <f t="shared" si="6"/>
        <v>6.9494566773558368</v>
      </c>
      <c r="BE20" s="1">
        <f t="shared" si="10"/>
        <v>2.735394239320633</v>
      </c>
      <c r="BF20" s="1">
        <f t="shared" si="10"/>
        <v>2.735221183748588</v>
      </c>
      <c r="BG20" s="1">
        <f t="shared" si="10"/>
        <v>2.7357689802560068</v>
      </c>
      <c r="BH20" s="1">
        <f t="shared" si="10"/>
        <v>2.7340345219169864</v>
      </c>
      <c r="BI20" s="1">
        <f t="shared" si="10"/>
        <v>2.7395218243208292</v>
      </c>
      <c r="BJ20" s="1">
        <f t="shared" si="10"/>
        <v>2.7221167105186446</v>
      </c>
      <c r="BK20" s="1">
        <f t="shared" si="10"/>
        <v>2.7768937791392858</v>
      </c>
      <c r="BL20" s="1">
        <f t="shared" si="8"/>
        <v>2.5994656729219656</v>
      </c>
    </row>
    <row r="21" spans="1:64" ht="12.95" customHeight="1" x14ac:dyDescent="0.2">
      <c r="A21" s="67" t="s">
        <v>99</v>
      </c>
      <c r="B21" s="68" t="s">
        <v>100</v>
      </c>
      <c r="C21" s="67">
        <v>8279.6080000000002</v>
      </c>
      <c r="D21" s="69"/>
      <c r="E21" s="70">
        <f t="shared" ref="E21:E84" si="11">+(C21-C$7)/C$8</f>
        <v>-21544.01938390571</v>
      </c>
      <c r="F21" s="1">
        <f t="shared" ref="F21:F84" si="12">ROUND(2*E21,0)/2</f>
        <v>-21544</v>
      </c>
      <c r="G21" s="1">
        <f t="shared" ref="G21:G84" si="13">+C21-(C$7+F21*C$8)</f>
        <v>-3.2513520003703889E-2</v>
      </c>
      <c r="H21" s="1">
        <f t="shared" ref="H21:H84" si="14">+C21-(C$7+F21*C$8)</f>
        <v>-3.2513520003703889E-2</v>
      </c>
      <c r="P21" s="1">
        <f t="shared" ref="P21:P84" si="15">+D$11+D$12*F21+D$13*F21^2</f>
        <v>-2.9781411255717649E-2</v>
      </c>
      <c r="Q21" s="119" t="s">
        <v>2254</v>
      </c>
      <c r="R21" s="1">
        <f t="shared" ref="R21:R84" si="16">+(P21-G21)^2</f>
        <v>7.4644182108229364E-6</v>
      </c>
      <c r="S21" s="2">
        <f t="shared" ref="S21:S84" si="17">S$15</f>
        <v>0.05</v>
      </c>
      <c r="Z21" s="1">
        <f t="shared" ref="Z21:Z84" si="18">F21</f>
        <v>-21544</v>
      </c>
      <c r="AA21" s="1">
        <f t="shared" ref="AA21:AA84" si="19">AB$3+AB$4*Z21+AB$5*Z21^2+AH21</f>
        <v>1.7697851519314182E-2</v>
      </c>
      <c r="AB21" s="1">
        <f t="shared" ref="AB21:AB84" si="20">IF(S21&lt;&gt;0,G21-AH21,-9999)</f>
        <v>-5.1571832158022683E-2</v>
      </c>
      <c r="AC21" s="1">
        <f t="shared" ref="AC21:AC84" si="21">+G21-P21</f>
        <v>-2.7321087479862394E-3</v>
      </c>
      <c r="AD21" s="1">
        <f t="shared" ref="AD21:AD84" si="22">IF(S21&lt;&gt;0,G21-AA21,-9999)</f>
        <v>-5.0211371523018071E-2</v>
      </c>
      <c r="AE21" s="1">
        <f t="shared" ref="AE21:AE84" si="23">+(G21-AA21)^2*S21</f>
        <v>1.2605909151112751E-4</v>
      </c>
      <c r="AF21" s="1">
        <f t="shared" ref="AF21:AF84" si="24">IF(S21&lt;&gt;0,G21-P21,-9999)</f>
        <v>-2.7321087479862394E-3</v>
      </c>
      <c r="AG21" s="2"/>
      <c r="AH21" s="1">
        <f t="shared" ref="AH21:AH84" si="25">$AB$6*($AB$11/AI21*AJ21+$AB$12)</f>
        <v>1.9058312154318795E-2</v>
      </c>
      <c r="AI21" s="1">
        <f t="shared" ref="AI21:AI84" si="26">1+$AB$7*COS(AL21)</f>
        <v>0.75799191503984265</v>
      </c>
      <c r="AJ21" s="1">
        <f t="shared" ref="AJ21:AJ84" si="27">SIN(AL21+RADIANS($AB$9))</f>
        <v>0.96134007122370557</v>
      </c>
      <c r="AK21" s="1">
        <f t="shared" ref="AK21:AK84" si="28">$AB$7*SIN(AL21)</f>
        <v>-0.2443064391943173</v>
      </c>
      <c r="AL21" s="1">
        <f t="shared" ref="AL21:AL84" si="29">2*ATAN(AM21)</f>
        <v>-2.3514684600031246</v>
      </c>
      <c r="AM21" s="1">
        <f t="shared" ref="AM21:AM84" si="30">SQRT((1+$AB$7)/(1-$AB$7))*TAN(AN21/2)</f>
        <v>-2.3981693853337815</v>
      </c>
      <c r="AN21" s="1">
        <f t="shared" ref="AN21:AT30" si="31">$AU21+$AB$7*SIN(AO21)</f>
        <v>-2.0655066977865593</v>
      </c>
      <c r="AO21" s="1">
        <f t="shared" si="31"/>
        <v>-2.0655018587651739</v>
      </c>
      <c r="AP21" s="1">
        <f t="shared" si="31"/>
        <v>-2.0655314970423828</v>
      </c>
      <c r="AQ21" s="1">
        <f t="shared" si="31"/>
        <v>-2.0653499414937713</v>
      </c>
      <c r="AR21" s="1">
        <f t="shared" si="31"/>
        <v>-2.0664611410421796</v>
      </c>
      <c r="AS21" s="1">
        <f t="shared" si="31"/>
        <v>-2.0596238184678675</v>
      </c>
      <c r="AT21" s="1">
        <f t="shared" si="31"/>
        <v>-2.100412193308598</v>
      </c>
      <c r="AU21" s="1">
        <f t="shared" ref="AU21:AU84" si="32">RADIANS($AB$9)+$AB$18*(F21-AB$15)</f>
        <v>-1.7628548468800438</v>
      </c>
      <c r="AW21" s="1">
        <v>-15500</v>
      </c>
      <c r="AX21" s="1">
        <f t="shared" si="0"/>
        <v>2.7601056619791647E-3</v>
      </c>
      <c r="AY21" s="1">
        <f t="shared" si="1"/>
        <v>-4.9806028179359366E-3</v>
      </c>
      <c r="AZ21" s="1">
        <f t="shared" si="2"/>
        <v>7.7407084799151014E-3</v>
      </c>
      <c r="BA21" s="1">
        <f t="shared" si="3"/>
        <v>0.65714889267518761</v>
      </c>
      <c r="BB21" s="1">
        <f t="shared" si="4"/>
        <v>0.41170391009522689</v>
      </c>
      <c r="BC21" s="1">
        <f t="shared" si="5"/>
        <v>3.0642117131756175</v>
      </c>
      <c r="BD21" s="1">
        <f t="shared" si="6"/>
        <v>25.833259732551429</v>
      </c>
      <c r="BE21" s="1">
        <f t="shared" si="10"/>
        <v>3.0309058758921243</v>
      </c>
      <c r="BF21" s="1">
        <f t="shared" si="10"/>
        <v>3.0308247770286494</v>
      </c>
      <c r="BG21" s="1">
        <f t="shared" si="10"/>
        <v>3.0310620628059799</v>
      </c>
      <c r="BH21" s="1">
        <f t="shared" si="10"/>
        <v>3.0303677747527522</v>
      </c>
      <c r="BI21" s="1">
        <f t="shared" si="10"/>
        <v>3.0323990815290687</v>
      </c>
      <c r="BJ21" s="1">
        <f t="shared" si="10"/>
        <v>3.0264546986334637</v>
      </c>
      <c r="BK21" s="1">
        <f t="shared" si="10"/>
        <v>3.0438395200212822</v>
      </c>
      <c r="BL21" s="1">
        <f t="shared" si="8"/>
        <v>2.9928928482287844</v>
      </c>
    </row>
    <row r="22" spans="1:64" ht="12.95" customHeight="1" x14ac:dyDescent="0.2">
      <c r="A22" s="67" t="s">
        <v>99</v>
      </c>
      <c r="B22" s="68" t="s">
        <v>101</v>
      </c>
      <c r="C22" s="67">
        <v>8342.5229999999992</v>
      </c>
      <c r="D22" s="69"/>
      <c r="E22" s="70">
        <f t="shared" si="11"/>
        <v>-21506.510728193931</v>
      </c>
      <c r="F22" s="1">
        <f t="shared" si="12"/>
        <v>-21506.5</v>
      </c>
      <c r="G22" s="1">
        <f t="shared" si="13"/>
        <v>-1.7994895004449063E-2</v>
      </c>
      <c r="H22" s="1">
        <f t="shared" si="14"/>
        <v>-1.7994895004449063E-2</v>
      </c>
      <c r="P22" s="1">
        <f t="shared" si="15"/>
        <v>-2.9804591970527615E-2</v>
      </c>
      <c r="Q22" s="119" t="s">
        <v>2256</v>
      </c>
      <c r="R22" s="1">
        <f t="shared" si="16"/>
        <v>1.3946894243060495E-4</v>
      </c>
      <c r="S22" s="2">
        <f t="shared" si="17"/>
        <v>0.05</v>
      </c>
      <c r="Z22" s="1">
        <f t="shared" si="18"/>
        <v>-21506.5</v>
      </c>
      <c r="AA22" s="1">
        <f t="shared" si="19"/>
        <v>1.7647746745102225E-2</v>
      </c>
      <c r="AB22" s="1">
        <f t="shared" si="20"/>
        <v>-3.7030555105669785E-2</v>
      </c>
      <c r="AC22" s="1">
        <f t="shared" si="21"/>
        <v>1.1809696966078552E-2</v>
      </c>
      <c r="AD22" s="1">
        <f t="shared" si="22"/>
        <v>-3.5642641749551285E-2</v>
      </c>
      <c r="AE22" s="1">
        <f t="shared" si="23"/>
        <v>6.3519895544342824E-5</v>
      </c>
      <c r="AF22" s="1">
        <f t="shared" si="24"/>
        <v>1.1809696966078552E-2</v>
      </c>
      <c r="AG22" s="2"/>
      <c r="AH22" s="1">
        <f t="shared" si="25"/>
        <v>1.9035660101220722E-2</v>
      </c>
      <c r="AI22" s="1">
        <f t="shared" si="26"/>
        <v>0.76307882013071415</v>
      </c>
      <c r="AJ22" s="1">
        <f t="shared" si="27"/>
        <v>0.96681147734555029</v>
      </c>
      <c r="AK22" s="1">
        <f t="shared" si="28"/>
        <v>-0.24924266076904839</v>
      </c>
      <c r="AL22" s="1">
        <f t="shared" si="29"/>
        <v>-2.3308556173267405</v>
      </c>
      <c r="AM22" s="1">
        <f t="shared" si="30"/>
        <v>-2.3302644749207984</v>
      </c>
      <c r="AN22" s="1">
        <f t="shared" si="31"/>
        <v>-2.0400561699043935</v>
      </c>
      <c r="AO22" s="1">
        <f t="shared" si="31"/>
        <v>-2.0400526457370436</v>
      </c>
      <c r="AP22" s="1">
        <f t="shared" si="31"/>
        <v>-2.0400753071489994</v>
      </c>
      <c r="AQ22" s="1">
        <f t="shared" si="31"/>
        <v>-2.0399295700497269</v>
      </c>
      <c r="AR22" s="1">
        <f t="shared" si="31"/>
        <v>-2.0408660850705105</v>
      </c>
      <c r="AS22" s="1">
        <f t="shared" si="31"/>
        <v>-2.0348174906984213</v>
      </c>
      <c r="AT22" s="1">
        <f t="shared" si="31"/>
        <v>-2.0726947720137394</v>
      </c>
      <c r="AU22" s="1">
        <f t="shared" si="32"/>
        <v>-1.7333478087320322</v>
      </c>
      <c r="AW22" s="1">
        <v>-15000</v>
      </c>
      <c r="AX22" s="1">
        <f t="shared" si="0"/>
        <v>7.2370354985742645E-3</v>
      </c>
      <c r="AY22" s="1">
        <f t="shared" si="1"/>
        <v>-5.2075754851800011E-3</v>
      </c>
      <c r="AZ22" s="1">
        <f t="shared" si="2"/>
        <v>1.2444610983754266E-2</v>
      </c>
      <c r="BA22" s="1">
        <f t="shared" si="3"/>
        <v>0.65891477007935717</v>
      </c>
      <c r="BB22" s="1">
        <f t="shared" si="4"/>
        <v>0.58856772135237201</v>
      </c>
      <c r="BC22" s="1">
        <f t="shared" si="5"/>
        <v>-3.0140105337552443</v>
      </c>
      <c r="BD22" s="1">
        <f t="shared" si="6"/>
        <v>-15.654908384682404</v>
      </c>
      <c r="BE22" s="1">
        <f t="shared" si="10"/>
        <v>3.323924541216428</v>
      </c>
      <c r="BF22" s="1">
        <f t="shared" si="10"/>
        <v>3.3240487419914002</v>
      </c>
      <c r="BG22" s="1">
        <f t="shared" si="10"/>
        <v>3.3236814834903416</v>
      </c>
      <c r="BH22" s="1">
        <f t="shared" si="10"/>
        <v>3.3247675295037942</v>
      </c>
      <c r="BI22" s="1">
        <f t="shared" si="10"/>
        <v>3.3215565333008996</v>
      </c>
      <c r="BJ22" s="1">
        <f t="shared" si="10"/>
        <v>3.3310557044132887</v>
      </c>
      <c r="BK22" s="1">
        <f t="shared" si="10"/>
        <v>3.3030006765288804</v>
      </c>
      <c r="BL22" s="1">
        <f t="shared" si="8"/>
        <v>3.3863200235356037</v>
      </c>
    </row>
    <row r="23" spans="1:64" ht="12.95" customHeight="1" x14ac:dyDescent="0.2">
      <c r="A23" s="67" t="s">
        <v>99</v>
      </c>
      <c r="B23" s="68" t="s">
        <v>100</v>
      </c>
      <c r="C23" s="67">
        <v>8368.5069999999996</v>
      </c>
      <c r="D23" s="69"/>
      <c r="E23" s="70">
        <f t="shared" si="11"/>
        <v>-21491.019590786083</v>
      </c>
      <c r="F23" s="1">
        <f t="shared" si="12"/>
        <v>-21491</v>
      </c>
      <c r="G23" s="1">
        <f t="shared" si="13"/>
        <v>-3.2860530000107246E-2</v>
      </c>
      <c r="H23" s="1">
        <f t="shared" si="14"/>
        <v>-3.2860530000107246E-2</v>
      </c>
      <c r="P23" s="1">
        <f t="shared" si="15"/>
        <v>-2.9814096916072688E-2</v>
      </c>
      <c r="Q23" s="119" t="s">
        <v>2255</v>
      </c>
      <c r="R23" s="1">
        <f t="shared" si="16"/>
        <v>9.2807545355003094E-6</v>
      </c>
      <c r="S23" s="2">
        <f t="shared" si="17"/>
        <v>0.05</v>
      </c>
      <c r="Z23" s="1">
        <f t="shared" si="18"/>
        <v>-21491</v>
      </c>
      <c r="AA23" s="1">
        <f t="shared" si="19"/>
        <v>1.7623385677658907E-2</v>
      </c>
      <c r="AB23" s="1">
        <f t="shared" si="20"/>
        <v>-5.1883157953638348E-2</v>
      </c>
      <c r="AC23" s="1">
        <f t="shared" si="21"/>
        <v>-3.0464330840345583E-3</v>
      </c>
      <c r="AD23" s="1">
        <f t="shared" si="22"/>
        <v>-5.0483915677766153E-2</v>
      </c>
      <c r="AE23" s="1">
        <f t="shared" si="23"/>
        <v>1.2743128710799017E-4</v>
      </c>
      <c r="AF23" s="1">
        <f t="shared" si="24"/>
        <v>-3.0464330840345583E-3</v>
      </c>
      <c r="AG23" s="2"/>
      <c r="AH23" s="1">
        <f t="shared" si="25"/>
        <v>1.9022627953531105E-2</v>
      </c>
      <c r="AI23" s="1">
        <f t="shared" si="26"/>
        <v>0.76523141727722788</v>
      </c>
      <c r="AJ23" s="1">
        <f t="shared" si="27"/>
        <v>0.96897328824456874</v>
      </c>
      <c r="AK23" s="1">
        <f t="shared" si="28"/>
        <v>-0.25127129160377698</v>
      </c>
      <c r="AL23" s="1">
        <f t="shared" si="29"/>
        <v>-2.3222541233443699</v>
      </c>
      <c r="AM23" s="1">
        <f t="shared" si="30"/>
        <v>-2.3028843334430396</v>
      </c>
      <c r="AN23" s="1">
        <f t="shared" si="31"/>
        <v>-2.0294864047759957</v>
      </c>
      <c r="AO23" s="1">
        <f t="shared" si="31"/>
        <v>-2.0294833370524827</v>
      </c>
      <c r="AP23" s="1">
        <f t="shared" si="31"/>
        <v>-2.029503484539382</v>
      </c>
      <c r="AQ23" s="1">
        <f t="shared" si="31"/>
        <v>-2.0293711494898434</v>
      </c>
      <c r="AR23" s="1">
        <f t="shared" si="31"/>
        <v>-2.030239720368229</v>
      </c>
      <c r="AS23" s="1">
        <f t="shared" si="31"/>
        <v>-2.0245107267158549</v>
      </c>
      <c r="AT23" s="1">
        <f t="shared" si="31"/>
        <v>-2.0611520243946702</v>
      </c>
      <c r="AU23" s="1">
        <f t="shared" si="32"/>
        <v>-1.7211515662975203</v>
      </c>
      <c r="AW23" s="1">
        <v>-14500</v>
      </c>
      <c r="AX23" s="1">
        <f t="shared" si="0"/>
        <v>1.0706219302041166E-2</v>
      </c>
      <c r="AY23" s="1">
        <f t="shared" si="1"/>
        <v>-5.4234678277936222E-3</v>
      </c>
      <c r="AZ23" s="1">
        <f t="shared" si="2"/>
        <v>1.6129687129834789E-2</v>
      </c>
      <c r="BA23" s="1">
        <f t="shared" si="3"/>
        <v>0.67561393720595331</v>
      </c>
      <c r="BB23" s="1">
        <f t="shared" si="4"/>
        <v>0.74466345832091718</v>
      </c>
      <c r="BC23" s="1">
        <f t="shared" si="5"/>
        <v>-2.8032661179792502</v>
      </c>
      <c r="BD23" s="1">
        <f t="shared" si="6"/>
        <v>-5.8549531973102642</v>
      </c>
      <c r="BE23" s="1">
        <f t="shared" si="10"/>
        <v>3.6210630188559851</v>
      </c>
      <c r="BF23" s="1">
        <f t="shared" si="10"/>
        <v>3.6212238386860074</v>
      </c>
      <c r="BG23" s="1">
        <f t="shared" si="10"/>
        <v>3.6206967684229285</v>
      </c>
      <c r="BH23" s="1">
        <f t="shared" si="10"/>
        <v>3.6224247262080014</v>
      </c>
      <c r="BI23" s="1">
        <f t="shared" si="10"/>
        <v>3.6167655274885915</v>
      </c>
      <c r="BJ23" s="1">
        <f t="shared" si="10"/>
        <v>3.6353628107486431</v>
      </c>
      <c r="BK23" s="1">
        <f t="shared" si="10"/>
        <v>3.5748929195623131</v>
      </c>
      <c r="BL23" s="1">
        <f t="shared" si="8"/>
        <v>3.7797471988424225</v>
      </c>
    </row>
    <row r="24" spans="1:64" ht="12.95" customHeight="1" x14ac:dyDescent="0.2">
      <c r="A24" s="67" t="s">
        <v>99</v>
      </c>
      <c r="B24" s="68" t="s">
        <v>101</v>
      </c>
      <c r="C24" s="67">
        <v>8374.4390000000003</v>
      </c>
      <c r="D24" s="69"/>
      <c r="E24" s="70">
        <f t="shared" si="11"/>
        <v>-21487.483051873547</v>
      </c>
      <c r="F24" s="1">
        <f t="shared" si="12"/>
        <v>-21487.5</v>
      </c>
      <c r="G24" s="1">
        <f t="shared" si="13"/>
        <v>2.8427874998669722E-2</v>
      </c>
      <c r="H24" s="1">
        <f t="shared" si="14"/>
        <v>2.8427874998669722E-2</v>
      </c>
      <c r="P24" s="1">
        <f t="shared" si="15"/>
        <v>-2.981623700821668E-2</v>
      </c>
      <c r="Q24" s="119" t="s">
        <v>2257</v>
      </c>
      <c r="R24" s="1">
        <f t="shared" si="16"/>
        <v>3.3923765834707287E-3</v>
      </c>
      <c r="S24" s="2">
        <f t="shared" si="17"/>
        <v>0.05</v>
      </c>
      <c r="Z24" s="1">
        <f t="shared" si="18"/>
        <v>-21487.5</v>
      </c>
      <c r="AA24" s="1">
        <f t="shared" si="19"/>
        <v>1.7617586388265681E-2</v>
      </c>
      <c r="AB24" s="1">
        <f t="shared" si="20"/>
        <v>9.4084896650448238E-3</v>
      </c>
      <c r="AC24" s="1">
        <f t="shared" si="21"/>
        <v>5.8244112006886402E-2</v>
      </c>
      <c r="AD24" s="1">
        <f t="shared" si="22"/>
        <v>1.0810288610404041E-2</v>
      </c>
      <c r="AE24" s="1">
        <f t="shared" si="23"/>
        <v>5.8431169920115669E-6</v>
      </c>
      <c r="AF24" s="1">
        <f t="shared" si="24"/>
        <v>5.8244112006886402E-2</v>
      </c>
      <c r="AG24" s="2"/>
      <c r="AH24" s="1">
        <f t="shared" si="25"/>
        <v>1.9019385333624898E-2</v>
      </c>
      <c r="AI24" s="1">
        <f t="shared" si="26"/>
        <v>0.76572159201237344</v>
      </c>
      <c r="AJ24" s="1">
        <f t="shared" si="27"/>
        <v>0.96945317442432788</v>
      </c>
      <c r="AK24" s="1">
        <f t="shared" si="28"/>
        <v>-0.25172837934701087</v>
      </c>
      <c r="AL24" s="1">
        <f t="shared" si="29"/>
        <v>-2.3203051177752281</v>
      </c>
      <c r="AM24" s="1">
        <f t="shared" si="30"/>
        <v>-2.2967555253124274</v>
      </c>
      <c r="AN24" s="1">
        <f t="shared" si="31"/>
        <v>-2.0270955503591619</v>
      </c>
      <c r="AO24" s="1">
        <f t="shared" si="31"/>
        <v>-2.0270925791930248</v>
      </c>
      <c r="AP24" s="1">
        <f t="shared" si="31"/>
        <v>-2.0271121875288798</v>
      </c>
      <c r="AQ24" s="1">
        <f t="shared" si="31"/>
        <v>-2.0269827670149461</v>
      </c>
      <c r="AR24" s="1">
        <f t="shared" si="31"/>
        <v>-2.0278363490388194</v>
      </c>
      <c r="AS24" s="1">
        <f t="shared" si="31"/>
        <v>-2.02217893553357</v>
      </c>
      <c r="AT24" s="1">
        <f t="shared" si="31"/>
        <v>-2.0585386015375047</v>
      </c>
      <c r="AU24" s="1">
        <f t="shared" si="32"/>
        <v>-1.7183975760703727</v>
      </c>
      <c r="AW24" s="1">
        <v>-14000</v>
      </c>
      <c r="AX24" s="1">
        <f t="shared" si="0"/>
        <v>1.2827762225999306E-2</v>
      </c>
      <c r="AY24" s="1">
        <f t="shared" si="1"/>
        <v>-5.6282798457768018E-3</v>
      </c>
      <c r="AZ24" s="1">
        <f t="shared" si="2"/>
        <v>1.8456042071776108E-2</v>
      </c>
      <c r="BA24" s="1">
        <f t="shared" si="3"/>
        <v>0.70961493521940999</v>
      </c>
      <c r="BB24" s="1">
        <f t="shared" si="4"/>
        <v>0.87575004353328989</v>
      </c>
      <c r="BC24" s="1">
        <f t="shared" si="5"/>
        <v>-2.5763093140198614</v>
      </c>
      <c r="BD24" s="1">
        <f t="shared" si="6"/>
        <v>-3.4433292288743305</v>
      </c>
      <c r="BE24" s="1">
        <f t="shared" si="10"/>
        <v>3.9294129021071624</v>
      </c>
      <c r="BF24" s="1">
        <f t="shared" si="10"/>
        <v>3.9294675438368154</v>
      </c>
      <c r="BG24" s="1">
        <f t="shared" si="10"/>
        <v>3.9292422955521897</v>
      </c>
      <c r="BH24" s="1">
        <f t="shared" si="10"/>
        <v>3.9301711595440008</v>
      </c>
      <c r="BI24" s="1">
        <f t="shared" si="10"/>
        <v>3.9263463338242186</v>
      </c>
      <c r="BJ24" s="1">
        <f t="shared" si="10"/>
        <v>3.9421919140671187</v>
      </c>
      <c r="BK24" s="1">
        <f t="shared" si="10"/>
        <v>3.878086626762193</v>
      </c>
      <c r="BL24" s="1">
        <f t="shared" si="8"/>
        <v>4.1731743741492417</v>
      </c>
    </row>
    <row r="25" spans="1:64" ht="12.95" customHeight="1" x14ac:dyDescent="0.2">
      <c r="A25" s="67" t="s">
        <v>99</v>
      </c>
      <c r="B25" s="68" t="s">
        <v>100</v>
      </c>
      <c r="C25" s="67">
        <v>8400.4529999999995</v>
      </c>
      <c r="D25" s="69"/>
      <c r="E25" s="70">
        <f t="shared" si="11"/>
        <v>-21471.974029069981</v>
      </c>
      <c r="F25" s="1">
        <f t="shared" si="12"/>
        <v>-21472</v>
      </c>
      <c r="G25" s="1">
        <f t="shared" si="13"/>
        <v>4.3562239994571428E-2</v>
      </c>
      <c r="H25" s="1">
        <f t="shared" si="14"/>
        <v>4.3562239994571428E-2</v>
      </c>
      <c r="P25" s="1">
        <f t="shared" si="15"/>
        <v>-2.9825687164518319E-2</v>
      </c>
      <c r="Q25" s="119" t="s">
        <v>2258</v>
      </c>
      <c r="R25" s="1">
        <f t="shared" si="16"/>
        <v>5.3857878527078622E-3</v>
      </c>
      <c r="S25" s="2">
        <f t="shared" si="17"/>
        <v>0.05</v>
      </c>
      <c r="Z25" s="1">
        <f t="shared" si="18"/>
        <v>-21472</v>
      </c>
      <c r="AA25" s="1">
        <f t="shared" si="19"/>
        <v>1.7590574551423696E-2</v>
      </c>
      <c r="AB25" s="1">
        <f t="shared" si="20"/>
        <v>2.4558550630657226E-2</v>
      </c>
      <c r="AC25" s="1">
        <f t="shared" si="21"/>
        <v>7.3387927159089747E-2</v>
      </c>
      <c r="AD25" s="1">
        <f t="shared" si="22"/>
        <v>2.5971665443147732E-2</v>
      </c>
      <c r="AE25" s="1">
        <f t="shared" si="23"/>
        <v>3.3726370294539703E-5</v>
      </c>
      <c r="AF25" s="1">
        <f t="shared" si="24"/>
        <v>7.3387927159089747E-2</v>
      </c>
      <c r="AG25" s="2"/>
      <c r="AH25" s="1">
        <f t="shared" si="25"/>
        <v>1.9003689363914202E-2</v>
      </c>
      <c r="AI25" s="1">
        <f t="shared" si="26"/>
        <v>0.76791069689880376</v>
      </c>
      <c r="AJ25" s="1">
        <f t="shared" si="27"/>
        <v>0.97154124415664533</v>
      </c>
      <c r="AK25" s="1">
        <f t="shared" si="28"/>
        <v>-0.2537481129070529</v>
      </c>
      <c r="AL25" s="1">
        <f t="shared" si="29"/>
        <v>-2.3116436221997456</v>
      </c>
      <c r="AM25" s="1">
        <f t="shared" si="30"/>
        <v>-2.2698471908153079</v>
      </c>
      <c r="AN25" s="1">
        <f t="shared" si="31"/>
        <v>-2.0164889887082187</v>
      </c>
      <c r="AO25" s="1">
        <f t="shared" si="31"/>
        <v>-2.0164864177484225</v>
      </c>
      <c r="AP25" s="1">
        <f t="shared" si="31"/>
        <v>-2.0165037606504153</v>
      </c>
      <c r="AQ25" s="1">
        <f t="shared" si="31"/>
        <v>-2.0163867585781925</v>
      </c>
      <c r="AR25" s="1">
        <f t="shared" si="31"/>
        <v>-2.0171755462381511</v>
      </c>
      <c r="AS25" s="1">
        <f t="shared" si="31"/>
        <v>-2.0118323423658273</v>
      </c>
      <c r="AT25" s="1">
        <f t="shared" si="31"/>
        <v>-2.046933847457526</v>
      </c>
      <c r="AU25" s="1">
        <f t="shared" si="32"/>
        <v>-1.7062013336358617</v>
      </c>
      <c r="AW25" s="1">
        <v>-13500</v>
      </c>
      <c r="AX25" s="1">
        <f t="shared" si="0"/>
        <v>1.3195177595761731E-2</v>
      </c>
      <c r="AY25" s="1">
        <f t="shared" si="1"/>
        <v>-5.8220115391295381E-3</v>
      </c>
      <c r="AZ25" s="1">
        <f t="shared" si="2"/>
        <v>1.9017189134891269E-2</v>
      </c>
      <c r="BA25" s="1">
        <f t="shared" si="3"/>
        <v>0.76604525852764693</v>
      </c>
      <c r="BB25" s="1">
        <f t="shared" si="4"/>
        <v>0.96976755634157463</v>
      </c>
      <c r="BC25" s="1">
        <f t="shared" si="5"/>
        <v>-2.3190201089918117</v>
      </c>
      <c r="BD25" s="1">
        <f t="shared" si="6"/>
        <v>-2.2927296953004617</v>
      </c>
      <c r="BE25" s="1">
        <f t="shared" si="10"/>
        <v>4.2576652455838468</v>
      </c>
      <c r="BF25" s="1">
        <f t="shared" si="10"/>
        <v>4.2576681544258212</v>
      </c>
      <c r="BG25" s="1">
        <f t="shared" si="10"/>
        <v>4.2576488955579412</v>
      </c>
      <c r="BH25" s="1">
        <f t="shared" si="10"/>
        <v>4.2577764188362028</v>
      </c>
      <c r="BI25" s="1">
        <f t="shared" si="10"/>
        <v>4.2569326370063312</v>
      </c>
      <c r="BJ25" s="1">
        <f t="shared" si="10"/>
        <v>4.2625430302585849</v>
      </c>
      <c r="BK25" s="1">
        <f t="shared" si="10"/>
        <v>4.226369353255456</v>
      </c>
      <c r="BL25" s="1">
        <f t="shared" si="8"/>
        <v>4.5666015494560606</v>
      </c>
    </row>
    <row r="26" spans="1:64" ht="12.95" customHeight="1" x14ac:dyDescent="0.2">
      <c r="A26" s="67" t="s">
        <v>99</v>
      </c>
      <c r="B26" s="68" t="s">
        <v>100</v>
      </c>
      <c r="C26" s="67">
        <v>8405.4500000000007</v>
      </c>
      <c r="D26" s="69"/>
      <c r="E26" s="70">
        <f t="shared" si="11"/>
        <v>-21468.994918323868</v>
      </c>
      <c r="F26" s="1">
        <f t="shared" si="12"/>
        <v>-21469</v>
      </c>
      <c r="G26" s="1">
        <f t="shared" si="13"/>
        <v>8.5237299972504843E-3</v>
      </c>
      <c r="H26" s="1">
        <f t="shared" si="14"/>
        <v>8.5237299972504843E-3</v>
      </c>
      <c r="P26" s="1">
        <f t="shared" si="15"/>
        <v>-2.9827511064374639E-2</v>
      </c>
      <c r="Q26" s="119" t="s">
        <v>2259</v>
      </c>
      <c r="R26" s="1">
        <f t="shared" si="16"/>
        <v>1.4708176909668808E-3</v>
      </c>
      <c r="S26" s="2">
        <f t="shared" si="17"/>
        <v>0.05</v>
      </c>
      <c r="Z26" s="1">
        <f t="shared" si="18"/>
        <v>-21469</v>
      </c>
      <c r="AA26" s="1">
        <f t="shared" si="19"/>
        <v>1.7585095008669824E-2</v>
      </c>
      <c r="AB26" s="1">
        <f t="shared" si="20"/>
        <v>-1.047666876182567E-2</v>
      </c>
      <c r="AC26" s="1">
        <f t="shared" si="21"/>
        <v>3.8351241061625123E-2</v>
      </c>
      <c r="AD26" s="1">
        <f t="shared" si="22"/>
        <v>-9.0613650114193395E-3</v>
      </c>
      <c r="AE26" s="1">
        <f t="shared" si="23"/>
        <v>4.1054167935087305E-6</v>
      </c>
      <c r="AF26" s="1">
        <f t="shared" si="24"/>
        <v>3.8351241061625123E-2</v>
      </c>
      <c r="AG26" s="2"/>
      <c r="AH26" s="1">
        <f t="shared" si="25"/>
        <v>1.9000398759076154E-2</v>
      </c>
      <c r="AI26" s="1">
        <f t="shared" si="26"/>
        <v>0.76833786790992453</v>
      </c>
      <c r="AJ26" s="1">
        <f t="shared" si="27"/>
        <v>0.97193832147578729</v>
      </c>
      <c r="AK26" s="1">
        <f t="shared" si="28"/>
        <v>-0.25413816315809368</v>
      </c>
      <c r="AL26" s="1">
        <f t="shared" si="29"/>
        <v>-2.3099614703853586</v>
      </c>
      <c r="AM26" s="1">
        <f t="shared" si="30"/>
        <v>-2.2646825769634873</v>
      </c>
      <c r="AN26" s="1">
        <f t="shared" si="31"/>
        <v>-2.0144325981743814</v>
      </c>
      <c r="AO26" s="1">
        <f t="shared" si="31"/>
        <v>-2.0144300996793163</v>
      </c>
      <c r="AP26" s="1">
        <f t="shared" si="31"/>
        <v>-2.0144470266546026</v>
      </c>
      <c r="AQ26" s="1">
        <f t="shared" si="31"/>
        <v>-2.0143323368276502</v>
      </c>
      <c r="AR26" s="1">
        <f t="shared" si="31"/>
        <v>-2.0151088844923652</v>
      </c>
      <c r="AS26" s="1">
        <f t="shared" si="31"/>
        <v>-2.0098259478057976</v>
      </c>
      <c r="AT26" s="1">
        <f t="shared" si="31"/>
        <v>-2.0446819145296367</v>
      </c>
      <c r="AU26" s="1">
        <f t="shared" si="32"/>
        <v>-1.7038407705840206</v>
      </c>
      <c r="AW26" s="1">
        <v>-13000</v>
      </c>
      <c r="AX26" s="1">
        <f t="shared" si="0"/>
        <v>1.129692986053199E-2</v>
      </c>
      <c r="AY26" s="1">
        <f t="shared" si="1"/>
        <v>-6.0046629078518293E-3</v>
      </c>
      <c r="AZ26" s="1">
        <f t="shared" si="2"/>
        <v>1.7301592768383819E-2</v>
      </c>
      <c r="BA26" s="1">
        <f t="shared" si="3"/>
        <v>0.8539779452569205</v>
      </c>
      <c r="BB26" s="1">
        <f t="shared" si="4"/>
        <v>0.99800670007556602</v>
      </c>
      <c r="BC26" s="1">
        <f t="shared" si="5"/>
        <v>-2.0093502432954558</v>
      </c>
      <c r="BD26" s="1">
        <f t="shared" si="6"/>
        <v>-1.5735400197613021</v>
      </c>
      <c r="BE26" s="1">
        <f t="shared" si="10"/>
        <v>4.6176893951105953</v>
      </c>
      <c r="BF26" s="1">
        <f t="shared" si="10"/>
        <v>4.6176893947900526</v>
      </c>
      <c r="BG26" s="1">
        <f t="shared" si="10"/>
        <v>4.6176894046478347</v>
      </c>
      <c r="BH26" s="1">
        <f t="shared" si="10"/>
        <v>4.617689101487259</v>
      </c>
      <c r="BI26" s="1">
        <f t="shared" si="10"/>
        <v>4.6176984251562718</v>
      </c>
      <c r="BJ26" s="1">
        <f t="shared" si="10"/>
        <v>4.6174120943153287</v>
      </c>
      <c r="BK26" s="1">
        <f t="shared" si="10"/>
        <v>4.6266391113844243</v>
      </c>
      <c r="BL26" s="1">
        <f t="shared" si="8"/>
        <v>4.9600287247628794</v>
      </c>
    </row>
    <row r="27" spans="1:64" ht="12.95" customHeight="1" x14ac:dyDescent="0.2">
      <c r="A27" s="67" t="s">
        <v>99</v>
      </c>
      <c r="B27" s="68" t="s">
        <v>100</v>
      </c>
      <c r="C27" s="67">
        <v>8410.4629999999997</v>
      </c>
      <c r="D27" s="69"/>
      <c r="E27" s="70">
        <f t="shared" si="11"/>
        <v>-21466.006268700035</v>
      </c>
      <c r="F27" s="1">
        <f t="shared" si="12"/>
        <v>-21466</v>
      </c>
      <c r="G27" s="1">
        <f t="shared" si="13"/>
        <v>-1.0514780002267798E-2</v>
      </c>
      <c r="H27" s="1">
        <f t="shared" si="14"/>
        <v>-1.0514780002267798E-2</v>
      </c>
      <c r="P27" s="1">
        <f t="shared" si="15"/>
        <v>-2.9829333289856805E-2</v>
      </c>
      <c r="Q27" s="119" t="s">
        <v>2260</v>
      </c>
      <c r="R27" s="1">
        <f t="shared" si="16"/>
        <v>3.7305196869911528E-4</v>
      </c>
      <c r="S27" s="2">
        <f t="shared" si="17"/>
        <v>0.05</v>
      </c>
      <c r="Z27" s="1">
        <f t="shared" si="18"/>
        <v>-21466</v>
      </c>
      <c r="AA27" s="1">
        <f t="shared" si="19"/>
        <v>1.7579533617987347E-2</v>
      </c>
      <c r="AB27" s="1">
        <f t="shared" si="20"/>
        <v>-2.9511805909685621E-2</v>
      </c>
      <c r="AC27" s="1">
        <f t="shared" si="21"/>
        <v>1.9314553287589006E-2</v>
      </c>
      <c r="AD27" s="1">
        <f t="shared" si="22"/>
        <v>-2.8094313620255145E-2</v>
      </c>
      <c r="AE27" s="1">
        <f t="shared" si="23"/>
        <v>3.9464522889662687E-5</v>
      </c>
      <c r="AF27" s="1">
        <f t="shared" si="24"/>
        <v>1.9314553287589006E-2</v>
      </c>
      <c r="AG27" s="2"/>
      <c r="AH27" s="1">
        <f t="shared" si="25"/>
        <v>1.8997025907417822E-2</v>
      </c>
      <c r="AI27" s="1">
        <f t="shared" si="26"/>
        <v>0.76876617135801895</v>
      </c>
      <c r="AJ27" s="1">
        <f t="shared" si="27"/>
        <v>0.97233308626938342</v>
      </c>
      <c r="AK27" s="1">
        <f t="shared" si="28"/>
        <v>-0.25452792756289117</v>
      </c>
      <c r="AL27" s="1">
        <f t="shared" si="29"/>
        <v>-2.3082774448342667</v>
      </c>
      <c r="AM27" s="1">
        <f t="shared" si="30"/>
        <v>-2.2595318804669873</v>
      </c>
      <c r="AN27" s="1">
        <f t="shared" si="31"/>
        <v>-2.012375062799769</v>
      </c>
      <c r="AO27" s="1">
        <f t="shared" si="31"/>
        <v>-2.0123726352030915</v>
      </c>
      <c r="AP27" s="1">
        <f t="shared" si="31"/>
        <v>-2.0123891534060356</v>
      </c>
      <c r="AQ27" s="1">
        <f t="shared" si="31"/>
        <v>-2.0122767464697313</v>
      </c>
      <c r="AR27" s="1">
        <f t="shared" si="31"/>
        <v>-2.0130411523555489</v>
      </c>
      <c r="AS27" s="1">
        <f t="shared" si="31"/>
        <v>-2.0078182982712702</v>
      </c>
      <c r="AT27" s="1">
        <f t="shared" si="31"/>
        <v>-2.0424280823478651</v>
      </c>
      <c r="AU27" s="1">
        <f t="shared" si="32"/>
        <v>-1.7014802075321795</v>
      </c>
      <c r="AW27" s="1">
        <v>-12500</v>
      </c>
      <c r="AX27" s="1">
        <f t="shared" si="0"/>
        <v>6.5137484828318229E-3</v>
      </c>
      <c r="AY27" s="1">
        <f t="shared" si="1"/>
        <v>-6.1762339519436764E-3</v>
      </c>
      <c r="AZ27" s="1">
        <f t="shared" si="2"/>
        <v>1.2689982434775499E-2</v>
      </c>
      <c r="BA27" s="1">
        <f t="shared" si="3"/>
        <v>0.98652855527565086</v>
      </c>
      <c r="BB27" s="1">
        <f t="shared" si="4"/>
        <v>0.89493131366750545</v>
      </c>
      <c r="BC27" s="1">
        <f t="shared" si="5"/>
        <v>-1.6099811802016655</v>
      </c>
      <c r="BD27" s="1">
        <f t="shared" si="6"/>
        <v>-1.0399731390738884</v>
      </c>
      <c r="BE27" s="1">
        <f t="shared" si="10"/>
        <v>5.0263896799634047</v>
      </c>
      <c r="BF27" s="1">
        <f t="shared" si="10"/>
        <v>5.0263903574830637</v>
      </c>
      <c r="BG27" s="1">
        <f t="shared" si="10"/>
        <v>5.0263967362872819</v>
      </c>
      <c r="BH27" s="1">
        <f t="shared" si="10"/>
        <v>5.0264567861789891</v>
      </c>
      <c r="BI27" s="1">
        <f t="shared" si="10"/>
        <v>5.0270215510418508</v>
      </c>
      <c r="BJ27" s="1">
        <f t="shared" si="10"/>
        <v>5.0322859599645398</v>
      </c>
      <c r="BK27" s="1">
        <f t="shared" si="10"/>
        <v>5.0778503635026979</v>
      </c>
      <c r="BL27" s="1">
        <f t="shared" si="8"/>
        <v>5.3534559000696982</v>
      </c>
    </row>
    <row r="28" spans="1:64" ht="12.95" customHeight="1" x14ac:dyDescent="0.2">
      <c r="A28" s="67" t="s">
        <v>99</v>
      </c>
      <c r="B28" s="68" t="s">
        <v>100</v>
      </c>
      <c r="C28" s="67">
        <v>8507.7720000000008</v>
      </c>
      <c r="D28" s="69"/>
      <c r="E28" s="70">
        <f t="shared" si="11"/>
        <v>-21407.992602981889</v>
      </c>
      <c r="F28" s="1">
        <f t="shared" si="12"/>
        <v>-21408</v>
      </c>
      <c r="G28" s="1">
        <f t="shared" si="13"/>
        <v>1.2407359998178435E-2</v>
      </c>
      <c r="H28" s="1">
        <f t="shared" si="14"/>
        <v>1.2407359998178435E-2</v>
      </c>
      <c r="P28" s="1">
        <f t="shared" si="15"/>
        <v>-2.9864233874968171E-2</v>
      </c>
      <c r="Q28" s="119" t="s">
        <v>2261</v>
      </c>
      <c r="R28" s="1">
        <f t="shared" si="16"/>
        <v>1.7868876485762457E-3</v>
      </c>
      <c r="S28" s="2">
        <f t="shared" si="17"/>
        <v>0.05</v>
      </c>
      <c r="Z28" s="1">
        <f t="shared" si="18"/>
        <v>-21408</v>
      </c>
      <c r="AA28" s="1">
        <f t="shared" si="19"/>
        <v>1.745574971676439E-2</v>
      </c>
      <c r="AB28" s="1">
        <f t="shared" si="20"/>
        <v>-6.5081153581060883E-3</v>
      </c>
      <c r="AC28" s="1">
        <f t="shared" si="21"/>
        <v>4.2271593873146607E-2</v>
      </c>
      <c r="AD28" s="1">
        <f t="shared" si="22"/>
        <v>-5.048389718585955E-3</v>
      </c>
      <c r="AE28" s="1">
        <f t="shared" si="23"/>
        <v>1.2743119375362189E-6</v>
      </c>
      <c r="AF28" s="1">
        <f t="shared" si="24"/>
        <v>4.2271593873146607E-2</v>
      </c>
      <c r="AG28" s="2"/>
      <c r="AH28" s="1">
        <f t="shared" si="25"/>
        <v>1.8915475356284524E-2</v>
      </c>
      <c r="AI28" s="1">
        <f t="shared" si="26"/>
        <v>0.77727284352108172</v>
      </c>
      <c r="AJ28" s="1">
        <f t="shared" si="27"/>
        <v>0.97949789676230825</v>
      </c>
      <c r="AK28" s="1">
        <f t="shared" si="28"/>
        <v>-0.26200412818256291</v>
      </c>
      <c r="AL28" s="1">
        <f t="shared" si="29"/>
        <v>-2.275342787137133</v>
      </c>
      <c r="AM28" s="1">
        <f t="shared" si="30"/>
        <v>-2.1625891872958314</v>
      </c>
      <c r="AN28" s="1">
        <f t="shared" si="31"/>
        <v>-1.9723667283849939</v>
      </c>
      <c r="AO28" s="1">
        <f t="shared" si="31"/>
        <v>-1.9723653940498616</v>
      </c>
      <c r="AP28" s="1">
        <f t="shared" si="31"/>
        <v>-1.972375321280555</v>
      </c>
      <c r="AQ28" s="1">
        <f t="shared" si="31"/>
        <v>-1.9723014587805667</v>
      </c>
      <c r="AR28" s="1">
        <f t="shared" si="31"/>
        <v>-1.9728507173721235</v>
      </c>
      <c r="AS28" s="1">
        <f t="shared" si="31"/>
        <v>-1.9687491489329141</v>
      </c>
      <c r="AT28" s="1">
        <f t="shared" si="31"/>
        <v>-1.9984799212131057</v>
      </c>
      <c r="AU28" s="1">
        <f t="shared" si="32"/>
        <v>-1.6558426551965888</v>
      </c>
      <c r="AW28" s="1">
        <v>-12000</v>
      </c>
      <c r="AX28" s="1">
        <f t="shared" si="0"/>
        <v>-1.6400971329552953E-3</v>
      </c>
      <c r="AY28" s="1">
        <f t="shared" si="1"/>
        <v>-6.336724671405081E-3</v>
      </c>
      <c r="AZ28" s="1">
        <f t="shared" si="2"/>
        <v>4.6966275384497857E-3</v>
      </c>
      <c r="BA28" s="1">
        <f t="shared" si="3"/>
        <v>1.1679775071776377</v>
      </c>
      <c r="BB28" s="1">
        <f t="shared" si="4"/>
        <v>0.53012586721018717</v>
      </c>
      <c r="BC28" s="1">
        <f t="shared" si="5"/>
        <v>-1.0604529369981164</v>
      </c>
      <c r="BD28" s="1">
        <f t="shared" si="6"/>
        <v>-0.5862212678265446</v>
      </c>
      <c r="BE28" s="1">
        <f t="shared" si="10"/>
        <v>5.5056549006278681</v>
      </c>
      <c r="BF28" s="1">
        <f t="shared" si="10"/>
        <v>5.5057004917275103</v>
      </c>
      <c r="BG28" s="1">
        <f t="shared" si="10"/>
        <v>5.5058865026941994</v>
      </c>
      <c r="BH28" s="1">
        <f t="shared" si="10"/>
        <v>5.5066450720295421</v>
      </c>
      <c r="BI28" s="1">
        <f t="shared" si="10"/>
        <v>5.5097327542441326</v>
      </c>
      <c r="BJ28" s="1">
        <f t="shared" si="10"/>
        <v>5.5222062643639145</v>
      </c>
      <c r="BK28" s="1">
        <f t="shared" si="10"/>
        <v>5.5711737787509898</v>
      </c>
      <c r="BL28" s="1">
        <f t="shared" si="8"/>
        <v>5.7468830753765179</v>
      </c>
    </row>
    <row r="29" spans="1:64" ht="12.95" customHeight="1" x14ac:dyDescent="0.2">
      <c r="A29" s="67" t="s">
        <v>99</v>
      </c>
      <c r="B29" s="68" t="s">
        <v>100</v>
      </c>
      <c r="C29" s="67">
        <v>8527.8860000000004</v>
      </c>
      <c r="D29" s="69"/>
      <c r="E29" s="70">
        <f t="shared" si="11"/>
        <v>-21396.001041335436</v>
      </c>
      <c r="F29" s="1">
        <f t="shared" si="12"/>
        <v>-21396</v>
      </c>
      <c r="G29" s="1">
        <f t="shared" si="13"/>
        <v>-1.7466800036345376E-3</v>
      </c>
      <c r="H29" s="1">
        <f t="shared" si="14"/>
        <v>-1.7466800036345376E-3</v>
      </c>
      <c r="P29" s="1">
        <f t="shared" si="15"/>
        <v>-2.987137654821994E-2</v>
      </c>
      <c r="Q29" s="119" t="s">
        <v>2262</v>
      </c>
      <c r="R29" s="1">
        <f t="shared" si="16"/>
        <v>7.9099855572501408E-4</v>
      </c>
      <c r="S29" s="2">
        <f t="shared" si="17"/>
        <v>0.05</v>
      </c>
      <c r="Z29" s="1">
        <f t="shared" si="18"/>
        <v>-21396</v>
      </c>
      <c r="AA29" s="1">
        <f t="shared" si="19"/>
        <v>1.742622981579374E-2</v>
      </c>
      <c r="AB29" s="1">
        <f t="shared" si="20"/>
        <v>-2.0641354778504338E-2</v>
      </c>
      <c r="AC29" s="1">
        <f t="shared" si="21"/>
        <v>2.8124696544585402E-2</v>
      </c>
      <c r="AD29" s="1">
        <f t="shared" si="22"/>
        <v>-1.9172909819428277E-2</v>
      </c>
      <c r="AE29" s="1">
        <f t="shared" si="23"/>
        <v>1.8380023547196464E-5</v>
      </c>
      <c r="AF29" s="1">
        <f t="shared" si="24"/>
        <v>2.8124696544585402E-2</v>
      </c>
      <c r="AG29" s="2"/>
      <c r="AH29" s="1">
        <f t="shared" si="25"/>
        <v>1.88946747748698E-2</v>
      </c>
      <c r="AI29" s="1">
        <f t="shared" si="26"/>
        <v>0.77908751312384517</v>
      </c>
      <c r="AJ29" s="1">
        <f t="shared" si="27"/>
        <v>0.98086575178175384</v>
      </c>
      <c r="AK29" s="1">
        <f t="shared" si="28"/>
        <v>-0.26353599860376214</v>
      </c>
      <c r="AL29" s="1">
        <f t="shared" si="29"/>
        <v>-2.2684368924270717</v>
      </c>
      <c r="AM29" s="1">
        <f t="shared" si="30"/>
        <v>-2.1431327333800367</v>
      </c>
      <c r="AN29" s="1">
        <f t="shared" si="31"/>
        <v>-1.9640335181771862</v>
      </c>
      <c r="AO29" s="1">
        <f t="shared" si="31"/>
        <v>-1.9640323521307144</v>
      </c>
      <c r="AP29" s="1">
        <f t="shared" si="31"/>
        <v>-1.9640412012882527</v>
      </c>
      <c r="AQ29" s="1">
        <f t="shared" si="31"/>
        <v>-1.9639740400772587</v>
      </c>
      <c r="AR29" s="1">
        <f t="shared" si="31"/>
        <v>-1.9644834925279453</v>
      </c>
      <c r="AS29" s="1">
        <f t="shared" si="31"/>
        <v>-1.9606032693769757</v>
      </c>
      <c r="AT29" s="1">
        <f t="shared" si="31"/>
        <v>-1.9892982038303544</v>
      </c>
      <c r="AU29" s="1">
        <f t="shared" si="32"/>
        <v>-1.6464004029892245</v>
      </c>
      <c r="AW29" s="1">
        <v>-11500</v>
      </c>
      <c r="AX29" s="1">
        <f t="shared" si="0"/>
        <v>-1.2336885241643777E-2</v>
      </c>
      <c r="AY29" s="1">
        <f t="shared" si="1"/>
        <v>-6.4861350662360432E-3</v>
      </c>
      <c r="AZ29" s="1">
        <f t="shared" si="2"/>
        <v>-5.8507501754077327E-3</v>
      </c>
      <c r="BA29" s="1">
        <f t="shared" si="3"/>
        <v>1.3275870299375483</v>
      </c>
      <c r="BB29" s="1">
        <f t="shared" si="4"/>
        <v>-0.19145426604648874</v>
      </c>
      <c r="BC29" s="1">
        <f t="shared" si="5"/>
        <v>-0.30906032826985974</v>
      </c>
      <c r="BD29" s="1">
        <f t="shared" si="6"/>
        <v>-0.15577206595972556</v>
      </c>
      <c r="BE29" s="1">
        <f t="shared" si="10"/>
        <v>6.0663526768693874</v>
      </c>
      <c r="BF29" s="1">
        <f t="shared" si="10"/>
        <v>6.0664239668086601</v>
      </c>
      <c r="BG29" s="1">
        <f t="shared" si="10"/>
        <v>6.0666362397727331</v>
      </c>
      <c r="BH29" s="1">
        <f t="shared" si="10"/>
        <v>6.0672682452138931</v>
      </c>
      <c r="BI29" s="1">
        <f t="shared" si="10"/>
        <v>6.0691494128035108</v>
      </c>
      <c r="BJ29" s="1">
        <f t="shared" si="10"/>
        <v>6.0747441974077088</v>
      </c>
      <c r="BK29" s="1">
        <f t="shared" si="10"/>
        <v>6.0913453431878812</v>
      </c>
      <c r="BL29" s="1">
        <f t="shared" si="8"/>
        <v>6.1403102506833367</v>
      </c>
    </row>
    <row r="30" spans="1:64" ht="12.95" customHeight="1" x14ac:dyDescent="0.2">
      <c r="A30" s="67" t="s">
        <v>99</v>
      </c>
      <c r="B30" s="68" t="s">
        <v>101</v>
      </c>
      <c r="C30" s="67">
        <v>8533.7739999999994</v>
      </c>
      <c r="D30" s="69"/>
      <c r="E30" s="70">
        <f t="shared" si="11"/>
        <v>-21392.49073433661</v>
      </c>
      <c r="F30" s="1">
        <f t="shared" si="12"/>
        <v>-21392.5</v>
      </c>
      <c r="G30" s="1">
        <f t="shared" si="13"/>
        <v>1.5541725000730366E-2</v>
      </c>
      <c r="H30" s="1">
        <f t="shared" si="14"/>
        <v>1.5541725000730366E-2</v>
      </c>
      <c r="P30" s="1">
        <f t="shared" si="15"/>
        <v>-2.987345478154068E-2</v>
      </c>
      <c r="Q30" s="119" t="s">
        <v>2263</v>
      </c>
      <c r="R30" s="1">
        <f t="shared" si="16"/>
        <v>2.0625385546560009E-3</v>
      </c>
      <c r="S30" s="2">
        <f t="shared" si="17"/>
        <v>0.05</v>
      </c>
      <c r="Z30" s="1">
        <f t="shared" si="18"/>
        <v>-21392.5</v>
      </c>
      <c r="AA30" s="1">
        <f t="shared" si="19"/>
        <v>1.7417364206987512E-2</v>
      </c>
      <c r="AB30" s="1">
        <f t="shared" si="20"/>
        <v>-3.3466260979884629E-3</v>
      </c>
      <c r="AC30" s="1">
        <f t="shared" si="21"/>
        <v>4.5415179782271047E-2</v>
      </c>
      <c r="AD30" s="1">
        <f t="shared" si="22"/>
        <v>-1.8756392062571452E-3</v>
      </c>
      <c r="AE30" s="1">
        <f t="shared" si="23"/>
        <v>1.759011216024467E-7</v>
      </c>
      <c r="AF30" s="1">
        <f t="shared" si="24"/>
        <v>4.5415179782271047E-2</v>
      </c>
      <c r="AG30" s="2"/>
      <c r="AH30" s="1">
        <f t="shared" si="25"/>
        <v>1.8888351098718829E-2</v>
      </c>
      <c r="AI30" s="1">
        <f t="shared" si="26"/>
        <v>0.77962038708286119</v>
      </c>
      <c r="AJ30" s="1">
        <f t="shared" si="27"/>
        <v>0.98125707377027849</v>
      </c>
      <c r="AK30" s="1">
        <f t="shared" si="28"/>
        <v>-0.26398177139412771</v>
      </c>
      <c r="AL30" s="1">
        <f t="shared" si="29"/>
        <v>-2.2664165859726815</v>
      </c>
      <c r="AM30" s="1">
        <f t="shared" si="30"/>
        <v>-2.1374951311704637</v>
      </c>
      <c r="AN30" s="1">
        <f t="shared" si="31"/>
        <v>-1.9615993284281901</v>
      </c>
      <c r="AO30" s="1">
        <f t="shared" si="31"/>
        <v>-1.9615982082239958</v>
      </c>
      <c r="AP30" s="1">
        <f t="shared" si="31"/>
        <v>-1.9616067596878299</v>
      </c>
      <c r="AQ30" s="1">
        <f t="shared" si="31"/>
        <v>-1.9615414746536914</v>
      </c>
      <c r="AR30" s="1">
        <f t="shared" si="31"/>
        <v>-1.9620396230300519</v>
      </c>
      <c r="AS30" s="1">
        <f t="shared" si="31"/>
        <v>-1.9582232028677922</v>
      </c>
      <c r="AT30" s="1">
        <f t="shared" si="31"/>
        <v>-1.9866144452508223</v>
      </c>
      <c r="AU30" s="1">
        <f t="shared" si="32"/>
        <v>-1.6436464127620769</v>
      </c>
      <c r="AW30" s="1">
        <v>-11000</v>
      </c>
      <c r="AX30" s="1">
        <f t="shared" si="0"/>
        <v>-2.1631020903042066E-2</v>
      </c>
      <c r="AY30" s="1">
        <f t="shared" si="1"/>
        <v>-6.6244651364365595E-3</v>
      </c>
      <c r="AZ30" s="1">
        <f t="shared" si="2"/>
        <v>-1.5006555766605506E-2</v>
      </c>
      <c r="BA30" s="1">
        <f t="shared" si="3"/>
        <v>1.296131460616764</v>
      </c>
      <c r="BB30" s="1">
        <f t="shared" si="4"/>
        <v>-0.85985110153720568</v>
      </c>
      <c r="BC30" s="1">
        <f t="shared" si="5"/>
        <v>0.53327401859945445</v>
      </c>
      <c r="BD30" s="1">
        <f t="shared" si="6"/>
        <v>0.27314090972339411</v>
      </c>
      <c r="BE30" s="1">
        <f t="shared" si="10"/>
        <v>6.660354725828288</v>
      </c>
      <c r="BF30" s="1">
        <f t="shared" si="10"/>
        <v>6.6602595523152415</v>
      </c>
      <c r="BG30" s="1">
        <f t="shared" si="10"/>
        <v>6.6599618932221398</v>
      </c>
      <c r="BH30" s="1">
        <f t="shared" si="10"/>
        <v>6.6590311781903511</v>
      </c>
      <c r="BI30" s="1">
        <f t="shared" si="10"/>
        <v>6.6561232345052153</v>
      </c>
      <c r="BJ30" s="1">
        <f t="shared" si="10"/>
        <v>6.6470587306211657</v>
      </c>
      <c r="BK30" s="1">
        <f t="shared" si="10"/>
        <v>6.6189986810237382</v>
      </c>
      <c r="BL30" s="1">
        <f t="shared" si="8"/>
        <v>6.5337374259901555</v>
      </c>
    </row>
    <row r="31" spans="1:64" ht="12.95" customHeight="1" x14ac:dyDescent="0.2">
      <c r="A31" s="67" t="s">
        <v>99</v>
      </c>
      <c r="B31" s="68" t="s">
        <v>101</v>
      </c>
      <c r="C31" s="67">
        <v>8538.81</v>
      </c>
      <c r="D31" s="69"/>
      <c r="E31" s="70">
        <f t="shared" si="11"/>
        <v>-21389.48837257607</v>
      </c>
      <c r="F31" s="1">
        <f t="shared" si="12"/>
        <v>-21389.5</v>
      </c>
      <c r="G31" s="1">
        <f t="shared" si="13"/>
        <v>1.9503214994983864E-2</v>
      </c>
      <c r="H31" s="1">
        <f t="shared" si="14"/>
        <v>1.9503214994983864E-2</v>
      </c>
      <c r="P31" s="1">
        <f t="shared" si="15"/>
        <v>-2.9875234310481696E-2</v>
      </c>
      <c r="Q31" s="119" t="s">
        <v>2264</v>
      </c>
      <c r="R31" s="1">
        <f t="shared" si="16"/>
        <v>2.4382312558124323E-3</v>
      </c>
      <c r="S31" s="2">
        <f t="shared" si="17"/>
        <v>0.05</v>
      </c>
      <c r="Z31" s="1">
        <f t="shared" si="18"/>
        <v>-21389.5</v>
      </c>
      <c r="AA31" s="1">
        <f t="shared" si="19"/>
        <v>1.7409672937846173E-2</v>
      </c>
      <c r="AB31" s="1">
        <f t="shared" si="20"/>
        <v>6.2037679812024238E-4</v>
      </c>
      <c r="AC31" s="1">
        <f t="shared" si="21"/>
        <v>4.937844930546556E-2</v>
      </c>
      <c r="AD31" s="1">
        <f t="shared" si="22"/>
        <v>2.0935420571376907E-3</v>
      </c>
      <c r="AE31" s="1">
        <f t="shared" si="23"/>
        <v>2.1914591725021572E-7</v>
      </c>
      <c r="AF31" s="1">
        <f t="shared" si="24"/>
        <v>4.937844930546556E-2</v>
      </c>
      <c r="AG31" s="2"/>
      <c r="AH31" s="1">
        <f t="shared" si="25"/>
        <v>1.8882838196863622E-2</v>
      </c>
      <c r="AI31" s="1">
        <f t="shared" si="26"/>
        <v>0.78007843446366287</v>
      </c>
      <c r="AJ31" s="1">
        <f t="shared" si="27"/>
        <v>0.98158972559650148</v>
      </c>
      <c r="AK31" s="1">
        <f t="shared" si="28"/>
        <v>-0.26436348921501235</v>
      </c>
      <c r="AL31" s="1">
        <f t="shared" si="29"/>
        <v>-2.2646826922475145</v>
      </c>
      <c r="AM31" s="1">
        <f t="shared" si="30"/>
        <v>-2.1326761322678296</v>
      </c>
      <c r="AN31" s="1">
        <f t="shared" ref="AN31:AT40" si="33">$AU31+$AB$7*SIN(AO31)</f>
        <v>-1.9595115537310654</v>
      </c>
      <c r="AO31" s="1">
        <f t="shared" si="33"/>
        <v>-1.9595104716979348</v>
      </c>
      <c r="AP31" s="1">
        <f t="shared" si="33"/>
        <v>-1.9595187738603812</v>
      </c>
      <c r="AQ31" s="1">
        <f t="shared" si="33"/>
        <v>-1.959455069190315</v>
      </c>
      <c r="AR31" s="1">
        <f t="shared" si="33"/>
        <v>-1.9599436384142415</v>
      </c>
      <c r="AS31" s="1">
        <f t="shared" si="33"/>
        <v>-1.9561816286885143</v>
      </c>
      <c r="AT31" s="1">
        <f t="shared" si="33"/>
        <v>-1.9843120104098471</v>
      </c>
      <c r="AU31" s="1">
        <f t="shared" si="32"/>
        <v>-1.6412858497102367</v>
      </c>
      <c r="AW31" s="1">
        <v>-10500</v>
      </c>
      <c r="AX31" s="1">
        <f t="shared" si="0"/>
        <v>-2.5671778182612973E-2</v>
      </c>
      <c r="AY31" s="1">
        <f t="shared" si="1"/>
        <v>-6.7517148820066325E-3</v>
      </c>
      <c r="AZ31" s="1">
        <f t="shared" si="2"/>
        <v>-1.8920063300606339E-2</v>
      </c>
      <c r="BA31" s="1">
        <f t="shared" si="3"/>
        <v>1.1149634092293905</v>
      </c>
      <c r="BB31" s="1">
        <f t="shared" si="4"/>
        <v>-0.98709497623921105</v>
      </c>
      <c r="BC31" s="1">
        <f t="shared" si="5"/>
        <v>1.2299207233626417</v>
      </c>
      <c r="BD31" s="1">
        <f t="shared" si="6"/>
        <v>0.70632804661057425</v>
      </c>
      <c r="BE31" s="1">
        <f t="shared" si="10"/>
        <v>7.200109468708499</v>
      </c>
      <c r="BF31" s="1">
        <f t="shared" si="10"/>
        <v>7.2000872551920647</v>
      </c>
      <c r="BG31" s="1">
        <f t="shared" si="10"/>
        <v>7.1999810672690243</v>
      </c>
      <c r="BH31" s="1">
        <f t="shared" si="10"/>
        <v>7.1994736571106994</v>
      </c>
      <c r="BI31" s="1">
        <f t="shared" si="10"/>
        <v>7.1970536552942734</v>
      </c>
      <c r="BJ31" s="1">
        <f t="shared" si="10"/>
        <v>7.1856145974595682</v>
      </c>
      <c r="BK31" s="1">
        <f t="shared" si="10"/>
        <v>7.133624211343939</v>
      </c>
      <c r="BL31" s="1">
        <f t="shared" si="8"/>
        <v>6.9271646012969743</v>
      </c>
    </row>
    <row r="32" spans="1:64" ht="12.95" customHeight="1" x14ac:dyDescent="0.2">
      <c r="A32" s="67" t="s">
        <v>99</v>
      </c>
      <c r="B32" s="68" t="s">
        <v>100</v>
      </c>
      <c r="C32" s="67">
        <v>8554.7160000000003</v>
      </c>
      <c r="D32" s="69"/>
      <c r="E32" s="70">
        <f t="shared" si="11"/>
        <v>-21380.005535768447</v>
      </c>
      <c r="F32" s="1">
        <f t="shared" si="12"/>
        <v>-21380</v>
      </c>
      <c r="G32" s="1">
        <f t="shared" si="13"/>
        <v>-9.2854000031366013E-3</v>
      </c>
      <c r="H32" s="1">
        <f t="shared" si="14"/>
        <v>-9.2854000031366013E-3</v>
      </c>
      <c r="P32" s="1">
        <f t="shared" si="15"/>
        <v>-2.9880858439243124E-2</v>
      </c>
      <c r="Q32" s="119" t="s">
        <v>2265</v>
      </c>
      <c r="R32" s="1">
        <f t="shared" si="16"/>
        <v>4.2417290819339132E-4</v>
      </c>
      <c r="S32" s="2">
        <f t="shared" si="17"/>
        <v>0.05</v>
      </c>
      <c r="Z32" s="1">
        <f t="shared" si="18"/>
        <v>-21380</v>
      </c>
      <c r="AA32" s="1">
        <f t="shared" si="19"/>
        <v>1.7384754405029887E-2</v>
      </c>
      <c r="AB32" s="1">
        <f t="shared" si="20"/>
        <v>-2.8150215198679586E-2</v>
      </c>
      <c r="AC32" s="1">
        <f t="shared" si="21"/>
        <v>2.0595458436106523E-2</v>
      </c>
      <c r="AD32" s="1">
        <f t="shared" si="22"/>
        <v>-2.6670154408166488E-2</v>
      </c>
      <c r="AE32" s="1">
        <f t="shared" si="23"/>
        <v>3.5564856807772118E-5</v>
      </c>
      <c r="AF32" s="1">
        <f t="shared" si="24"/>
        <v>2.0595458436106523E-2</v>
      </c>
      <c r="AG32" s="2"/>
      <c r="AH32" s="1">
        <f t="shared" si="25"/>
        <v>1.8864815195542985E-2</v>
      </c>
      <c r="AI32" s="1">
        <f t="shared" si="26"/>
        <v>0.78153685547591656</v>
      </c>
      <c r="AJ32" s="1">
        <f t="shared" si="27"/>
        <v>0.9826261533284425</v>
      </c>
      <c r="AK32" s="1">
        <f t="shared" si="28"/>
        <v>-0.26556996046717868</v>
      </c>
      <c r="AL32" s="1">
        <f t="shared" si="29"/>
        <v>-2.2591785394859314</v>
      </c>
      <c r="AM32" s="1">
        <f t="shared" si="30"/>
        <v>-2.117495825545924</v>
      </c>
      <c r="AN32" s="1">
        <f t="shared" si="33"/>
        <v>-1.9528921523539489</v>
      </c>
      <c r="AO32" s="1">
        <f t="shared" si="33"/>
        <v>-1.9528911845832695</v>
      </c>
      <c r="AP32" s="1">
        <f t="shared" si="33"/>
        <v>-1.9528987321955642</v>
      </c>
      <c r="AQ32" s="1">
        <f t="shared" si="33"/>
        <v>-1.9528398648518834</v>
      </c>
      <c r="AR32" s="1">
        <f t="shared" si="33"/>
        <v>-1.9532987702605118</v>
      </c>
      <c r="AS32" s="1">
        <f t="shared" si="33"/>
        <v>-1.9497073365323727</v>
      </c>
      <c r="AT32" s="1">
        <f t="shared" si="33"/>
        <v>-1.9770083551448017</v>
      </c>
      <c r="AU32" s="1">
        <f t="shared" si="32"/>
        <v>-1.633810733379407</v>
      </c>
      <c r="AW32" s="1">
        <v>-10000</v>
      </c>
      <c r="AX32" s="1">
        <f t="shared" si="0"/>
        <v>-2.4892277980124191E-2</v>
      </c>
      <c r="AY32" s="1">
        <f t="shared" si="1"/>
        <v>-6.867884302946263E-3</v>
      </c>
      <c r="AZ32" s="1">
        <f t="shared" si="2"/>
        <v>-1.8024393677177928E-2</v>
      </c>
      <c r="BA32" s="1">
        <f t="shared" si="3"/>
        <v>0.94506963296571911</v>
      </c>
      <c r="BB32" s="1">
        <f t="shared" si="4"/>
        <v>-0.78868565777824218</v>
      </c>
      <c r="BC32" s="1">
        <f t="shared" si="5"/>
        <v>1.7312205100590115</v>
      </c>
      <c r="BD32" s="1">
        <f t="shared" si="6"/>
        <v>1.1748221266254384</v>
      </c>
      <c r="BE32" s="1">
        <f t="shared" si="10"/>
        <v>7.657881041373189</v>
      </c>
      <c r="BF32" s="1">
        <f t="shared" si="10"/>
        <v>7.657880983655768</v>
      </c>
      <c r="BG32" s="1">
        <f t="shared" si="10"/>
        <v>7.6578801222516928</v>
      </c>
      <c r="BH32" s="1">
        <f t="shared" si="10"/>
        <v>7.6578672666639553</v>
      </c>
      <c r="BI32" s="1">
        <f t="shared" si="10"/>
        <v>7.6576755087227903</v>
      </c>
      <c r="BJ32" s="1">
        <f t="shared" si="10"/>
        <v>7.6548368230059136</v>
      </c>
      <c r="BK32" s="1">
        <f t="shared" si="10"/>
        <v>7.6167029850700674</v>
      </c>
      <c r="BL32" s="1">
        <f t="shared" si="8"/>
        <v>7.3205917766037931</v>
      </c>
    </row>
    <row r="33" spans="1:64" ht="12.95" customHeight="1" x14ac:dyDescent="0.2">
      <c r="A33" s="67" t="s">
        <v>99</v>
      </c>
      <c r="B33" s="68" t="s">
        <v>101</v>
      </c>
      <c r="C33" s="67">
        <v>8558.8850000000002</v>
      </c>
      <c r="D33" s="69"/>
      <c r="E33" s="70">
        <f t="shared" si="11"/>
        <v>-21377.52006194404</v>
      </c>
      <c r="F33" s="1">
        <f t="shared" si="12"/>
        <v>-21377.5</v>
      </c>
      <c r="G33" s="1">
        <f t="shared" si="13"/>
        <v>-3.365082499840355E-2</v>
      </c>
      <c r="H33" s="1">
        <f t="shared" si="14"/>
        <v>-3.365082499840355E-2</v>
      </c>
      <c r="P33" s="1">
        <f t="shared" si="15"/>
        <v>-2.9882335682504105E-2</v>
      </c>
      <c r="Q33" s="119" t="s">
        <v>2266</v>
      </c>
      <c r="R33" s="1">
        <f t="shared" si="16"/>
        <v>1.4201511724048269E-5</v>
      </c>
      <c r="S33" s="2">
        <f t="shared" si="17"/>
        <v>0.05</v>
      </c>
      <c r="Z33" s="1">
        <f t="shared" si="18"/>
        <v>-21377.5</v>
      </c>
      <c r="AA33" s="1">
        <f t="shared" si="19"/>
        <v>1.7378054342762975E-2</v>
      </c>
      <c r="AB33" s="1">
        <f t="shared" si="20"/>
        <v>-5.2510754080411629E-2</v>
      </c>
      <c r="AC33" s="1">
        <f t="shared" si="21"/>
        <v>-3.7684893158994454E-3</v>
      </c>
      <c r="AD33" s="1">
        <f t="shared" si="22"/>
        <v>-5.1028879341166525E-2</v>
      </c>
      <c r="AE33" s="1">
        <f t="shared" si="23"/>
        <v>1.3019732634076658E-4</v>
      </c>
      <c r="AF33" s="1">
        <f t="shared" si="24"/>
        <v>-3.7684893158994454E-3</v>
      </c>
      <c r="AG33" s="2"/>
      <c r="AH33" s="1">
        <f t="shared" si="25"/>
        <v>1.8859929082008078E-2</v>
      </c>
      <c r="AI33" s="1">
        <f t="shared" si="26"/>
        <v>0.78192266326407034</v>
      </c>
      <c r="AJ33" s="1">
        <f t="shared" si="27"/>
        <v>0.98289458191506929</v>
      </c>
      <c r="AK33" s="1">
        <f t="shared" si="28"/>
        <v>-0.26588686432400782</v>
      </c>
      <c r="AL33" s="1">
        <f t="shared" si="29"/>
        <v>-2.2577266521363524</v>
      </c>
      <c r="AM33" s="1">
        <f t="shared" si="30"/>
        <v>-2.1135210132332669</v>
      </c>
      <c r="AN33" s="1">
        <f t="shared" si="33"/>
        <v>-1.9511481455853259</v>
      </c>
      <c r="AO33" s="1">
        <f t="shared" si="33"/>
        <v>-1.9511472062650586</v>
      </c>
      <c r="AP33" s="1">
        <f t="shared" si="33"/>
        <v>-1.951154563937936</v>
      </c>
      <c r="AQ33" s="1">
        <f t="shared" si="33"/>
        <v>-1.9510969278407488</v>
      </c>
      <c r="AR33" s="1">
        <f t="shared" si="33"/>
        <v>-1.951548196236774</v>
      </c>
      <c r="AS33" s="1">
        <f t="shared" si="33"/>
        <v>-1.9480012079874547</v>
      </c>
      <c r="AT33" s="1">
        <f t="shared" si="33"/>
        <v>-1.9750831536731281</v>
      </c>
      <c r="AU33" s="1">
        <f t="shared" si="32"/>
        <v>-1.6318435975028724</v>
      </c>
      <c r="AW33" s="1">
        <v>-9500</v>
      </c>
      <c r="AX33" s="1">
        <f t="shared" si="0"/>
        <v>-2.123461623795719E-2</v>
      </c>
      <c r="AY33" s="1">
        <f t="shared" si="1"/>
        <v>-6.9729733992554511E-3</v>
      </c>
      <c r="AZ33" s="1">
        <f t="shared" si="2"/>
        <v>-1.426164283870174E-2</v>
      </c>
      <c r="BA33" s="1">
        <f t="shared" si="3"/>
        <v>0.82607622051296836</v>
      </c>
      <c r="BB33" s="1">
        <f t="shared" si="4"/>
        <v>-0.51312327214824294</v>
      </c>
      <c r="BC33" s="1">
        <f t="shared" si="5"/>
        <v>2.101069026937425</v>
      </c>
      <c r="BD33" s="1">
        <f t="shared" si="6"/>
        <v>1.7454763030098623</v>
      </c>
      <c r="BE33" s="1">
        <f t="shared" si="10"/>
        <v>8.0512310245887502</v>
      </c>
      <c r="BF33" s="1">
        <f t="shared" si="10"/>
        <v>8.051231019646778</v>
      </c>
      <c r="BG33" s="1">
        <f t="shared" si="10"/>
        <v>8.0512310929794229</v>
      </c>
      <c r="BH33" s="1">
        <f t="shared" si="10"/>
        <v>8.0512300048125827</v>
      </c>
      <c r="BI33" s="1">
        <f t="shared" si="10"/>
        <v>8.051246151270492</v>
      </c>
      <c r="BJ33" s="1">
        <f t="shared" si="10"/>
        <v>8.0510064325065773</v>
      </c>
      <c r="BK33" s="1">
        <f t="shared" si="10"/>
        <v>8.0545363559973779</v>
      </c>
      <c r="BL33" s="1">
        <f t="shared" si="8"/>
        <v>7.7140189519106119</v>
      </c>
    </row>
    <row r="34" spans="1:64" ht="12.95" customHeight="1" x14ac:dyDescent="0.2">
      <c r="A34" s="67" t="s">
        <v>99</v>
      </c>
      <c r="B34" s="68" t="s">
        <v>100</v>
      </c>
      <c r="C34" s="67">
        <v>8559.7739999999994</v>
      </c>
      <c r="D34" s="69"/>
      <c r="E34" s="70">
        <f t="shared" si="11"/>
        <v>-21376.990058051048</v>
      </c>
      <c r="F34" s="1">
        <f t="shared" si="12"/>
        <v>-21377</v>
      </c>
      <c r="G34" s="1">
        <f t="shared" si="13"/>
        <v>1.6676089997417876E-2</v>
      </c>
      <c r="H34" s="1">
        <f t="shared" si="14"/>
        <v>1.6676089997417876E-2</v>
      </c>
      <c r="P34" s="1">
        <f t="shared" si="15"/>
        <v>-2.9882630991625123E-2</v>
      </c>
      <c r="Q34" s="119" t="s">
        <v>2267</v>
      </c>
      <c r="R34" s="1">
        <f t="shared" si="16"/>
        <v>2.167714500135553E-3</v>
      </c>
      <c r="S34" s="2">
        <f t="shared" si="17"/>
        <v>0.05</v>
      </c>
      <c r="Z34" s="1">
        <f t="shared" si="18"/>
        <v>-21377</v>
      </c>
      <c r="AA34" s="1">
        <f t="shared" si="19"/>
        <v>1.7376707187575849E-2</v>
      </c>
      <c r="AB34" s="1">
        <f t="shared" si="20"/>
        <v>-2.182854685908505E-3</v>
      </c>
      <c r="AC34" s="1">
        <f t="shared" si="21"/>
        <v>4.6558720989042998E-2</v>
      </c>
      <c r="AD34" s="1">
        <f t="shared" si="22"/>
        <v>-7.006171901579733E-4</v>
      </c>
      <c r="AE34" s="1">
        <f t="shared" si="23"/>
        <v>2.4543222357242685E-8</v>
      </c>
      <c r="AF34" s="1">
        <f t="shared" si="24"/>
        <v>4.6558720989042998E-2</v>
      </c>
      <c r="AG34" s="2"/>
      <c r="AH34" s="1">
        <f t="shared" si="25"/>
        <v>1.8858944683326381E-2</v>
      </c>
      <c r="AI34" s="1">
        <f t="shared" si="26"/>
        <v>0.78199992577387423</v>
      </c>
      <c r="AJ34" s="1">
        <f t="shared" si="27"/>
        <v>0.9829480506609235</v>
      </c>
      <c r="AK34" s="1">
        <f t="shared" si="28"/>
        <v>-0.26595021536989411</v>
      </c>
      <c r="AL34" s="1">
        <f t="shared" si="29"/>
        <v>-2.2574361025969902</v>
      </c>
      <c r="AM34" s="1">
        <f t="shared" si="30"/>
        <v>-2.112727044045458</v>
      </c>
      <c r="AN34" s="1">
        <f t="shared" si="33"/>
        <v>-1.9507992409047259</v>
      </c>
      <c r="AO34" s="1">
        <f t="shared" si="33"/>
        <v>-1.950798307195746</v>
      </c>
      <c r="AP34" s="1">
        <f t="shared" si="33"/>
        <v>-1.950805627304095</v>
      </c>
      <c r="AQ34" s="1">
        <f t="shared" si="33"/>
        <v>-1.9507482353904302</v>
      </c>
      <c r="AR34" s="1">
        <f t="shared" si="33"/>
        <v>-1.9511979848430472</v>
      </c>
      <c r="AS34" s="1">
        <f t="shared" si="33"/>
        <v>-1.9476598632324429</v>
      </c>
      <c r="AT34" s="1">
        <f t="shared" si="33"/>
        <v>-1.9746979539990026</v>
      </c>
      <c r="AU34" s="1">
        <f t="shared" si="32"/>
        <v>-1.6314501703275659</v>
      </c>
      <c r="AW34" s="1">
        <v>-9000</v>
      </c>
      <c r="AX34" s="1">
        <f t="shared" si="0"/>
        <v>-1.6125081584526725E-2</v>
      </c>
      <c r="AY34" s="1">
        <f t="shared" si="1"/>
        <v>-7.0669821709341933E-3</v>
      </c>
      <c r="AZ34" s="1">
        <f t="shared" si="2"/>
        <v>-9.0580994135925335E-3</v>
      </c>
      <c r="BA34" s="1">
        <f t="shared" si="3"/>
        <v>0.74793754250869826</v>
      </c>
      <c r="BB34" s="1">
        <f t="shared" si="4"/>
        <v>-0.24389272273138338</v>
      </c>
      <c r="BC34" s="1">
        <f t="shared" si="5"/>
        <v>2.3935109449901826</v>
      </c>
      <c r="BD34" s="1">
        <f t="shared" si="6"/>
        <v>2.547645842509902</v>
      </c>
      <c r="BE34" s="1">
        <f t="shared" ref="BE34:BK70" si="34">$BL34+$AB$7*SIN(BF34)</f>
        <v>8.4011260123318472</v>
      </c>
      <c r="BF34" s="1">
        <f t="shared" si="34"/>
        <v>8.4011173134212509</v>
      </c>
      <c r="BG34" s="1">
        <f t="shared" si="34"/>
        <v>8.4011659355583816</v>
      </c>
      <c r="BH34" s="1">
        <f t="shared" si="34"/>
        <v>8.4008941146938376</v>
      </c>
      <c r="BI34" s="1">
        <f t="shared" si="34"/>
        <v>8.40241216988926</v>
      </c>
      <c r="BJ34" s="1">
        <f t="shared" si="34"/>
        <v>8.3938851176313616</v>
      </c>
      <c r="BK34" s="1">
        <f t="shared" si="34"/>
        <v>8.4403391158994783</v>
      </c>
      <c r="BL34" s="1">
        <f t="shared" si="8"/>
        <v>8.1074461272174307</v>
      </c>
    </row>
    <row r="35" spans="1:64" ht="12.95" customHeight="1" x14ac:dyDescent="0.2">
      <c r="A35" s="67" t="s">
        <v>102</v>
      </c>
      <c r="B35" s="68" t="s">
        <v>100</v>
      </c>
      <c r="C35" s="67">
        <v>8591.6389999999992</v>
      </c>
      <c r="D35" s="69"/>
      <c r="E35" s="70">
        <f t="shared" si="11"/>
        <v>-21357.992786903378</v>
      </c>
      <c r="F35" s="1">
        <f t="shared" si="12"/>
        <v>-21358</v>
      </c>
      <c r="G35" s="1">
        <f t="shared" si="13"/>
        <v>1.209885999924154E-2</v>
      </c>
      <c r="H35" s="1">
        <f t="shared" si="14"/>
        <v>1.209885999924154E-2</v>
      </c>
      <c r="P35" s="1">
        <f t="shared" si="15"/>
        <v>-2.9893818274022217E-2</v>
      </c>
      <c r="Q35" s="119" t="s">
        <v>2268</v>
      </c>
      <c r="R35" s="1">
        <f t="shared" si="16"/>
        <v>1.7633850285618379E-3</v>
      </c>
      <c r="S35" s="2">
        <f t="shared" si="17"/>
        <v>0.05</v>
      </c>
      <c r="Z35" s="1">
        <f t="shared" si="18"/>
        <v>-21358</v>
      </c>
      <c r="AA35" s="1">
        <f t="shared" si="19"/>
        <v>1.732374446979535E-2</v>
      </c>
      <c r="AB35" s="1">
        <f t="shared" si="20"/>
        <v>-6.7208985029900484E-3</v>
      </c>
      <c r="AC35" s="1">
        <f t="shared" si="21"/>
        <v>4.1992678273263757E-2</v>
      </c>
      <c r="AD35" s="1">
        <f t="shared" si="22"/>
        <v>-5.2248844705538103E-3</v>
      </c>
      <c r="AE35" s="1">
        <f t="shared" si="23"/>
        <v>1.3649708865317185E-6</v>
      </c>
      <c r="AF35" s="1">
        <f t="shared" si="24"/>
        <v>4.1992678273263757E-2</v>
      </c>
      <c r="AG35" s="2"/>
      <c r="AH35" s="1">
        <f t="shared" si="25"/>
        <v>1.8819758502231589E-2</v>
      </c>
      <c r="AI35" s="1">
        <f t="shared" si="26"/>
        <v>0.78496097324075231</v>
      </c>
      <c r="AJ35" s="1">
        <f t="shared" si="27"/>
        <v>0.98492574521119292</v>
      </c>
      <c r="AK35" s="1">
        <f t="shared" si="28"/>
        <v>-0.2683500817743959</v>
      </c>
      <c r="AL35" s="1">
        <f t="shared" si="29"/>
        <v>-2.2463523836875736</v>
      </c>
      <c r="AM35" s="1">
        <f t="shared" si="30"/>
        <v>-2.0827985637980877</v>
      </c>
      <c r="AN35" s="1">
        <f t="shared" si="33"/>
        <v>-1.9375151773372172</v>
      </c>
      <c r="AO35" s="1">
        <f t="shared" si="33"/>
        <v>-1.9375144383016629</v>
      </c>
      <c r="AP35" s="1">
        <f t="shared" si="33"/>
        <v>-1.9375204320795896</v>
      </c>
      <c r="AQ35" s="1">
        <f t="shared" si="33"/>
        <v>-1.9374718182247721</v>
      </c>
      <c r="AR35" s="1">
        <f t="shared" si="33"/>
        <v>-1.9378659343310887</v>
      </c>
      <c r="AS35" s="1">
        <f t="shared" si="33"/>
        <v>-1.9346590647485129</v>
      </c>
      <c r="AT35" s="1">
        <f t="shared" si="33"/>
        <v>-1.960020986470973</v>
      </c>
      <c r="AU35" s="1">
        <f t="shared" si="32"/>
        <v>-1.6164999376659064</v>
      </c>
      <c r="AW35" s="1">
        <v>-8500</v>
      </c>
      <c r="AX35" s="1">
        <f t="shared" si="0"/>
        <v>-1.0435901865494002E-2</v>
      </c>
      <c r="AY35" s="1">
        <f t="shared" si="1"/>
        <v>-7.1499106179824922E-3</v>
      </c>
      <c r="AZ35" s="1">
        <f t="shared" si="2"/>
        <v>-3.2859912475115094E-3</v>
      </c>
      <c r="BA35" s="1">
        <f t="shared" si="3"/>
        <v>0.69835688025061771</v>
      </c>
      <c r="BB35" s="1">
        <f t="shared" si="4"/>
        <v>8.5485228522255122E-4</v>
      </c>
      <c r="BC35" s="1">
        <f t="shared" si="5"/>
        <v>2.6407435699364505</v>
      </c>
      <c r="BD35" s="1">
        <f t="shared" si="6"/>
        <v>3.9093929073164122</v>
      </c>
      <c r="BE35" s="1">
        <f t="shared" si="34"/>
        <v>8.7229178660347415</v>
      </c>
      <c r="BF35" s="1">
        <f t="shared" si="34"/>
        <v>8.7228339003778128</v>
      </c>
      <c r="BG35" s="1">
        <f t="shared" si="34"/>
        <v>8.7231536253875195</v>
      </c>
      <c r="BH35" s="1">
        <f t="shared" si="34"/>
        <v>8.721935711722189</v>
      </c>
      <c r="BI35" s="1">
        <f t="shared" si="34"/>
        <v>8.7265683719486855</v>
      </c>
      <c r="BJ35" s="1">
        <f t="shared" si="34"/>
        <v>8.7088484469197542</v>
      </c>
      <c r="BK35" s="1">
        <f t="shared" si="34"/>
        <v>8.7752762654120353</v>
      </c>
      <c r="BL35" s="1">
        <f t="shared" si="8"/>
        <v>8.5008733025242496</v>
      </c>
    </row>
    <row r="36" spans="1:64" ht="12.95" customHeight="1" x14ac:dyDescent="0.2">
      <c r="A36" s="67" t="s">
        <v>99</v>
      </c>
      <c r="B36" s="68" t="s">
        <v>101</v>
      </c>
      <c r="C36" s="67">
        <v>8602.5490000000009</v>
      </c>
      <c r="D36" s="69"/>
      <c r="E36" s="70">
        <f t="shared" si="11"/>
        <v>-21351.488464662008</v>
      </c>
      <c r="F36" s="1">
        <f t="shared" si="12"/>
        <v>-21351.5</v>
      </c>
      <c r="G36" s="1">
        <f t="shared" si="13"/>
        <v>1.9348755000464735E-2</v>
      </c>
      <c r="H36" s="1">
        <f t="shared" si="14"/>
        <v>1.9348755000464735E-2</v>
      </c>
      <c r="P36" s="1">
        <f t="shared" si="15"/>
        <v>-2.9897630084015296E-2</v>
      </c>
      <c r="Q36" s="119" t="s">
        <v>2269</v>
      </c>
      <c r="R36" s="1">
        <f t="shared" si="16"/>
        <v>2.4252064438888971E-3</v>
      </c>
      <c r="S36" s="2">
        <f t="shared" si="17"/>
        <v>0.05</v>
      </c>
      <c r="Z36" s="1">
        <f t="shared" si="18"/>
        <v>-21351.5</v>
      </c>
      <c r="AA36" s="1">
        <f t="shared" si="19"/>
        <v>1.7304829954404542E-2</v>
      </c>
      <c r="AB36" s="1">
        <f t="shared" si="20"/>
        <v>5.4320166104329659E-4</v>
      </c>
      <c r="AC36" s="1">
        <f t="shared" si="21"/>
        <v>4.9246385084480031E-2</v>
      </c>
      <c r="AD36" s="1">
        <f t="shared" si="22"/>
        <v>2.0439250460601924E-3</v>
      </c>
      <c r="AE36" s="1">
        <f t="shared" si="23"/>
        <v>2.0888147969560799E-7</v>
      </c>
      <c r="AF36" s="1">
        <f t="shared" si="24"/>
        <v>4.9246385084480031E-2</v>
      </c>
      <c r="AG36" s="2"/>
      <c r="AH36" s="1">
        <f t="shared" si="25"/>
        <v>1.8805553339421438E-2</v>
      </c>
      <c r="AI36" s="1">
        <f t="shared" si="26"/>
        <v>0.78598525242649564</v>
      </c>
      <c r="AJ36" s="1">
        <f t="shared" si="27"/>
        <v>0.98557783299299118</v>
      </c>
      <c r="AK36" s="1">
        <f t="shared" si="28"/>
        <v>-0.26916767495176419</v>
      </c>
      <c r="AL36" s="1">
        <f t="shared" si="29"/>
        <v>-2.2425412428158955</v>
      </c>
      <c r="AM36" s="1">
        <f t="shared" si="30"/>
        <v>-2.0726667339569822</v>
      </c>
      <c r="AN36" s="1">
        <f t="shared" si="33"/>
        <v>-1.9329590511525216</v>
      </c>
      <c r="AO36" s="1">
        <f t="shared" si="33"/>
        <v>-1.9329583708831448</v>
      </c>
      <c r="AP36" s="1">
        <f t="shared" si="33"/>
        <v>-1.9329639543420858</v>
      </c>
      <c r="AQ36" s="1">
        <f t="shared" si="33"/>
        <v>-1.9329181244536575</v>
      </c>
      <c r="AR36" s="1">
        <f t="shared" si="33"/>
        <v>-1.9332941393676022</v>
      </c>
      <c r="AS36" s="1">
        <f t="shared" si="33"/>
        <v>-1.9301979818745669</v>
      </c>
      <c r="AT36" s="1">
        <f t="shared" si="33"/>
        <v>-1.9549822950497329</v>
      </c>
      <c r="AU36" s="1">
        <f t="shared" si="32"/>
        <v>-1.6113853843869177</v>
      </c>
      <c r="AW36" s="1">
        <v>-8000</v>
      </c>
      <c r="AX36" s="1">
        <f t="shared" si="0"/>
        <v>-4.7246132251138806E-3</v>
      </c>
      <c r="AY36" s="1">
        <f t="shared" si="1"/>
        <v>-7.2217587404003487E-3</v>
      </c>
      <c r="AZ36" s="1">
        <f t="shared" si="2"/>
        <v>2.4971455152864681E-3</v>
      </c>
      <c r="BA36" s="1">
        <f t="shared" si="3"/>
        <v>0.66946639444011014</v>
      </c>
      <c r="BB36" s="1">
        <f t="shared" si="4"/>
        <v>0.22036194883943153</v>
      </c>
      <c r="BC36" s="1">
        <f t="shared" si="5"/>
        <v>2.8620742429288608</v>
      </c>
      <c r="BD36" s="1">
        <f t="shared" si="6"/>
        <v>7.108516573551964</v>
      </c>
      <c r="BE36" s="1">
        <f t="shared" si="34"/>
        <v>9.0274287336415782</v>
      </c>
      <c r="BF36" s="1">
        <f t="shared" si="34"/>
        <v>9.0272550111433389</v>
      </c>
      <c r="BG36" s="1">
        <f t="shared" si="34"/>
        <v>9.0278028557609158</v>
      </c>
      <c r="BH36" s="1">
        <f t="shared" si="34"/>
        <v>9.0260747656056388</v>
      </c>
      <c r="BI36" s="1">
        <f t="shared" si="34"/>
        <v>9.0315215151960047</v>
      </c>
      <c r="BJ36" s="1">
        <f t="shared" si="34"/>
        <v>9.0143111534322529</v>
      </c>
      <c r="BK36" s="1">
        <f t="shared" si="34"/>
        <v>9.0682850034694731</v>
      </c>
      <c r="BL36" s="1">
        <f t="shared" si="8"/>
        <v>8.8943004778310701</v>
      </c>
    </row>
    <row r="37" spans="1:64" ht="12.95" customHeight="1" x14ac:dyDescent="0.2">
      <c r="A37" s="67" t="s">
        <v>99</v>
      </c>
      <c r="B37" s="68" t="s">
        <v>101</v>
      </c>
      <c r="C37" s="67">
        <v>8612.6090000000004</v>
      </c>
      <c r="D37" s="69"/>
      <c r="E37" s="70">
        <f t="shared" si="11"/>
        <v>-21345.490895299212</v>
      </c>
      <c r="F37" s="1">
        <f t="shared" si="12"/>
        <v>-21345.5</v>
      </c>
      <c r="G37" s="1">
        <f t="shared" si="13"/>
        <v>1.5271734995621955E-2</v>
      </c>
      <c r="H37" s="1">
        <f t="shared" si="14"/>
        <v>1.5271734995621955E-2</v>
      </c>
      <c r="P37" s="1">
        <f t="shared" si="15"/>
        <v>-2.9901141701296034E-2</v>
      </c>
      <c r="Q37" s="119" t="s">
        <v>2270</v>
      </c>
      <c r="R37" s="1">
        <f t="shared" si="16"/>
        <v>2.0405887890749563E-3</v>
      </c>
      <c r="S37" s="2">
        <f t="shared" si="17"/>
        <v>0.05</v>
      </c>
      <c r="Z37" s="1">
        <f t="shared" si="18"/>
        <v>-21345.5</v>
      </c>
      <c r="AA37" s="1">
        <f t="shared" si="19"/>
        <v>1.7287008445556369E-2</v>
      </c>
      <c r="AB37" s="1">
        <f t="shared" si="20"/>
        <v>-3.520342267592444E-3</v>
      </c>
      <c r="AC37" s="1">
        <f t="shared" si="21"/>
        <v>4.5172876696917989E-2</v>
      </c>
      <c r="AD37" s="1">
        <f t="shared" si="22"/>
        <v>-2.0152734499344141E-3</v>
      </c>
      <c r="AE37" s="1">
        <f t="shared" si="23"/>
        <v>2.0306635390052777E-7</v>
      </c>
      <c r="AF37" s="1">
        <f t="shared" si="24"/>
        <v>4.5172876696917989E-2</v>
      </c>
      <c r="AG37" s="2"/>
      <c r="AH37" s="1">
        <f t="shared" si="25"/>
        <v>1.8792077263214399E-2</v>
      </c>
      <c r="AI37" s="1">
        <f t="shared" si="26"/>
        <v>0.78693588933339942</v>
      </c>
      <c r="AJ37" s="1">
        <f t="shared" si="27"/>
        <v>0.98616852154977119</v>
      </c>
      <c r="AK37" s="1">
        <f t="shared" si="28"/>
        <v>-0.2699207923886931</v>
      </c>
      <c r="AL37" s="1">
        <f t="shared" si="29"/>
        <v>-2.2390144156655469</v>
      </c>
      <c r="AM37" s="1">
        <f t="shared" si="30"/>
        <v>-2.063361788076516</v>
      </c>
      <c r="AN37" s="1">
        <f t="shared" si="33"/>
        <v>-1.9287481091839496</v>
      </c>
      <c r="AO37" s="1">
        <f t="shared" si="33"/>
        <v>-1.9287474798660473</v>
      </c>
      <c r="AP37" s="1">
        <f t="shared" si="33"/>
        <v>-1.928752703231589</v>
      </c>
      <c r="AQ37" s="1">
        <f t="shared" si="33"/>
        <v>-1.9287093468639698</v>
      </c>
      <c r="AR37" s="1">
        <f t="shared" si="33"/>
        <v>-1.9290690727933399</v>
      </c>
      <c r="AS37" s="1">
        <f t="shared" si="33"/>
        <v>-1.9260738918088345</v>
      </c>
      <c r="AT37" s="1">
        <f t="shared" si="33"/>
        <v>-1.9503232177907264</v>
      </c>
      <c r="AU37" s="1">
        <f t="shared" si="32"/>
        <v>-1.6066642582832364</v>
      </c>
      <c r="AW37" s="1">
        <v>-7500</v>
      </c>
      <c r="AX37" s="1">
        <f t="shared" si="0"/>
        <v>6.0915331297083531E-4</v>
      </c>
      <c r="AY37" s="1">
        <f t="shared" si="1"/>
        <v>-7.2825265381877618E-3</v>
      </c>
      <c r="AZ37" s="1">
        <f t="shared" si="2"/>
        <v>7.8916798511585971E-3</v>
      </c>
      <c r="BA37" s="1">
        <f t="shared" si="3"/>
        <v>0.6569937631556062</v>
      </c>
      <c r="BB37" s="1">
        <f t="shared" si="4"/>
        <v>0.41723119823363397</v>
      </c>
      <c r="BC37" s="1">
        <f t="shared" si="5"/>
        <v>3.0702852435844226</v>
      </c>
      <c r="BD37" s="1">
        <f t="shared" si="6"/>
        <v>28.035690403498254</v>
      </c>
      <c r="BE37" s="1">
        <f t="shared" si="34"/>
        <v>9.3227708138750014</v>
      </c>
      <c r="BF37" s="1">
        <f t="shared" si="34"/>
        <v>9.3226955956249302</v>
      </c>
      <c r="BG37" s="1">
        <f t="shared" si="34"/>
        <v>9.3229154717306919</v>
      </c>
      <c r="BH37" s="1">
        <f t="shared" si="34"/>
        <v>9.3222727214716681</v>
      </c>
      <c r="BI37" s="1">
        <f t="shared" si="34"/>
        <v>9.3241515152008034</v>
      </c>
      <c r="BJ37" s="1">
        <f t="shared" si="34"/>
        <v>9.3186586729797565</v>
      </c>
      <c r="BK37" s="1">
        <f t="shared" si="34"/>
        <v>9.3347091350743394</v>
      </c>
      <c r="BL37" s="1">
        <f t="shared" si="8"/>
        <v>9.287727653137889</v>
      </c>
    </row>
    <row r="38" spans="1:64" ht="12.95" customHeight="1" x14ac:dyDescent="0.2">
      <c r="A38" s="67" t="s">
        <v>102</v>
      </c>
      <c r="B38" s="68" t="s">
        <v>101</v>
      </c>
      <c r="C38" s="67">
        <v>8617.6419999999998</v>
      </c>
      <c r="D38" s="69"/>
      <c r="E38" s="70">
        <f t="shared" si="11"/>
        <v>-21342.49032207824</v>
      </c>
      <c r="F38" s="1">
        <f t="shared" si="12"/>
        <v>-21342.5</v>
      </c>
      <c r="G38" s="1">
        <f t="shared" si="13"/>
        <v>1.623322499654023E-2</v>
      </c>
      <c r="H38" s="1">
        <f t="shared" si="14"/>
        <v>1.623322499654023E-2</v>
      </c>
      <c r="P38" s="1">
        <f t="shared" si="15"/>
        <v>-2.9902894998375153E-2</v>
      </c>
      <c r="Q38" s="119" t="s">
        <v>2271</v>
      </c>
      <c r="R38" s="1">
        <f t="shared" si="16"/>
        <v>2.1285415681852309E-3</v>
      </c>
      <c r="S38" s="2">
        <f t="shared" si="17"/>
        <v>0.05</v>
      </c>
      <c r="Z38" s="1">
        <f t="shared" si="18"/>
        <v>-21342.5</v>
      </c>
      <c r="AA38" s="1">
        <f t="shared" si="19"/>
        <v>1.7277967046455133E-2</v>
      </c>
      <c r="AB38" s="1">
        <f t="shared" si="20"/>
        <v>-2.5519829855559749E-3</v>
      </c>
      <c r="AC38" s="1">
        <f t="shared" si="21"/>
        <v>4.6136119994915382E-2</v>
      </c>
      <c r="AD38" s="1">
        <f t="shared" si="22"/>
        <v>-1.0447420499149034E-3</v>
      </c>
      <c r="AE38" s="1">
        <f t="shared" si="23"/>
        <v>5.4574297543019721E-8</v>
      </c>
      <c r="AF38" s="1">
        <f t="shared" si="24"/>
        <v>4.6136119994915382E-2</v>
      </c>
      <c r="AG38" s="2"/>
      <c r="AH38" s="1">
        <f t="shared" si="25"/>
        <v>1.8785207982096205E-2</v>
      </c>
      <c r="AI38" s="1">
        <f t="shared" si="26"/>
        <v>0.78741306838404967</v>
      </c>
      <c r="AJ38" s="1">
        <f t="shared" si="27"/>
        <v>0.98645979183463994</v>
      </c>
      <c r="AK38" s="1">
        <f t="shared" si="28"/>
        <v>-0.27029677379503569</v>
      </c>
      <c r="AL38" s="1">
        <f t="shared" si="29"/>
        <v>-2.2372477980787941</v>
      </c>
      <c r="AM38" s="1">
        <f t="shared" si="30"/>
        <v>-2.0587262731943636</v>
      </c>
      <c r="AN38" s="1">
        <f t="shared" si="33"/>
        <v>-1.9266407263013512</v>
      </c>
      <c r="AO38" s="1">
        <f t="shared" si="33"/>
        <v>-1.9266401213161979</v>
      </c>
      <c r="AP38" s="1">
        <f t="shared" si="33"/>
        <v>-1.9266451711802437</v>
      </c>
      <c r="AQ38" s="1">
        <f t="shared" si="33"/>
        <v>-1.9266030174187683</v>
      </c>
      <c r="AR38" s="1">
        <f t="shared" si="33"/>
        <v>-1.9269547496320909</v>
      </c>
      <c r="AS38" s="1">
        <f t="shared" si="33"/>
        <v>-1.9240096113511973</v>
      </c>
      <c r="AT38" s="1">
        <f t="shared" si="33"/>
        <v>-1.9479908068117879</v>
      </c>
      <c r="AU38" s="1">
        <f t="shared" si="32"/>
        <v>-1.6043036952313954</v>
      </c>
      <c r="AW38" s="1">
        <v>-7000</v>
      </c>
      <c r="AX38" s="1">
        <f t="shared" si="0"/>
        <v>5.2377186268490134E-3</v>
      </c>
      <c r="AY38" s="1">
        <f t="shared" si="1"/>
        <v>-7.3322140113447299E-3</v>
      </c>
      <c r="AZ38" s="1">
        <f t="shared" si="2"/>
        <v>1.2569932638193743E-2</v>
      </c>
      <c r="BA38" s="1">
        <f t="shared" si="3"/>
        <v>0.65918849433940396</v>
      </c>
      <c r="BB38" s="1">
        <f t="shared" si="4"/>
        <v>0.5934967090968235</v>
      </c>
      <c r="BC38" s="1">
        <f t="shared" si="5"/>
        <v>-3.0079000517998087</v>
      </c>
      <c r="BD38" s="1">
        <f t="shared" si="6"/>
        <v>-14.937402171150454</v>
      </c>
      <c r="BE38" s="1">
        <f t="shared" si="34"/>
        <v>9.6158160474291829</v>
      </c>
      <c r="BF38" s="1">
        <f t="shared" si="34"/>
        <v>9.615944712433004</v>
      </c>
      <c r="BG38" s="1">
        <f t="shared" si="34"/>
        <v>9.6155636275358507</v>
      </c>
      <c r="BH38" s="1">
        <f t="shared" si="34"/>
        <v>9.6166924209832345</v>
      </c>
      <c r="BI38" s="1">
        <f t="shared" si="34"/>
        <v>9.6133495890535539</v>
      </c>
      <c r="BJ38" s="1">
        <f t="shared" si="34"/>
        <v>9.6232554686908838</v>
      </c>
      <c r="BK38" s="1">
        <f t="shared" si="34"/>
        <v>9.5939545580943122</v>
      </c>
      <c r="BL38" s="1">
        <f t="shared" si="8"/>
        <v>9.6811548284447078</v>
      </c>
    </row>
    <row r="39" spans="1:64" ht="12.95" customHeight="1" x14ac:dyDescent="0.2">
      <c r="A39" s="67" t="s">
        <v>99</v>
      </c>
      <c r="B39" s="68" t="s">
        <v>101</v>
      </c>
      <c r="C39" s="67">
        <v>8617.6450000000004</v>
      </c>
      <c r="D39" s="69"/>
      <c r="E39" s="70">
        <f t="shared" si="11"/>
        <v>-21342.488533538664</v>
      </c>
      <c r="F39" s="1">
        <f t="shared" si="12"/>
        <v>-21342.5</v>
      </c>
      <c r="G39" s="1">
        <f t="shared" si="13"/>
        <v>1.923322499715141E-2</v>
      </c>
      <c r="H39" s="1">
        <f t="shared" si="14"/>
        <v>1.923322499715141E-2</v>
      </c>
      <c r="P39" s="1">
        <f t="shared" si="15"/>
        <v>-2.9902894998375153E-2</v>
      </c>
      <c r="Q39" s="119" t="s">
        <v>2271</v>
      </c>
      <c r="R39" s="1">
        <f t="shared" si="16"/>
        <v>2.4143582882147855E-3</v>
      </c>
      <c r="S39" s="2">
        <f t="shared" si="17"/>
        <v>0.05</v>
      </c>
      <c r="Z39" s="1">
        <f t="shared" si="18"/>
        <v>-21342.5</v>
      </c>
      <c r="AA39" s="1">
        <f t="shared" si="19"/>
        <v>1.7277967046455133E-2</v>
      </c>
      <c r="AB39" s="1">
        <f t="shared" si="20"/>
        <v>4.4801701505520555E-4</v>
      </c>
      <c r="AC39" s="1">
        <f t="shared" si="21"/>
        <v>4.9136119995526563E-2</v>
      </c>
      <c r="AD39" s="1">
        <f t="shared" si="22"/>
        <v>1.9552579506962771E-3</v>
      </c>
      <c r="AE39" s="1">
        <f t="shared" si="23"/>
        <v>1.9115168268805029E-7</v>
      </c>
      <c r="AF39" s="1">
        <f t="shared" si="24"/>
        <v>4.9136119995526563E-2</v>
      </c>
      <c r="AG39" s="2"/>
      <c r="AH39" s="1">
        <f t="shared" si="25"/>
        <v>1.8785207982096205E-2</v>
      </c>
      <c r="AI39" s="1">
        <f t="shared" si="26"/>
        <v>0.78741306838404967</v>
      </c>
      <c r="AJ39" s="1">
        <f t="shared" si="27"/>
        <v>0.98645979183463994</v>
      </c>
      <c r="AK39" s="1">
        <f t="shared" si="28"/>
        <v>-0.27029677379503569</v>
      </c>
      <c r="AL39" s="1">
        <f t="shared" si="29"/>
        <v>-2.2372477980787941</v>
      </c>
      <c r="AM39" s="1">
        <f t="shared" si="30"/>
        <v>-2.0587262731943636</v>
      </c>
      <c r="AN39" s="1">
        <f t="shared" si="33"/>
        <v>-1.9266407263013512</v>
      </c>
      <c r="AO39" s="1">
        <f t="shared" si="33"/>
        <v>-1.9266401213161979</v>
      </c>
      <c r="AP39" s="1">
        <f t="shared" si="33"/>
        <v>-1.9266451711802437</v>
      </c>
      <c r="AQ39" s="1">
        <f t="shared" si="33"/>
        <v>-1.9266030174187683</v>
      </c>
      <c r="AR39" s="1">
        <f t="shared" si="33"/>
        <v>-1.9269547496320909</v>
      </c>
      <c r="AS39" s="1">
        <f t="shared" si="33"/>
        <v>-1.9240096113511973</v>
      </c>
      <c r="AT39" s="1">
        <f t="shared" si="33"/>
        <v>-1.9479908068117879</v>
      </c>
      <c r="AU39" s="1">
        <f t="shared" si="32"/>
        <v>-1.6043036952313954</v>
      </c>
      <c r="AW39" s="1">
        <v>-6500</v>
      </c>
      <c r="AX39" s="1">
        <f t="shared" si="0"/>
        <v>8.8490753642714338E-3</v>
      </c>
      <c r="AY39" s="1">
        <f t="shared" si="1"/>
        <v>-7.3708211598712539E-3</v>
      </c>
      <c r="AZ39" s="1">
        <f t="shared" si="2"/>
        <v>1.6219896524142689E-2</v>
      </c>
      <c r="BA39" s="1">
        <f t="shared" si="3"/>
        <v>0.67635451376367695</v>
      </c>
      <c r="BB39" s="1">
        <f t="shared" si="4"/>
        <v>0.74893953529735668</v>
      </c>
      <c r="BC39" s="1">
        <f t="shared" si="5"/>
        <v>-2.7968363285826241</v>
      </c>
      <c r="BD39" s="1">
        <f t="shared" si="6"/>
        <v>-5.7436253264574164</v>
      </c>
      <c r="BE39" s="1">
        <f t="shared" si="34"/>
        <v>9.9131799988849281</v>
      </c>
      <c r="BF39" s="1">
        <f t="shared" si="34"/>
        <v>9.913338610135046</v>
      </c>
      <c r="BG39" s="1">
        <f t="shared" si="34"/>
        <v>9.912816332607532</v>
      </c>
      <c r="BH39" s="1">
        <f t="shared" si="34"/>
        <v>9.9145366438695106</v>
      </c>
      <c r="BI39" s="1">
        <f t="shared" si="34"/>
        <v>9.9088760868685029</v>
      </c>
      <c r="BJ39" s="1">
        <f t="shared" si="34"/>
        <v>9.9275668457624739</v>
      </c>
      <c r="BK39" s="1">
        <f t="shared" si="34"/>
        <v>9.8665240676174779</v>
      </c>
      <c r="BL39" s="1">
        <f t="shared" si="8"/>
        <v>10.074582003751527</v>
      </c>
    </row>
    <row r="40" spans="1:64" ht="12.95" customHeight="1" x14ac:dyDescent="0.2">
      <c r="A40" s="67" t="s">
        <v>99</v>
      </c>
      <c r="B40" s="68" t="s">
        <v>101</v>
      </c>
      <c r="C40" s="67">
        <v>8622.6749999999993</v>
      </c>
      <c r="D40" s="69"/>
      <c r="E40" s="70">
        <f t="shared" si="11"/>
        <v>-21339.489748857268</v>
      </c>
      <c r="F40" s="1">
        <f t="shared" si="12"/>
        <v>-21339.5</v>
      </c>
      <c r="G40" s="1">
        <f t="shared" si="13"/>
        <v>1.7194714997458505E-2</v>
      </c>
      <c r="H40" s="1">
        <f t="shared" si="14"/>
        <v>1.7194714997458505E-2</v>
      </c>
      <c r="P40" s="1">
        <f t="shared" si="15"/>
        <v>-2.9904646621080118E-2</v>
      </c>
      <c r="Q40" s="119" t="s">
        <v>2272</v>
      </c>
      <c r="R40" s="1">
        <f t="shared" si="16"/>
        <v>2.2183498648738692E-3</v>
      </c>
      <c r="S40" s="2">
        <f t="shared" si="17"/>
        <v>0.05</v>
      </c>
      <c r="Z40" s="1">
        <f t="shared" si="18"/>
        <v>-21339.5</v>
      </c>
      <c r="AA40" s="1">
        <f t="shared" si="19"/>
        <v>1.7268838374851152E-2</v>
      </c>
      <c r="AB40" s="1">
        <f t="shared" si="20"/>
        <v>-1.5835360321250699E-3</v>
      </c>
      <c r="AC40" s="1">
        <f t="shared" si="21"/>
        <v>4.7099361618538622E-2</v>
      </c>
      <c r="AD40" s="1">
        <f t="shared" si="22"/>
        <v>-7.4123377392647238E-5</v>
      </c>
      <c r="AE40" s="1">
        <f t="shared" si="23"/>
        <v>2.7471375380464042E-10</v>
      </c>
      <c r="AF40" s="1">
        <f t="shared" si="24"/>
        <v>4.7099361618538622E-2</v>
      </c>
      <c r="AG40" s="2"/>
      <c r="AH40" s="1">
        <f t="shared" si="25"/>
        <v>1.8778251029583574E-2</v>
      </c>
      <c r="AI40" s="1">
        <f t="shared" si="26"/>
        <v>0.78789149154330929</v>
      </c>
      <c r="AJ40" s="1">
        <f t="shared" si="27"/>
        <v>0.98674833151477159</v>
      </c>
      <c r="AK40" s="1">
        <f t="shared" si="28"/>
        <v>-0.27067236663199923</v>
      </c>
      <c r="AL40" s="1">
        <f t="shared" si="29"/>
        <v>-2.2354790353203411</v>
      </c>
      <c r="AM40" s="1">
        <f t="shared" si="30"/>
        <v>-2.0541019888009671</v>
      </c>
      <c r="AN40" s="1">
        <f t="shared" si="33"/>
        <v>-1.9245320643825452</v>
      </c>
      <c r="AO40" s="1">
        <f t="shared" si="33"/>
        <v>-1.9245314829899294</v>
      </c>
      <c r="AP40" s="1">
        <f t="shared" si="33"/>
        <v>-1.9245363636269675</v>
      </c>
      <c r="AQ40" s="1">
        <f t="shared" si="33"/>
        <v>-1.9244953899691615</v>
      </c>
      <c r="AR40" s="1">
        <f t="shared" si="33"/>
        <v>-1.9248392287800702</v>
      </c>
      <c r="AS40" s="1">
        <f t="shared" si="33"/>
        <v>-1.9219438327797493</v>
      </c>
      <c r="AT40" s="1">
        <f t="shared" si="33"/>
        <v>-1.9456564807205088</v>
      </c>
      <c r="AU40" s="1">
        <f t="shared" si="32"/>
        <v>-1.6019431321795543</v>
      </c>
      <c r="AW40" s="1">
        <v>-6000</v>
      </c>
      <c r="AX40" s="1">
        <f t="shared" si="0"/>
        <v>1.1101900738101512E-2</v>
      </c>
      <c r="AY40" s="1">
        <f t="shared" si="1"/>
        <v>-7.3983479837673371E-3</v>
      </c>
      <c r="AZ40" s="1">
        <f t="shared" si="2"/>
        <v>1.850024872186885E-2</v>
      </c>
      <c r="BA40" s="1">
        <f t="shared" si="3"/>
        <v>0.71092980195582967</v>
      </c>
      <c r="BB40" s="1">
        <f t="shared" si="4"/>
        <v>0.87915488202493342</v>
      </c>
      <c r="BC40" s="1">
        <f t="shared" si="5"/>
        <v>-2.5692107612796149</v>
      </c>
      <c r="BD40" s="1">
        <f t="shared" si="6"/>
        <v>-3.398248654939624</v>
      </c>
      <c r="BE40" s="1">
        <f t="shared" si="34"/>
        <v>10.221982849373461</v>
      </c>
      <c r="BF40" s="1">
        <f t="shared" si="34"/>
        <v>10.222034640538155</v>
      </c>
      <c r="BG40" s="1">
        <f t="shared" si="34"/>
        <v>10.221819100819854</v>
      </c>
      <c r="BH40" s="1">
        <f t="shared" si="34"/>
        <v>10.222716427495584</v>
      </c>
      <c r="BI40" s="1">
        <f t="shared" si="34"/>
        <v>10.218986119064782</v>
      </c>
      <c r="BJ40" s="1">
        <f t="shared" si="34"/>
        <v>10.234588554554541</v>
      </c>
      <c r="BK40" s="1">
        <f t="shared" si="34"/>
        <v>10.170884555856492</v>
      </c>
      <c r="BL40" s="1">
        <f t="shared" si="8"/>
        <v>10.468009179058345</v>
      </c>
    </row>
    <row r="41" spans="1:64" ht="12.95" customHeight="1" x14ac:dyDescent="0.2">
      <c r="A41" s="67" t="s">
        <v>99</v>
      </c>
      <c r="B41" s="68" t="s">
        <v>100</v>
      </c>
      <c r="C41" s="67">
        <v>8626.848</v>
      </c>
      <c r="D41" s="69"/>
      <c r="E41" s="70">
        <f t="shared" si="11"/>
        <v>-21337.001890313437</v>
      </c>
      <c r="F41" s="1">
        <f t="shared" si="12"/>
        <v>-21337</v>
      </c>
      <c r="G41" s="1">
        <f t="shared" si="13"/>
        <v>-3.1707100042694947E-3</v>
      </c>
      <c r="H41" s="1">
        <f t="shared" si="14"/>
        <v>-3.1707100042694947E-3</v>
      </c>
      <c r="P41" s="1">
        <f t="shared" si="15"/>
        <v>-2.9906105027631774E-2</v>
      </c>
      <c r="Q41" s="119" t="s">
        <v>2273</v>
      </c>
      <c r="R41" s="1">
        <f t="shared" si="16"/>
        <v>7.1478134705522456E-4</v>
      </c>
      <c r="S41" s="2">
        <f t="shared" si="17"/>
        <v>0.05</v>
      </c>
      <c r="Z41" s="1">
        <f t="shared" si="18"/>
        <v>-21337</v>
      </c>
      <c r="AA41" s="1">
        <f t="shared" si="19"/>
        <v>1.7261164386619E-2</v>
      </c>
      <c r="AB41" s="1">
        <f t="shared" si="20"/>
        <v>-2.1943096506821452E-2</v>
      </c>
      <c r="AC41" s="1">
        <f t="shared" si="21"/>
        <v>2.6735395023362279E-2</v>
      </c>
      <c r="AD41" s="1">
        <f t="shared" si="22"/>
        <v>-2.0431874390888494E-2</v>
      </c>
      <c r="AE41" s="1">
        <f t="shared" si="23"/>
        <v>2.0873074556252256E-5</v>
      </c>
      <c r="AF41" s="1">
        <f t="shared" si="24"/>
        <v>2.6735395023362279E-2</v>
      </c>
      <c r="AG41" s="2"/>
      <c r="AH41" s="1">
        <f t="shared" si="25"/>
        <v>1.8772386502551957E-2</v>
      </c>
      <c r="AI41" s="1">
        <f t="shared" si="26"/>
        <v>0.78829112988343664</v>
      </c>
      <c r="AJ41" s="1">
        <f t="shared" si="27"/>
        <v>0.9869866874169837</v>
      </c>
      <c r="AK41" s="1">
        <f t="shared" si="28"/>
        <v>-0.27098506182418525</v>
      </c>
      <c r="AL41" s="1">
        <f t="shared" si="29"/>
        <v>-2.2340034227038914</v>
      </c>
      <c r="AM41" s="1">
        <f t="shared" si="30"/>
        <v>-2.0502569570886249</v>
      </c>
      <c r="AN41" s="1">
        <f t="shared" ref="AN41:AT50" si="35">$AU41+$AB$7*SIN(AO41)</f>
        <v>-1.9227738666678806</v>
      </c>
      <c r="AO41" s="1">
        <f t="shared" si="35"/>
        <v>-1.9227733043818966</v>
      </c>
      <c r="AP41" s="1">
        <f t="shared" si="35"/>
        <v>-1.9227780472137321</v>
      </c>
      <c r="AQ41" s="1">
        <f t="shared" si="35"/>
        <v>-1.9227380399319491</v>
      </c>
      <c r="AR41" s="1">
        <f t="shared" si="35"/>
        <v>-1.9230753774168761</v>
      </c>
      <c r="AS41" s="1">
        <f t="shared" si="35"/>
        <v>-1.9202212020040155</v>
      </c>
      <c r="AT41" s="1">
        <f t="shared" si="35"/>
        <v>-1.9437097459389423</v>
      </c>
      <c r="AU41" s="1">
        <f t="shared" si="32"/>
        <v>-1.5999759963030207</v>
      </c>
      <c r="AW41" s="1">
        <v>-5500</v>
      </c>
      <c r="AX41" s="1">
        <f t="shared" si="0"/>
        <v>1.158713880866793E-2</v>
      </c>
      <c r="AY41" s="1">
        <f t="shared" si="1"/>
        <v>-7.4147944830329753E-3</v>
      </c>
      <c r="AZ41" s="1">
        <f t="shared" si="2"/>
        <v>1.9001933291700905E-2</v>
      </c>
      <c r="BA41" s="1">
        <f t="shared" si="3"/>
        <v>0.76813984779792821</v>
      </c>
      <c r="BB41" s="1">
        <f t="shared" si="4"/>
        <v>0.97175466933871757</v>
      </c>
      <c r="BC41" s="1">
        <f t="shared" si="5"/>
        <v>-2.3107409302809097</v>
      </c>
      <c r="BD41" s="1">
        <f t="shared" si="6"/>
        <v>-2.267073259040894</v>
      </c>
      <c r="BE41" s="1">
        <f t="shared" si="34"/>
        <v>10.550985287208894</v>
      </c>
      <c r="BF41" s="1">
        <f t="shared" si="34"/>
        <v>10.550987819075889</v>
      </c>
      <c r="BG41" s="1">
        <f t="shared" si="34"/>
        <v>10.550970700323333</v>
      </c>
      <c r="BH41" s="1">
        <f t="shared" si="34"/>
        <v>10.551086457600912</v>
      </c>
      <c r="BI41" s="1">
        <f t="shared" si="34"/>
        <v>10.550304252168319</v>
      </c>
      <c r="BJ41" s="1">
        <f t="shared" si="34"/>
        <v>10.555615083799852</v>
      </c>
      <c r="BK41" s="1">
        <f t="shared" si="34"/>
        <v>10.520645295331677</v>
      </c>
      <c r="BL41" s="1">
        <f t="shared" si="8"/>
        <v>10.861436354365164</v>
      </c>
    </row>
    <row r="42" spans="1:64" ht="12.95" customHeight="1" x14ac:dyDescent="0.2">
      <c r="A42" s="67" t="s">
        <v>102</v>
      </c>
      <c r="B42" s="68" t="s">
        <v>100</v>
      </c>
      <c r="C42" s="67">
        <v>8633.5640000000003</v>
      </c>
      <c r="D42" s="69"/>
      <c r="E42" s="70">
        <f t="shared" si="11"/>
        <v>-21332.997946392905</v>
      </c>
      <c r="F42" s="1">
        <f t="shared" si="12"/>
        <v>-21333</v>
      </c>
      <c r="G42" s="1">
        <f t="shared" si="13"/>
        <v>3.4446099980414147E-3</v>
      </c>
      <c r="H42" s="1">
        <f t="shared" si="14"/>
        <v>3.4446099980414147E-3</v>
      </c>
      <c r="P42" s="1">
        <f t="shared" si="15"/>
        <v>-2.9908436059573953E-2</v>
      </c>
      <c r="Q42" s="119" t="s">
        <v>2274</v>
      </c>
      <c r="R42" s="1">
        <f t="shared" si="16"/>
        <v>1.1124256813214121E-3</v>
      </c>
      <c r="S42" s="2">
        <f t="shared" si="17"/>
        <v>0.05</v>
      </c>
      <c r="Z42" s="1">
        <f t="shared" si="18"/>
        <v>-21333</v>
      </c>
      <c r="AA42" s="1">
        <f t="shared" si="19"/>
        <v>1.7248759562900146E-2</v>
      </c>
      <c r="AB42" s="1">
        <f t="shared" si="20"/>
        <v>-1.5318266242535662E-2</v>
      </c>
      <c r="AC42" s="1">
        <f t="shared" si="21"/>
        <v>3.3353046057615368E-2</v>
      </c>
      <c r="AD42" s="1">
        <f t="shared" si="22"/>
        <v>-1.3804149564858731E-2</v>
      </c>
      <c r="AE42" s="1">
        <f t="shared" si="23"/>
        <v>9.5277272604494743E-6</v>
      </c>
      <c r="AF42" s="1">
        <f t="shared" si="24"/>
        <v>3.3353046057615368E-2</v>
      </c>
      <c r="AG42" s="2"/>
      <c r="AH42" s="1">
        <f t="shared" si="25"/>
        <v>1.8762876240577077E-2</v>
      </c>
      <c r="AI42" s="1">
        <f t="shared" si="26"/>
        <v>0.7889323563456061</v>
      </c>
      <c r="AJ42" s="1">
        <f t="shared" si="27"/>
        <v>0.98736408072155313</v>
      </c>
      <c r="AK42" s="1">
        <f t="shared" si="28"/>
        <v>-0.27148480476828013</v>
      </c>
      <c r="AL42" s="1">
        <f t="shared" si="29"/>
        <v>-2.2316393239658434</v>
      </c>
      <c r="AM42" s="1">
        <f t="shared" si="30"/>
        <v>-2.044120967593825</v>
      </c>
      <c r="AN42" s="1">
        <f t="shared" si="35"/>
        <v>-1.9199588931757878</v>
      </c>
      <c r="AO42" s="1">
        <f t="shared" si="35"/>
        <v>-1.9199583604374666</v>
      </c>
      <c r="AP42" s="1">
        <f t="shared" si="35"/>
        <v>-1.9199628887637288</v>
      </c>
      <c r="AQ42" s="1">
        <f t="shared" si="35"/>
        <v>-1.9199243957654977</v>
      </c>
      <c r="AR42" s="1">
        <f t="shared" si="35"/>
        <v>-1.9202514755333524</v>
      </c>
      <c r="AS42" s="1">
        <f t="shared" si="35"/>
        <v>-1.9174628118352497</v>
      </c>
      <c r="AT42" s="1">
        <f t="shared" si="35"/>
        <v>-1.940592203608366</v>
      </c>
      <c r="AU42" s="1">
        <f t="shared" si="32"/>
        <v>-1.5968285789005656</v>
      </c>
      <c r="AW42" s="1">
        <v>-5000</v>
      </c>
      <c r="AX42" s="1">
        <f t="shared" si="0"/>
        <v>9.7896910250827099E-3</v>
      </c>
      <c r="AY42" s="1">
        <f t="shared" si="1"/>
        <v>-7.4201606576681694E-3</v>
      </c>
      <c r="AZ42" s="1">
        <f t="shared" si="2"/>
        <v>1.7209851682750878E-2</v>
      </c>
      <c r="BA42" s="1">
        <f t="shared" si="3"/>
        <v>0.85719224834296193</v>
      </c>
      <c r="BB42" s="1">
        <f t="shared" si="4"/>
        <v>0.99730379811100178</v>
      </c>
      <c r="BC42" s="1">
        <f t="shared" si="5"/>
        <v>-1.99905076529033</v>
      </c>
      <c r="BD42" s="1">
        <f t="shared" si="6"/>
        <v>-1.5557831147186114</v>
      </c>
      <c r="BE42" s="1">
        <f t="shared" si="34"/>
        <v>10.912178516797983</v>
      </c>
      <c r="BF42" s="1">
        <f t="shared" si="34"/>
        <v>10.912178516605934</v>
      </c>
      <c r="BG42" s="1">
        <f t="shared" si="34"/>
        <v>10.912178523310406</v>
      </c>
      <c r="BH42" s="1">
        <f t="shared" si="34"/>
        <v>10.912178289256197</v>
      </c>
      <c r="BI42" s="1">
        <f t="shared" si="34"/>
        <v>10.912186460513883</v>
      </c>
      <c r="BJ42" s="1">
        <f t="shared" si="34"/>
        <v>10.91190165834052</v>
      </c>
      <c r="BK42" s="1">
        <f t="shared" si="34"/>
        <v>10.922478459947644</v>
      </c>
      <c r="BL42" s="1">
        <f t="shared" si="8"/>
        <v>11.254863529671983</v>
      </c>
    </row>
    <row r="43" spans="1:64" ht="12.95" customHeight="1" x14ac:dyDescent="0.2">
      <c r="A43" s="67" t="s">
        <v>99</v>
      </c>
      <c r="B43" s="68" t="s">
        <v>100</v>
      </c>
      <c r="C43" s="67">
        <v>8633.5650000000005</v>
      </c>
      <c r="D43" s="69"/>
      <c r="E43" s="70">
        <f t="shared" si="11"/>
        <v>-21332.997350213045</v>
      </c>
      <c r="F43" s="1">
        <f t="shared" si="12"/>
        <v>-21333</v>
      </c>
      <c r="G43" s="1">
        <f t="shared" si="13"/>
        <v>4.4446099982451415E-3</v>
      </c>
      <c r="H43" s="1">
        <f t="shared" si="14"/>
        <v>4.4446099982451415E-3</v>
      </c>
      <c r="P43" s="1">
        <f t="shared" si="15"/>
        <v>-2.9908436059573953E-2</v>
      </c>
      <c r="Q43" s="119" t="s">
        <v>2274</v>
      </c>
      <c r="R43" s="1">
        <f t="shared" si="16"/>
        <v>1.18013177345064E-3</v>
      </c>
      <c r="S43" s="2">
        <f t="shared" si="17"/>
        <v>0.05</v>
      </c>
      <c r="Z43" s="1">
        <f t="shared" si="18"/>
        <v>-21333</v>
      </c>
      <c r="AA43" s="1">
        <f t="shared" si="19"/>
        <v>1.7248759562900146E-2</v>
      </c>
      <c r="AB43" s="1">
        <f t="shared" si="20"/>
        <v>-1.4318266242331935E-2</v>
      </c>
      <c r="AC43" s="1">
        <f t="shared" si="21"/>
        <v>3.4353046057819095E-2</v>
      </c>
      <c r="AD43" s="1">
        <f t="shared" si="22"/>
        <v>-1.2804149564655004E-2</v>
      </c>
      <c r="AE43" s="1">
        <f t="shared" si="23"/>
        <v>8.1973123037027465E-6</v>
      </c>
      <c r="AF43" s="1">
        <f t="shared" si="24"/>
        <v>3.4353046057819095E-2</v>
      </c>
      <c r="AG43" s="2"/>
      <c r="AH43" s="1">
        <f t="shared" si="25"/>
        <v>1.8762876240577077E-2</v>
      </c>
      <c r="AI43" s="1">
        <f t="shared" si="26"/>
        <v>0.7889323563456061</v>
      </c>
      <c r="AJ43" s="1">
        <f t="shared" si="27"/>
        <v>0.98736408072155313</v>
      </c>
      <c r="AK43" s="1">
        <f t="shared" si="28"/>
        <v>-0.27148480476828013</v>
      </c>
      <c r="AL43" s="1">
        <f t="shared" si="29"/>
        <v>-2.2316393239658434</v>
      </c>
      <c r="AM43" s="1">
        <f t="shared" si="30"/>
        <v>-2.044120967593825</v>
      </c>
      <c r="AN43" s="1">
        <f t="shared" si="35"/>
        <v>-1.9199588931757878</v>
      </c>
      <c r="AO43" s="1">
        <f t="shared" si="35"/>
        <v>-1.9199583604374666</v>
      </c>
      <c r="AP43" s="1">
        <f t="shared" si="35"/>
        <v>-1.9199628887637288</v>
      </c>
      <c r="AQ43" s="1">
        <f t="shared" si="35"/>
        <v>-1.9199243957654977</v>
      </c>
      <c r="AR43" s="1">
        <f t="shared" si="35"/>
        <v>-1.9202514755333524</v>
      </c>
      <c r="AS43" s="1">
        <f t="shared" si="35"/>
        <v>-1.9174628118352497</v>
      </c>
      <c r="AT43" s="1">
        <f t="shared" si="35"/>
        <v>-1.940592203608366</v>
      </c>
      <c r="AU43" s="1">
        <f t="shared" si="32"/>
        <v>-1.5968285789005656</v>
      </c>
      <c r="AW43" s="1">
        <v>-4500</v>
      </c>
      <c r="AX43" s="1">
        <f t="shared" si="0"/>
        <v>5.0884916499852936E-3</v>
      </c>
      <c r="AY43" s="1">
        <f t="shared" si="1"/>
        <v>-7.4144465076729192E-3</v>
      </c>
      <c r="AZ43" s="1">
        <f t="shared" si="2"/>
        <v>1.2502938157658213E-2</v>
      </c>
      <c r="BA43" s="1">
        <f t="shared" si="3"/>
        <v>0.99125751246932015</v>
      </c>
      <c r="BB43" s="1">
        <f t="shared" si="4"/>
        <v>0.88870745723632472</v>
      </c>
      <c r="BC43" s="1">
        <f t="shared" si="5"/>
        <v>-1.5962221324557475</v>
      </c>
      <c r="BD43" s="1">
        <f t="shared" si="6"/>
        <v>-1.025754608985866</v>
      </c>
      <c r="BE43" s="1">
        <f t="shared" si="34"/>
        <v>11.322640059665998</v>
      </c>
      <c r="BF43" s="1">
        <f t="shared" si="34"/>
        <v>11.322640895200761</v>
      </c>
      <c r="BG43" s="1">
        <f t="shared" si="34"/>
        <v>11.322648458079117</v>
      </c>
      <c r="BH43" s="1">
        <f t="shared" si="34"/>
        <v>11.322716906125459</v>
      </c>
      <c r="BI43" s="1">
        <f t="shared" si="34"/>
        <v>11.323335770353431</v>
      </c>
      <c r="BJ43" s="1">
        <f t="shared" si="34"/>
        <v>11.328880873605449</v>
      </c>
      <c r="BK43" s="1">
        <f t="shared" si="34"/>
        <v>11.375099625605133</v>
      </c>
      <c r="BL43" s="1">
        <f t="shared" si="8"/>
        <v>11.648290704978804</v>
      </c>
    </row>
    <row r="44" spans="1:64" ht="12.95" customHeight="1" x14ac:dyDescent="0.2">
      <c r="A44" s="67" t="s">
        <v>102</v>
      </c>
      <c r="B44" s="68" t="s">
        <v>100</v>
      </c>
      <c r="C44" s="67">
        <v>8638.6080000000002</v>
      </c>
      <c r="D44" s="69"/>
      <c r="E44" s="70">
        <f t="shared" si="11"/>
        <v>-21329.990815193505</v>
      </c>
      <c r="F44" s="1">
        <f t="shared" si="12"/>
        <v>-21330</v>
      </c>
      <c r="G44" s="1">
        <f t="shared" si="13"/>
        <v>1.5406099999381695E-2</v>
      </c>
      <c r="H44" s="1">
        <f t="shared" si="14"/>
        <v>1.5406099999381695E-2</v>
      </c>
      <c r="P44" s="1">
        <f t="shared" si="15"/>
        <v>-2.9910182380094075E-2</v>
      </c>
      <c r="Q44" s="119" t="s">
        <v>2275</v>
      </c>
      <c r="R44" s="1">
        <f t="shared" si="16"/>
        <v>2.0535654486963863E-3</v>
      </c>
      <c r="S44" s="2">
        <f t="shared" si="17"/>
        <v>0.05</v>
      </c>
      <c r="Z44" s="1">
        <f t="shared" si="18"/>
        <v>-21330</v>
      </c>
      <c r="AA44" s="1">
        <f t="shared" si="19"/>
        <v>1.7239353655181099E-2</v>
      </c>
      <c r="AB44" s="1">
        <f t="shared" si="20"/>
        <v>-3.3495407894106807E-3</v>
      </c>
      <c r="AC44" s="1">
        <f t="shared" si="21"/>
        <v>4.531628237947577E-2</v>
      </c>
      <c r="AD44" s="1">
        <f t="shared" si="22"/>
        <v>-1.8332536557994043E-3</v>
      </c>
      <c r="AE44" s="1">
        <f t="shared" si="23"/>
        <v>1.6804094832509406E-7</v>
      </c>
      <c r="AF44" s="1">
        <f t="shared" si="24"/>
        <v>4.531628237947577E-2</v>
      </c>
      <c r="AG44" s="2"/>
      <c r="AH44" s="1">
        <f t="shared" si="25"/>
        <v>1.8755640788792376E-2</v>
      </c>
      <c r="AI44" s="1">
        <f t="shared" si="26"/>
        <v>0.78941473762532455</v>
      </c>
      <c r="AJ44" s="1">
        <f t="shared" si="27"/>
        <v>0.98764390048644179</v>
      </c>
      <c r="AK44" s="1">
        <f t="shared" si="28"/>
        <v>-0.27185914862016047</v>
      </c>
      <c r="AL44" s="1">
        <f t="shared" si="29"/>
        <v>-2.2298637225260034</v>
      </c>
      <c r="AM44" s="1">
        <f t="shared" si="30"/>
        <v>-2.0395318801830489</v>
      </c>
      <c r="AN44" s="1">
        <f t="shared" si="35"/>
        <v>-1.9178461589235769</v>
      </c>
      <c r="AO44" s="1">
        <f t="shared" si="35"/>
        <v>-1.9178456475391334</v>
      </c>
      <c r="AP44" s="1">
        <f t="shared" si="35"/>
        <v>-1.9178500197373103</v>
      </c>
      <c r="AQ44" s="1">
        <f t="shared" si="35"/>
        <v>-1.9178126369238002</v>
      </c>
      <c r="AR44" s="1">
        <f t="shared" si="35"/>
        <v>-1.9181321398090407</v>
      </c>
      <c r="AS44" s="1">
        <f t="shared" si="35"/>
        <v>-1.9153922504428902</v>
      </c>
      <c r="AT44" s="1">
        <f t="shared" si="35"/>
        <v>-1.9382518120810177</v>
      </c>
      <c r="AU44" s="1">
        <f t="shared" si="32"/>
        <v>-1.5944680158487246</v>
      </c>
      <c r="AW44" s="1">
        <v>-4000</v>
      </c>
      <c r="AX44" s="1">
        <f t="shared" si="0"/>
        <v>-2.9874970016771987E-3</v>
      </c>
      <c r="AY44" s="1">
        <f t="shared" si="1"/>
        <v>-7.3976520330472275E-3</v>
      </c>
      <c r="AZ44" s="1">
        <f t="shared" si="2"/>
        <v>4.4101550313700288E-3</v>
      </c>
      <c r="BA44" s="1">
        <f t="shared" si="3"/>
        <v>1.1737341078783476</v>
      </c>
      <c r="BB44" s="1">
        <f t="shared" si="4"/>
        <v>0.51367184365797347</v>
      </c>
      <c r="BC44" s="1">
        <f t="shared" si="5"/>
        <v>-1.0411628749901745</v>
      </c>
      <c r="BD44" s="1">
        <f t="shared" si="6"/>
        <v>-0.57333413587967696</v>
      </c>
      <c r="BE44" s="1">
        <f t="shared" si="34"/>
        <v>11.804310587719245</v>
      </c>
      <c r="BF44" s="1">
        <f t="shared" si="34"/>
        <v>11.804359152177657</v>
      </c>
      <c r="BG44" s="1">
        <f t="shared" si="34"/>
        <v>11.804554344715124</v>
      </c>
      <c r="BH44" s="1">
        <f t="shared" si="34"/>
        <v>11.805338505422496</v>
      </c>
      <c r="BI44" s="1">
        <f t="shared" si="34"/>
        <v>11.808482889504704</v>
      </c>
      <c r="BJ44" s="1">
        <f t="shared" si="34"/>
        <v>11.820998882993466</v>
      </c>
      <c r="BK44" s="1">
        <f t="shared" si="34"/>
        <v>11.869464028512329</v>
      </c>
      <c r="BL44" s="1">
        <f t="shared" si="8"/>
        <v>12.041717880285622</v>
      </c>
    </row>
    <row r="45" spans="1:64" ht="12.95" customHeight="1" x14ac:dyDescent="0.2">
      <c r="A45" s="67" t="s">
        <v>99</v>
      </c>
      <c r="B45" s="68" t="s">
        <v>101</v>
      </c>
      <c r="C45" s="67">
        <v>8642.777</v>
      </c>
      <c r="D45" s="69"/>
      <c r="E45" s="70">
        <f t="shared" si="11"/>
        <v>-21327.505341369098</v>
      </c>
      <c r="F45" s="1">
        <f t="shared" si="12"/>
        <v>-21327.5</v>
      </c>
      <c r="G45" s="1">
        <f t="shared" si="13"/>
        <v>-8.9593250031612115E-3</v>
      </c>
      <c r="H45" s="1">
        <f t="shared" si="14"/>
        <v>-8.9593250031612115E-3</v>
      </c>
      <c r="P45" s="1">
        <f t="shared" si="15"/>
        <v>-2.9911636368158349E-2</v>
      </c>
      <c r="Q45" s="119" t="s">
        <v>2276</v>
      </c>
      <c r="R45" s="1">
        <f t="shared" si="16"/>
        <v>4.3899935153578825E-4</v>
      </c>
      <c r="S45" s="2">
        <f t="shared" si="17"/>
        <v>0.05</v>
      </c>
      <c r="Z45" s="1">
        <f t="shared" si="18"/>
        <v>-21327.5</v>
      </c>
      <c r="AA45" s="1">
        <f t="shared" si="19"/>
        <v>1.7231448316175457E-2</v>
      </c>
      <c r="AB45" s="1">
        <f t="shared" si="20"/>
        <v>-2.7708868861517636E-2</v>
      </c>
      <c r="AC45" s="1">
        <f t="shared" si="21"/>
        <v>2.0952311364997138E-2</v>
      </c>
      <c r="AD45" s="1">
        <f t="shared" si="22"/>
        <v>-2.6190773319336669E-2</v>
      </c>
      <c r="AE45" s="1">
        <f t="shared" si="23"/>
        <v>3.4297830353243873E-5</v>
      </c>
      <c r="AF45" s="1">
        <f t="shared" si="24"/>
        <v>2.0952311364997138E-2</v>
      </c>
      <c r="AG45" s="2"/>
      <c r="AH45" s="1">
        <f t="shared" si="25"/>
        <v>1.8749543858356425E-2</v>
      </c>
      <c r="AI45" s="1">
        <f t="shared" si="26"/>
        <v>0.78981768118200257</v>
      </c>
      <c r="AJ45" s="1">
        <f t="shared" si="27"/>
        <v>0.98787496285079113</v>
      </c>
      <c r="AK45" s="1">
        <f t="shared" si="28"/>
        <v>-0.27217079614495576</v>
      </c>
      <c r="AL45" s="1">
        <f t="shared" si="29"/>
        <v>-2.2283823942025442</v>
      </c>
      <c r="AM45" s="1">
        <f t="shared" si="30"/>
        <v>-2.0357160460318902</v>
      </c>
      <c r="AN45" s="1">
        <f t="shared" si="35"/>
        <v>-1.9160845594884628</v>
      </c>
      <c r="AO45" s="1">
        <f t="shared" si="35"/>
        <v>-1.916084065383133</v>
      </c>
      <c r="AP45" s="1">
        <f t="shared" si="35"/>
        <v>-1.9160883105325179</v>
      </c>
      <c r="AQ45" s="1">
        <f t="shared" si="35"/>
        <v>-1.9160518363242605</v>
      </c>
      <c r="AR45" s="1">
        <f t="shared" si="35"/>
        <v>-1.9163651012001215</v>
      </c>
      <c r="AS45" s="1">
        <f t="shared" si="35"/>
        <v>-1.9136656197474116</v>
      </c>
      <c r="AT45" s="1">
        <f t="shared" si="35"/>
        <v>-1.9363000224680929</v>
      </c>
      <c r="AU45" s="1">
        <f t="shared" si="32"/>
        <v>-1.5925008799721909</v>
      </c>
      <c r="AW45" s="1">
        <v>-3500</v>
      </c>
      <c r="AX45" s="1">
        <f t="shared" si="0"/>
        <v>-1.3538215582253316E-2</v>
      </c>
      <c r="AY45" s="1">
        <f t="shared" si="1"/>
        <v>-7.3697772337910916E-3</v>
      </c>
      <c r="AZ45" s="1">
        <f t="shared" si="2"/>
        <v>-6.1684383484622244E-3</v>
      </c>
      <c r="BA45" s="1">
        <f t="shared" si="3"/>
        <v>1.3300840867464547</v>
      </c>
      <c r="BB45" s="1">
        <f t="shared" si="4"/>
        <v>-0.21577545433326803</v>
      </c>
      <c r="BC45" s="1">
        <f t="shared" si="5"/>
        <v>-0.28421801338225605</v>
      </c>
      <c r="BD45" s="1">
        <f t="shared" si="6"/>
        <v>-0.14307342704898174</v>
      </c>
      <c r="BE45" s="1">
        <f t="shared" si="34"/>
        <v>12.367092436266702</v>
      </c>
      <c r="BF45" s="1">
        <f t="shared" si="34"/>
        <v>12.367159268131005</v>
      </c>
      <c r="BG45" s="1">
        <f t="shared" si="34"/>
        <v>12.367357531702988</v>
      </c>
      <c r="BH45" s="1">
        <f t="shared" si="34"/>
        <v>12.367945654291063</v>
      </c>
      <c r="BI45" s="1">
        <f t="shared" si="34"/>
        <v>12.369689833724831</v>
      </c>
      <c r="BJ45" s="1">
        <f t="shared" si="34"/>
        <v>12.37485895952835</v>
      </c>
      <c r="BK45" s="1">
        <f t="shared" si="34"/>
        <v>12.390148593184081</v>
      </c>
      <c r="BL45" s="1">
        <f t="shared" si="8"/>
        <v>12.435145055592441</v>
      </c>
    </row>
    <row r="46" spans="1:64" ht="12.95" customHeight="1" x14ac:dyDescent="0.2">
      <c r="A46" s="67" t="s">
        <v>102</v>
      </c>
      <c r="B46" s="68" t="s">
        <v>100</v>
      </c>
      <c r="C46" s="67">
        <v>8643.6319999999996</v>
      </c>
      <c r="D46" s="69"/>
      <c r="E46" s="70">
        <f t="shared" si="11"/>
        <v>-21326.995607591249</v>
      </c>
      <c r="F46" s="1">
        <f t="shared" si="12"/>
        <v>-21327</v>
      </c>
      <c r="G46" s="1">
        <f t="shared" si="13"/>
        <v>7.3675900002854178E-3</v>
      </c>
      <c r="H46" s="1">
        <f t="shared" si="14"/>
        <v>7.3675900002854178E-3</v>
      </c>
      <c r="P46" s="1">
        <f t="shared" si="15"/>
        <v>-2.9911927026240015E-2</v>
      </c>
      <c r="Q46" s="119" t="s">
        <v>2277</v>
      </c>
      <c r="R46" s="1">
        <f t="shared" si="16"/>
        <v>1.3897623897309995E-3</v>
      </c>
      <c r="S46" s="2">
        <f t="shared" si="17"/>
        <v>0.05</v>
      </c>
      <c r="Z46" s="1">
        <f t="shared" si="18"/>
        <v>-21327</v>
      </c>
      <c r="AA46" s="1">
        <f t="shared" si="19"/>
        <v>1.722985992289415E-2</v>
      </c>
      <c r="AB46" s="1">
        <f t="shared" si="20"/>
        <v>-1.1380727113262667E-2</v>
      </c>
      <c r="AC46" s="1">
        <f t="shared" si="21"/>
        <v>3.7279517026525433E-2</v>
      </c>
      <c r="AD46" s="1">
        <f t="shared" si="22"/>
        <v>-9.8622699226087324E-3</v>
      </c>
      <c r="AE46" s="1">
        <f t="shared" si="23"/>
        <v>4.8632184013196436E-6</v>
      </c>
      <c r="AF46" s="1">
        <f t="shared" si="24"/>
        <v>3.7279517026525433E-2</v>
      </c>
      <c r="AG46" s="2"/>
      <c r="AH46" s="1">
        <f t="shared" si="25"/>
        <v>1.8748317113548085E-2</v>
      </c>
      <c r="AI46" s="1">
        <f t="shared" si="26"/>
        <v>0.78989837468507429</v>
      </c>
      <c r="AJ46" s="1">
        <f t="shared" si="27"/>
        <v>0.98792094334211566</v>
      </c>
      <c r="AK46" s="1">
        <f t="shared" si="28"/>
        <v>-0.27223309214332475</v>
      </c>
      <c r="AL46" s="1">
        <f t="shared" si="29"/>
        <v>-2.2280859470087724</v>
      </c>
      <c r="AM46" s="1">
        <f t="shared" si="30"/>
        <v>-2.0349537931223658</v>
      </c>
      <c r="AN46" s="1">
        <f t="shared" si="35"/>
        <v>-1.915732131680802</v>
      </c>
      <c r="AO46" s="1">
        <f t="shared" si="35"/>
        <v>-1.9157316409758818</v>
      </c>
      <c r="AP46" s="1">
        <f t="shared" si="35"/>
        <v>-1.9157358610454718</v>
      </c>
      <c r="AQ46" s="1">
        <f t="shared" si="35"/>
        <v>-1.9156995667644514</v>
      </c>
      <c r="AR46" s="1">
        <f t="shared" si="35"/>
        <v>-1.9160115923244638</v>
      </c>
      <c r="AS46" s="1">
        <f t="shared" si="35"/>
        <v>-1.9133201664226387</v>
      </c>
      <c r="AT46" s="1">
        <f t="shared" si="35"/>
        <v>-1.9359095049025778</v>
      </c>
      <c r="AU46" s="1">
        <f t="shared" si="32"/>
        <v>-1.5921074527968844</v>
      </c>
      <c r="AW46" s="1">
        <v>-3000</v>
      </c>
      <c r="AX46" s="1">
        <f t="shared" si="0"/>
        <v>-2.2536336972743851E-2</v>
      </c>
      <c r="AY46" s="1">
        <f t="shared" si="1"/>
        <v>-7.3308221099045124E-3</v>
      </c>
      <c r="AZ46" s="1">
        <f t="shared" si="2"/>
        <v>-1.5205514862839338E-2</v>
      </c>
      <c r="BA46" s="1">
        <f t="shared" si="3"/>
        <v>1.2919309179367531</v>
      </c>
      <c r="BB46" s="1">
        <f t="shared" si="4"/>
        <v>-0.87164016812683343</v>
      </c>
      <c r="BC46" s="1">
        <f t="shared" si="5"/>
        <v>0.55683477561423378</v>
      </c>
      <c r="BD46" s="1">
        <f t="shared" si="6"/>
        <v>0.28584162931476031</v>
      </c>
      <c r="BE46" s="1">
        <f t="shared" si="34"/>
        <v>12.960636728345829</v>
      </c>
      <c r="BF46" s="1">
        <f t="shared" si="34"/>
        <v>12.960540904177954</v>
      </c>
      <c r="BG46" s="1">
        <f t="shared" si="34"/>
        <v>12.9602391240931</v>
      </c>
      <c r="BH46" s="1">
        <f t="shared" si="34"/>
        <v>12.959288971879907</v>
      </c>
      <c r="BI46" s="1">
        <f t="shared" si="34"/>
        <v>12.956299861791804</v>
      </c>
      <c r="BJ46" s="1">
        <f t="shared" si="34"/>
        <v>12.946920068753411</v>
      </c>
      <c r="BK46" s="1">
        <f t="shared" si="34"/>
        <v>12.917708558070277</v>
      </c>
      <c r="BL46" s="1">
        <f t="shared" si="8"/>
        <v>12.82857223089926</v>
      </c>
    </row>
    <row r="47" spans="1:64" ht="12.95" customHeight="1" x14ac:dyDescent="0.2">
      <c r="A47" s="67" t="s">
        <v>99</v>
      </c>
      <c r="B47" s="68" t="s">
        <v>100</v>
      </c>
      <c r="C47" s="67">
        <v>8653.7049999999999</v>
      </c>
      <c r="D47" s="69"/>
      <c r="E47" s="70">
        <f t="shared" si="11"/>
        <v>-21320.990287890305</v>
      </c>
      <c r="F47" s="1">
        <f t="shared" si="12"/>
        <v>-21321</v>
      </c>
      <c r="G47" s="1">
        <f t="shared" si="13"/>
        <v>1.6290569996272097E-2</v>
      </c>
      <c r="H47" s="1">
        <f t="shared" si="14"/>
        <v>1.6290569996272097E-2</v>
      </c>
      <c r="P47" s="1">
        <f t="shared" si="15"/>
        <v>-2.9915411295409443E-2</v>
      </c>
      <c r="Q47" s="119" t="s">
        <v>2278</v>
      </c>
      <c r="R47" s="1">
        <f t="shared" si="16"/>
        <v>2.1349927071272244E-3</v>
      </c>
      <c r="S47" s="2">
        <f t="shared" si="17"/>
        <v>0.05</v>
      </c>
      <c r="Z47" s="1">
        <f t="shared" si="18"/>
        <v>-21321</v>
      </c>
      <c r="AA47" s="1">
        <f t="shared" si="19"/>
        <v>1.7210608452818101E-2</v>
      </c>
      <c r="AB47" s="1">
        <f t="shared" si="20"/>
        <v>-2.4428345646101933E-3</v>
      </c>
      <c r="AC47" s="1">
        <f t="shared" si="21"/>
        <v>4.620598129168154E-2</v>
      </c>
      <c r="AD47" s="1">
        <f t="shared" si="22"/>
        <v>-9.2003845654600389E-4</v>
      </c>
      <c r="AE47" s="1">
        <f t="shared" si="23"/>
        <v>4.2323538076177657E-8</v>
      </c>
      <c r="AF47" s="1">
        <f t="shared" si="24"/>
        <v>4.620598129168154E-2</v>
      </c>
      <c r="AG47" s="2"/>
      <c r="AH47" s="1">
        <f t="shared" si="25"/>
        <v>1.8733404560882291E-2</v>
      </c>
      <c r="AI47" s="1">
        <f t="shared" si="26"/>
        <v>0.79086942742194322</v>
      </c>
      <c r="AJ47" s="1">
        <f t="shared" si="27"/>
        <v>0.98846665324107119</v>
      </c>
      <c r="AK47" s="1">
        <f t="shared" si="28"/>
        <v>-0.27297976670636881</v>
      </c>
      <c r="AL47" s="1">
        <f t="shared" si="29"/>
        <v>-2.2245238457327852</v>
      </c>
      <c r="AM47" s="1">
        <f t="shared" si="30"/>
        <v>-2.0258304027655916</v>
      </c>
      <c r="AN47" s="1">
        <f t="shared" si="35"/>
        <v>-1.9115001847427111</v>
      </c>
      <c r="AO47" s="1">
        <f t="shared" si="35"/>
        <v>-1.9114997334348489</v>
      </c>
      <c r="AP47" s="1">
        <f t="shared" si="35"/>
        <v>-1.9115036609850218</v>
      </c>
      <c r="AQ47" s="1">
        <f t="shared" si="35"/>
        <v>-1.911469479642639</v>
      </c>
      <c r="AR47" s="1">
        <f t="shared" si="35"/>
        <v>-1.9117668483839636</v>
      </c>
      <c r="AS47" s="1">
        <f t="shared" si="35"/>
        <v>-1.9091714069263017</v>
      </c>
      <c r="AT47" s="1">
        <f t="shared" si="35"/>
        <v>-1.9312191431961887</v>
      </c>
      <c r="AU47" s="1">
        <f t="shared" si="32"/>
        <v>-1.5873863266932022</v>
      </c>
      <c r="AW47" s="1">
        <v>-2500</v>
      </c>
      <c r="AX47" s="1">
        <f t="shared" si="0"/>
        <v>-2.6233794648197917E-2</v>
      </c>
      <c r="AY47" s="1">
        <f t="shared" si="1"/>
        <v>-7.2807866613874891E-3</v>
      </c>
      <c r="AZ47" s="1">
        <f t="shared" si="2"/>
        <v>-1.8953007986810426E-2</v>
      </c>
      <c r="BA47" s="1">
        <f t="shared" si="3"/>
        <v>1.1093060739025422</v>
      </c>
      <c r="BB47" s="1">
        <f t="shared" si="4"/>
        <v>-0.98415879633910142</v>
      </c>
      <c r="BC47" s="1">
        <f t="shared" si="5"/>
        <v>1.2473237303027598</v>
      </c>
      <c r="BD47" s="1">
        <f t="shared" si="6"/>
        <v>0.71945171496649796</v>
      </c>
      <c r="BE47" s="1">
        <f t="shared" si="34"/>
        <v>13.497988726541255</v>
      </c>
      <c r="BF47" s="1">
        <f t="shared" si="34"/>
        <v>13.497968489640401</v>
      </c>
      <c r="BG47" s="1">
        <f t="shared" si="34"/>
        <v>13.497869848167383</v>
      </c>
      <c r="BH47" s="1">
        <f t="shared" si="34"/>
        <v>13.497389223629208</v>
      </c>
      <c r="BI47" s="1">
        <f t="shared" si="34"/>
        <v>13.495051834809241</v>
      </c>
      <c r="BJ47" s="1">
        <f t="shared" si="34"/>
        <v>13.483786948557571</v>
      </c>
      <c r="BK47" s="1">
        <f t="shared" si="34"/>
        <v>13.431648609520069</v>
      </c>
      <c r="BL47" s="1">
        <f t="shared" si="8"/>
        <v>13.221999406206079</v>
      </c>
    </row>
    <row r="48" spans="1:64" ht="12.95" customHeight="1" x14ac:dyDescent="0.2">
      <c r="A48" s="67" t="s">
        <v>102</v>
      </c>
      <c r="B48" s="68" t="s">
        <v>100</v>
      </c>
      <c r="C48" s="67">
        <v>8653.7049999999999</v>
      </c>
      <c r="D48" s="69"/>
      <c r="E48" s="70">
        <f t="shared" si="11"/>
        <v>-21320.990287890305</v>
      </c>
      <c r="F48" s="1">
        <f t="shared" si="12"/>
        <v>-21321</v>
      </c>
      <c r="G48" s="1">
        <f t="shared" si="13"/>
        <v>1.6290569996272097E-2</v>
      </c>
      <c r="H48" s="1">
        <f t="shared" si="14"/>
        <v>1.6290569996272097E-2</v>
      </c>
      <c r="P48" s="1">
        <f t="shared" si="15"/>
        <v>-2.9915411295409443E-2</v>
      </c>
      <c r="Q48" s="119" t="s">
        <v>2278</v>
      </c>
      <c r="R48" s="1">
        <f t="shared" si="16"/>
        <v>2.1349927071272244E-3</v>
      </c>
      <c r="S48" s="2">
        <f t="shared" si="17"/>
        <v>0.05</v>
      </c>
      <c r="Z48" s="1">
        <f t="shared" si="18"/>
        <v>-21321</v>
      </c>
      <c r="AA48" s="1">
        <f t="shared" si="19"/>
        <v>1.7210608452818101E-2</v>
      </c>
      <c r="AB48" s="1">
        <f t="shared" si="20"/>
        <v>-2.4428345646101933E-3</v>
      </c>
      <c r="AC48" s="1">
        <f t="shared" si="21"/>
        <v>4.620598129168154E-2</v>
      </c>
      <c r="AD48" s="1">
        <f t="shared" si="22"/>
        <v>-9.2003845654600389E-4</v>
      </c>
      <c r="AE48" s="1">
        <f t="shared" si="23"/>
        <v>4.2323538076177657E-8</v>
      </c>
      <c r="AF48" s="1">
        <f t="shared" si="24"/>
        <v>4.620598129168154E-2</v>
      </c>
      <c r="AG48" s="2"/>
      <c r="AH48" s="1">
        <f t="shared" si="25"/>
        <v>1.8733404560882291E-2</v>
      </c>
      <c r="AI48" s="1">
        <f t="shared" si="26"/>
        <v>0.79086942742194322</v>
      </c>
      <c r="AJ48" s="1">
        <f t="shared" si="27"/>
        <v>0.98846665324107119</v>
      </c>
      <c r="AK48" s="1">
        <f t="shared" si="28"/>
        <v>-0.27297976670636881</v>
      </c>
      <c r="AL48" s="1">
        <f t="shared" si="29"/>
        <v>-2.2245238457327852</v>
      </c>
      <c r="AM48" s="1">
        <f t="shared" si="30"/>
        <v>-2.0258304027655916</v>
      </c>
      <c r="AN48" s="1">
        <f t="shared" si="35"/>
        <v>-1.9115001847427111</v>
      </c>
      <c r="AO48" s="1">
        <f t="shared" si="35"/>
        <v>-1.9114997334348489</v>
      </c>
      <c r="AP48" s="1">
        <f t="shared" si="35"/>
        <v>-1.9115036609850218</v>
      </c>
      <c r="AQ48" s="1">
        <f t="shared" si="35"/>
        <v>-1.911469479642639</v>
      </c>
      <c r="AR48" s="1">
        <f t="shared" si="35"/>
        <v>-1.9117668483839636</v>
      </c>
      <c r="AS48" s="1">
        <f t="shared" si="35"/>
        <v>-1.9091714069263017</v>
      </c>
      <c r="AT48" s="1">
        <f t="shared" si="35"/>
        <v>-1.9312191431961887</v>
      </c>
      <c r="AU48" s="1">
        <f t="shared" si="32"/>
        <v>-1.5873863266932022</v>
      </c>
      <c r="AW48" s="1">
        <v>-2000</v>
      </c>
      <c r="AX48" s="1">
        <f t="shared" si="0"/>
        <v>-2.5165107316349258E-2</v>
      </c>
      <c r="AY48" s="1">
        <f t="shared" si="1"/>
        <v>-7.2196708882400224E-3</v>
      </c>
      <c r="AZ48" s="1">
        <f t="shared" si="2"/>
        <v>-1.7945436428109234E-2</v>
      </c>
      <c r="BA48" s="1">
        <f t="shared" si="3"/>
        <v>0.9408272680233557</v>
      </c>
      <c r="BB48" s="1">
        <f t="shared" si="4"/>
        <v>-0.78093290551481431</v>
      </c>
      <c r="BC48" s="1">
        <f t="shared" si="5"/>
        <v>1.7437307226173424</v>
      </c>
      <c r="BD48" s="1">
        <f t="shared" si="6"/>
        <v>1.1898209913935429</v>
      </c>
      <c r="BE48" s="1">
        <f t="shared" si="34"/>
        <v>13.953524387173946</v>
      </c>
      <c r="BF48" s="1">
        <f t="shared" si="34"/>
        <v>13.953524346344089</v>
      </c>
      <c r="BG48" s="1">
        <f t="shared" si="34"/>
        <v>13.953523696153937</v>
      </c>
      <c r="BH48" s="1">
        <f t="shared" si="34"/>
        <v>13.953513342585278</v>
      </c>
      <c r="BI48" s="1">
        <f t="shared" si="34"/>
        <v>13.953348550997143</v>
      </c>
      <c r="BJ48" s="1">
        <f t="shared" si="34"/>
        <v>13.950745050025388</v>
      </c>
      <c r="BK48" s="1">
        <f t="shared" si="34"/>
        <v>13.913554538723949</v>
      </c>
      <c r="BL48" s="1">
        <f t="shared" si="8"/>
        <v>13.615426581512898</v>
      </c>
    </row>
    <row r="49" spans="1:64" ht="12.95" customHeight="1" x14ac:dyDescent="0.2">
      <c r="A49" s="67" t="s">
        <v>103</v>
      </c>
      <c r="B49" s="68" t="s">
        <v>100</v>
      </c>
      <c r="C49" s="67">
        <v>8655.3649999999998</v>
      </c>
      <c r="D49" s="69"/>
      <c r="E49" s="70">
        <f t="shared" si="11"/>
        <v>-21320.00062932746</v>
      </c>
      <c r="F49" s="1">
        <f t="shared" si="12"/>
        <v>-21320</v>
      </c>
      <c r="G49" s="1">
        <f t="shared" si="13"/>
        <v>-1.055600003383006E-3</v>
      </c>
      <c r="H49" s="1">
        <f t="shared" si="14"/>
        <v>-1.055600003383006E-3</v>
      </c>
      <c r="P49" s="1">
        <f t="shared" si="15"/>
        <v>-2.9915991355792163E-2</v>
      </c>
      <c r="Q49" s="119" t="s">
        <v>2279</v>
      </c>
      <c r="R49" s="1">
        <f t="shared" si="16"/>
        <v>8.3292218901421318E-4</v>
      </c>
      <c r="S49" s="2">
        <f t="shared" si="17"/>
        <v>0.05</v>
      </c>
      <c r="Z49" s="1">
        <f t="shared" si="18"/>
        <v>-21320</v>
      </c>
      <c r="AA49" s="1">
        <f t="shared" si="19"/>
        <v>1.720736559401476E-2</v>
      </c>
      <c r="AB49" s="1">
        <f t="shared" si="20"/>
        <v>-1.978648470323912E-2</v>
      </c>
      <c r="AC49" s="1">
        <f t="shared" si="21"/>
        <v>2.8860391352409157E-2</v>
      </c>
      <c r="AD49" s="1">
        <f t="shared" si="22"/>
        <v>-1.8262965597397766E-2</v>
      </c>
      <c r="AE49" s="1">
        <f t="shared" si="23"/>
        <v>1.6676795620586718E-5</v>
      </c>
      <c r="AF49" s="1">
        <f t="shared" si="24"/>
        <v>2.8860391352409157E-2</v>
      </c>
      <c r="AG49" s="2"/>
      <c r="AH49" s="1">
        <f t="shared" si="25"/>
        <v>1.8730884699856114E-2</v>
      </c>
      <c r="AI49" s="1">
        <f t="shared" si="26"/>
        <v>0.79103176058673563</v>
      </c>
      <c r="AJ49" s="1">
        <f t="shared" si="27"/>
        <v>0.98855651424078061</v>
      </c>
      <c r="AK49" s="1">
        <f t="shared" si="28"/>
        <v>-0.27310405404242916</v>
      </c>
      <c r="AL49" s="1">
        <f t="shared" si="29"/>
        <v>-2.2239293100448823</v>
      </c>
      <c r="AM49" s="1">
        <f t="shared" si="30"/>
        <v>-2.0243140641293365</v>
      </c>
      <c r="AN49" s="1">
        <f t="shared" si="35"/>
        <v>-1.9107943542160697</v>
      </c>
      <c r="AO49" s="1">
        <f t="shared" si="35"/>
        <v>-1.9107939092265598</v>
      </c>
      <c r="AP49" s="1">
        <f t="shared" si="35"/>
        <v>-1.9107977895170367</v>
      </c>
      <c r="AQ49" s="1">
        <f t="shared" si="35"/>
        <v>-1.9107639521086632</v>
      </c>
      <c r="AR49" s="1">
        <f t="shared" si="35"/>
        <v>-1.9110589165591898</v>
      </c>
      <c r="AS49" s="1">
        <f t="shared" si="35"/>
        <v>-1.9084793492736665</v>
      </c>
      <c r="AT49" s="1">
        <f t="shared" si="35"/>
        <v>-1.9304366711805301</v>
      </c>
      <c r="AU49" s="1">
        <f t="shared" si="32"/>
        <v>-1.5865994723425882</v>
      </c>
      <c r="AW49" s="1">
        <v>-1500</v>
      </c>
      <c r="AX49" s="1">
        <f t="shared" si="0"/>
        <v>-2.1270353484660439E-2</v>
      </c>
      <c r="AY49" s="1">
        <f t="shared" si="1"/>
        <v>-7.1474747904621116E-3</v>
      </c>
      <c r="AZ49" s="1">
        <f t="shared" si="2"/>
        <v>-1.4122878694198327E-2</v>
      </c>
      <c r="BA49" s="1">
        <f t="shared" si="3"/>
        <v>0.82324571050485729</v>
      </c>
      <c r="BB49" s="1">
        <f t="shared" si="4"/>
        <v>-0.50488719834353535</v>
      </c>
      <c r="BC49" s="1">
        <f t="shared" si="5"/>
        <v>2.1106374379125996</v>
      </c>
      <c r="BD49" s="1">
        <f t="shared" si="6"/>
        <v>1.76499967074994</v>
      </c>
      <c r="BE49" s="1">
        <f t="shared" si="34"/>
        <v>14.34531158611828</v>
      </c>
      <c r="BF49" s="1">
        <f t="shared" si="34"/>
        <v>14.34531157710941</v>
      </c>
      <c r="BG49" s="1">
        <f t="shared" si="34"/>
        <v>14.345311703885775</v>
      </c>
      <c r="BH49" s="1">
        <f t="shared" si="34"/>
        <v>14.345309919831745</v>
      </c>
      <c r="BI49" s="1">
        <f t="shared" si="34"/>
        <v>14.345335024456528</v>
      </c>
      <c r="BJ49" s="1">
        <f t="shared" si="34"/>
        <v>14.344981485508601</v>
      </c>
      <c r="BK49" s="1">
        <f t="shared" si="34"/>
        <v>14.349906908576026</v>
      </c>
      <c r="BL49" s="1">
        <f t="shared" si="8"/>
        <v>14.008853756819716</v>
      </c>
    </row>
    <row r="50" spans="1:64" ht="12.95" customHeight="1" x14ac:dyDescent="0.2">
      <c r="A50" s="67" t="s">
        <v>103</v>
      </c>
      <c r="B50" s="68" t="s">
        <v>100</v>
      </c>
      <c r="C50" s="67">
        <v>8660.3940000000002</v>
      </c>
      <c r="D50" s="69"/>
      <c r="E50" s="70">
        <f t="shared" si="11"/>
        <v>-21317.002440825916</v>
      </c>
      <c r="F50" s="1">
        <f t="shared" si="12"/>
        <v>-21317</v>
      </c>
      <c r="G50" s="1">
        <f t="shared" si="13"/>
        <v>-4.0941100014606491E-3</v>
      </c>
      <c r="H50" s="1">
        <f t="shared" si="14"/>
        <v>-4.0941100014606491E-3</v>
      </c>
      <c r="P50" s="1">
        <f t="shared" si="15"/>
        <v>-2.9917730420690909E-2</v>
      </c>
      <c r="Q50" s="119" t="s">
        <v>2280</v>
      </c>
      <c r="R50" s="1">
        <f t="shared" si="16"/>
        <v>6.66859371556486E-4</v>
      </c>
      <c r="S50" s="2">
        <f t="shared" si="17"/>
        <v>0.05</v>
      </c>
      <c r="Z50" s="1">
        <f t="shared" si="18"/>
        <v>-21317</v>
      </c>
      <c r="AA50" s="1">
        <f t="shared" si="19"/>
        <v>1.719757815237017E-2</v>
      </c>
      <c r="AB50" s="1">
        <f t="shared" si="20"/>
        <v>-2.2817375987075877E-2</v>
      </c>
      <c r="AC50" s="1">
        <f t="shared" si="21"/>
        <v>2.582362041923026E-2</v>
      </c>
      <c r="AD50" s="1">
        <f t="shared" si="22"/>
        <v>-2.1291688153830819E-2</v>
      </c>
      <c r="AE50" s="1">
        <f t="shared" si="23"/>
        <v>2.2666799221998982E-5</v>
      </c>
      <c r="AF50" s="1">
        <f t="shared" si="24"/>
        <v>2.582362041923026E-2</v>
      </c>
      <c r="AG50" s="2"/>
      <c r="AH50" s="1">
        <f t="shared" si="25"/>
        <v>1.8723265985615228E-2</v>
      </c>
      <c r="AI50" s="1">
        <f t="shared" si="26"/>
        <v>0.79151960396597665</v>
      </c>
      <c r="AJ50" s="1">
        <f t="shared" si="27"/>
        <v>0.98882421911424789</v>
      </c>
      <c r="AK50" s="1">
        <f t="shared" si="28"/>
        <v>-0.2734766423067721</v>
      </c>
      <c r="AL50" s="1">
        <f t="shared" si="29"/>
        <v>-2.2221442369423845</v>
      </c>
      <c r="AM50" s="1">
        <f t="shared" si="30"/>
        <v>-2.0197722537853053</v>
      </c>
      <c r="AN50" s="1">
        <f t="shared" si="35"/>
        <v>-1.9086759926356993</v>
      </c>
      <c r="AO50" s="1">
        <f t="shared" si="35"/>
        <v>-1.908675566187408</v>
      </c>
      <c r="AP50" s="1">
        <f t="shared" si="35"/>
        <v>-1.9086793072113719</v>
      </c>
      <c r="AQ50" s="1">
        <f t="shared" si="35"/>
        <v>-1.9086464876650386</v>
      </c>
      <c r="AR50" s="1">
        <f t="shared" si="35"/>
        <v>-1.9089343050924716</v>
      </c>
      <c r="AS50" s="1">
        <f t="shared" si="35"/>
        <v>-1.9064021472542725</v>
      </c>
      <c r="AT50" s="1">
        <f t="shared" si="35"/>
        <v>-1.9280879778237232</v>
      </c>
      <c r="AU50" s="1">
        <f t="shared" si="32"/>
        <v>-1.5842389092907472</v>
      </c>
      <c r="AW50" s="1">
        <v>-1000</v>
      </c>
      <c r="AX50" s="1">
        <f t="shared" si="0"/>
        <v>-1.5956239679434499E-2</v>
      </c>
      <c r="AY50" s="1">
        <f t="shared" si="1"/>
        <v>-7.0641983680537574E-3</v>
      </c>
      <c r="AZ50" s="1">
        <f t="shared" si="2"/>
        <v>-8.8920413113807422E-3</v>
      </c>
      <c r="BA50" s="1">
        <f t="shared" si="3"/>
        <v>0.74610866534095033</v>
      </c>
      <c r="BB50" s="1">
        <f t="shared" si="4"/>
        <v>-0.23627066844176059</v>
      </c>
      <c r="BC50" s="1">
        <f t="shared" si="5"/>
        <v>2.4013626641385173</v>
      </c>
      <c r="BD50" s="1">
        <f t="shared" si="6"/>
        <v>2.5773497330540738</v>
      </c>
      <c r="BE50" s="1">
        <f t="shared" si="34"/>
        <v>14.694181010498111</v>
      </c>
      <c r="BF50" s="1">
        <f t="shared" si="34"/>
        <v>14.694171383040432</v>
      </c>
      <c r="BG50" s="1">
        <f t="shared" si="34"/>
        <v>14.694224339782842</v>
      </c>
      <c r="BH50" s="1">
        <f t="shared" si="34"/>
        <v>14.693932990445846</v>
      </c>
      <c r="BI50" s="1">
        <f t="shared" si="34"/>
        <v>14.695534208122895</v>
      </c>
      <c r="BJ50" s="1">
        <f t="shared" si="34"/>
        <v>14.686682579790842</v>
      </c>
      <c r="BK50" s="1">
        <f t="shared" si="34"/>
        <v>14.73414680586434</v>
      </c>
      <c r="BL50" s="1">
        <f t="shared" si="8"/>
        <v>14.402280932126535</v>
      </c>
    </row>
    <row r="51" spans="1:64" ht="12.95" customHeight="1" x14ac:dyDescent="0.2">
      <c r="A51" s="67" t="s">
        <v>102</v>
      </c>
      <c r="B51" s="68" t="s">
        <v>101</v>
      </c>
      <c r="C51" s="67">
        <v>8664.5990000000002</v>
      </c>
      <c r="D51" s="69"/>
      <c r="E51" s="70">
        <f t="shared" si="11"/>
        <v>-21314.495504526654</v>
      </c>
      <c r="F51" s="1">
        <f t="shared" si="12"/>
        <v>-21314.5</v>
      </c>
      <c r="G51" s="1">
        <f t="shared" si="13"/>
        <v>7.5404649960546521E-3</v>
      </c>
      <c r="H51" s="1">
        <f t="shared" si="14"/>
        <v>7.5404649960546521E-3</v>
      </c>
      <c r="P51" s="1">
        <f t="shared" si="15"/>
        <v>-2.9919178362404042E-2</v>
      </c>
      <c r="Q51" s="119" t="s">
        <v>2281</v>
      </c>
      <c r="R51" s="1">
        <f t="shared" si="16"/>
        <v>1.4032248805429185E-3</v>
      </c>
      <c r="S51" s="2">
        <f t="shared" si="17"/>
        <v>0.05</v>
      </c>
      <c r="Z51" s="1">
        <f t="shared" si="18"/>
        <v>-21314.5</v>
      </c>
      <c r="AA51" s="1">
        <f t="shared" si="19"/>
        <v>1.7189354427622969E-2</v>
      </c>
      <c r="AB51" s="1">
        <f t="shared" si="20"/>
        <v>-1.1176384232940866E-2</v>
      </c>
      <c r="AC51" s="1">
        <f t="shared" si="21"/>
        <v>3.7459643358458694E-2</v>
      </c>
      <c r="AD51" s="1">
        <f t="shared" si="22"/>
        <v>-9.6488894315683166E-3</v>
      </c>
      <c r="AE51" s="1">
        <f t="shared" si="23"/>
        <v>4.6550533631315383E-6</v>
      </c>
      <c r="AF51" s="1">
        <f t="shared" si="24"/>
        <v>3.7459643358458694E-2</v>
      </c>
      <c r="AG51" s="2"/>
      <c r="AH51" s="1">
        <f t="shared" si="25"/>
        <v>1.8716849228995518E-2</v>
      </c>
      <c r="AI51" s="1">
        <f t="shared" si="26"/>
        <v>0.79192710863342253</v>
      </c>
      <c r="AJ51" s="1">
        <f t="shared" si="27"/>
        <v>0.98904514817123435</v>
      </c>
      <c r="AK51" s="1">
        <f t="shared" si="28"/>
        <v>-0.27378681724334691</v>
      </c>
      <c r="AL51" s="1">
        <f t="shared" si="29"/>
        <v>-2.2206549922832743</v>
      </c>
      <c r="AM51" s="1">
        <f t="shared" si="30"/>
        <v>-2.0159956387949625</v>
      </c>
      <c r="AN51" s="1">
        <f t="shared" ref="AN51:AT60" si="36">$AU51+$AB$7*SIN(AO51)</f>
        <v>-1.9069096925705551</v>
      </c>
      <c r="AO51" s="1">
        <f t="shared" si="36"/>
        <v>-1.9069092811071728</v>
      </c>
      <c r="AP51" s="1">
        <f t="shared" si="36"/>
        <v>-1.9069129089193073</v>
      </c>
      <c r="AQ51" s="1">
        <f t="shared" si="36"/>
        <v>-1.9068809217349556</v>
      </c>
      <c r="AR51" s="1">
        <f t="shared" si="36"/>
        <v>-1.907162858628376</v>
      </c>
      <c r="AS51" s="1">
        <f t="shared" si="36"/>
        <v>-1.9046699631819037</v>
      </c>
      <c r="AT51" s="1">
        <f t="shared" si="36"/>
        <v>-1.9261292697397825</v>
      </c>
      <c r="AU51" s="1">
        <f t="shared" si="32"/>
        <v>-1.5822717734142135</v>
      </c>
      <c r="AW51" s="1">
        <v>-500</v>
      </c>
      <c r="AX51" s="1">
        <f t="shared" si="0"/>
        <v>-1.0082506872506298E-2</v>
      </c>
      <c r="AY51" s="1">
        <f t="shared" si="1"/>
        <v>-6.96984162101496E-3</v>
      </c>
      <c r="AZ51" s="1">
        <f t="shared" si="2"/>
        <v>-3.1126652514913374E-3</v>
      </c>
      <c r="BA51" s="1">
        <f t="shared" si="3"/>
        <v>0.69723264279778463</v>
      </c>
      <c r="BB51" s="1">
        <f t="shared" si="4"/>
        <v>7.7062704877962239E-3</v>
      </c>
      <c r="BC51" s="1">
        <f t="shared" si="5"/>
        <v>2.6475950643118198</v>
      </c>
      <c r="BD51" s="1">
        <f t="shared" si="6"/>
        <v>3.9659329972552766</v>
      </c>
      <c r="BE51" s="1">
        <f t="shared" si="34"/>
        <v>15.015323159828357</v>
      </c>
      <c r="BF51" s="1">
        <f t="shared" si="34"/>
        <v>15.015235782390153</v>
      </c>
      <c r="BG51" s="1">
        <f t="shared" si="34"/>
        <v>15.015565939117353</v>
      </c>
      <c r="BH51" s="1">
        <f t="shared" si="34"/>
        <v>15.014317962497982</v>
      </c>
      <c r="BI51" s="1">
        <f t="shared" si="34"/>
        <v>15.01902849314258</v>
      </c>
      <c r="BJ51" s="1">
        <f t="shared" si="34"/>
        <v>15.001150424398391</v>
      </c>
      <c r="BK51" s="1">
        <f t="shared" si="34"/>
        <v>15.067678034574312</v>
      </c>
      <c r="BL51" s="1">
        <f t="shared" si="8"/>
        <v>14.795708107433354</v>
      </c>
    </row>
    <row r="52" spans="1:64" ht="12.95" customHeight="1" x14ac:dyDescent="0.2">
      <c r="A52" s="67" t="s">
        <v>104</v>
      </c>
      <c r="B52" s="68" t="s">
        <v>101</v>
      </c>
      <c r="C52" s="67">
        <v>8669.6299999999992</v>
      </c>
      <c r="D52" s="69"/>
      <c r="E52" s="70">
        <f t="shared" si="11"/>
        <v>-21311.496123665398</v>
      </c>
      <c r="F52" s="1">
        <f t="shared" si="12"/>
        <v>-21311.5</v>
      </c>
      <c r="G52" s="1">
        <f t="shared" si="13"/>
        <v>6.5019549965654733E-3</v>
      </c>
      <c r="H52" s="1">
        <f t="shared" si="14"/>
        <v>6.5019549965654733E-3</v>
      </c>
      <c r="P52" s="1">
        <f t="shared" si="15"/>
        <v>-2.9920914357616811E-2</v>
      </c>
      <c r="Q52" s="119" t="s">
        <v>2282</v>
      </c>
      <c r="R52" s="1">
        <f t="shared" si="16"/>
        <v>1.326625411991831E-3</v>
      </c>
      <c r="S52" s="2">
        <f t="shared" si="17"/>
        <v>0.05</v>
      </c>
      <c r="Z52" s="1">
        <f t="shared" si="18"/>
        <v>-21311.5</v>
      </c>
      <c r="AA52" s="1">
        <f t="shared" si="19"/>
        <v>1.7179404814225668E-2</v>
      </c>
      <c r="AB52" s="1">
        <f t="shared" si="20"/>
        <v>-1.2207112615135022E-2</v>
      </c>
      <c r="AC52" s="1">
        <f t="shared" si="21"/>
        <v>3.6422869354182284E-2</v>
      </c>
      <c r="AD52" s="1">
        <f t="shared" si="22"/>
        <v>-1.0677449817660195E-2</v>
      </c>
      <c r="AE52" s="1">
        <f t="shared" si="23"/>
        <v>5.7003967304325868E-6</v>
      </c>
      <c r="AF52" s="1">
        <f t="shared" si="24"/>
        <v>3.6422869354182284E-2</v>
      </c>
      <c r="AG52" s="2"/>
      <c r="AH52" s="1">
        <f t="shared" si="25"/>
        <v>1.8709067611700495E-2</v>
      </c>
      <c r="AI52" s="1">
        <f t="shared" si="26"/>
        <v>0.79241727891885871</v>
      </c>
      <c r="AJ52" s="1">
        <f t="shared" si="27"/>
        <v>0.98930766307999385</v>
      </c>
      <c r="AK52" s="1">
        <f t="shared" si="28"/>
        <v>-0.27415864627335484</v>
      </c>
      <c r="AL52" s="1">
        <f t="shared" si="29"/>
        <v>-2.218865872061202</v>
      </c>
      <c r="AM52" s="1">
        <f t="shared" si="30"/>
        <v>-2.0114735272177366</v>
      </c>
      <c r="AN52" s="1">
        <f t="shared" si="36"/>
        <v>-1.9047889310507637</v>
      </c>
      <c r="AO52" s="1">
        <f t="shared" si="36"/>
        <v>-1.9047885370224966</v>
      </c>
      <c r="AP52" s="1">
        <f t="shared" si="36"/>
        <v>-1.9047920323374461</v>
      </c>
      <c r="AQ52" s="1">
        <f t="shared" si="36"/>
        <v>-1.9047610251433702</v>
      </c>
      <c r="AR52" s="1">
        <f t="shared" si="36"/>
        <v>-1.9050359955614544</v>
      </c>
      <c r="AS52" s="1">
        <f t="shared" si="36"/>
        <v>-1.9025899183153427</v>
      </c>
      <c r="AT52" s="1">
        <f t="shared" si="36"/>
        <v>-1.9237770636463425</v>
      </c>
      <c r="AU52" s="1">
        <f t="shared" si="32"/>
        <v>-1.5799112103623725</v>
      </c>
      <c r="AW52" s="1">
        <v>0</v>
      </c>
      <c r="AX52" s="1">
        <f t="shared" si="0"/>
        <v>-4.2002143867135577E-3</v>
      </c>
      <c r="AY52" s="1">
        <f t="shared" si="1"/>
        <v>-6.8644045493457193E-3</v>
      </c>
      <c r="AZ52" s="1">
        <f t="shared" si="2"/>
        <v>2.6641901626321611E-3</v>
      </c>
      <c r="BA52" s="1">
        <f t="shared" si="3"/>
        <v>0.66887520194180583</v>
      </c>
      <c r="BB52" s="1">
        <f t="shared" si="4"/>
        <v>0.22650318780649994</v>
      </c>
      <c r="BC52" s="1">
        <f t="shared" si="5"/>
        <v>2.868374774953804</v>
      </c>
      <c r="BD52" s="1">
        <f t="shared" si="6"/>
        <v>7.2745721063765023</v>
      </c>
      <c r="BE52" s="1">
        <f t="shared" si="34"/>
        <v>15.319455273929492</v>
      </c>
      <c r="BF52" s="1">
        <f t="shared" si="34"/>
        <v>15.319281078907499</v>
      </c>
      <c r="BG52" s="1">
        <f t="shared" si="34"/>
        <v>15.319828405001392</v>
      </c>
      <c r="BH52" s="1">
        <f t="shared" si="34"/>
        <v>15.31810827641619</v>
      </c>
      <c r="BI52" s="1">
        <f t="shared" si="34"/>
        <v>15.323510210854408</v>
      </c>
      <c r="BJ52" s="1">
        <f t="shared" si="34"/>
        <v>15.306505147148631</v>
      </c>
      <c r="BK52" s="1">
        <f t="shared" si="34"/>
        <v>15.359652616487987</v>
      </c>
      <c r="BL52" s="1">
        <f t="shared" si="8"/>
        <v>15.189135282740173</v>
      </c>
    </row>
    <row r="53" spans="1:64" ht="12.95" customHeight="1" x14ac:dyDescent="0.2">
      <c r="A53" s="67" t="s">
        <v>99</v>
      </c>
      <c r="B53" s="68" t="s">
        <v>101</v>
      </c>
      <c r="C53" s="67">
        <v>8669.634</v>
      </c>
      <c r="D53" s="69"/>
      <c r="E53" s="70">
        <f t="shared" si="11"/>
        <v>-21311.49373894597</v>
      </c>
      <c r="F53" s="1">
        <f t="shared" si="12"/>
        <v>-21311.5</v>
      </c>
      <c r="G53" s="1">
        <f t="shared" si="13"/>
        <v>1.0501954997380381E-2</v>
      </c>
      <c r="H53" s="1">
        <f t="shared" si="14"/>
        <v>1.0501954997380381E-2</v>
      </c>
      <c r="P53" s="1">
        <f t="shared" si="15"/>
        <v>-2.9920914357616811E-2</v>
      </c>
      <c r="Q53" s="119" t="s">
        <v>2282</v>
      </c>
      <c r="R53" s="1">
        <f t="shared" si="16"/>
        <v>1.634008366891171E-3</v>
      </c>
      <c r="S53" s="2">
        <f t="shared" si="17"/>
        <v>0.05</v>
      </c>
      <c r="Z53" s="1">
        <f t="shared" si="18"/>
        <v>-21311.5</v>
      </c>
      <c r="AA53" s="1">
        <f t="shared" si="19"/>
        <v>1.7179404814225668E-2</v>
      </c>
      <c r="AB53" s="1">
        <f t="shared" si="20"/>
        <v>-8.2071126143201147E-3</v>
      </c>
      <c r="AC53" s="1">
        <f t="shared" si="21"/>
        <v>4.0422869354997192E-2</v>
      </c>
      <c r="AD53" s="1">
        <f t="shared" si="22"/>
        <v>-6.6774498168452878E-3</v>
      </c>
      <c r="AE53" s="1">
        <f t="shared" si="23"/>
        <v>2.2294168028243587E-6</v>
      </c>
      <c r="AF53" s="1">
        <f t="shared" si="24"/>
        <v>4.0422869354997192E-2</v>
      </c>
      <c r="AG53" s="2"/>
      <c r="AH53" s="1">
        <f t="shared" si="25"/>
        <v>1.8709067611700495E-2</v>
      </c>
      <c r="AI53" s="1">
        <f t="shared" si="26"/>
        <v>0.79241727891885871</v>
      </c>
      <c r="AJ53" s="1">
        <f t="shared" si="27"/>
        <v>0.98930766307999385</v>
      </c>
      <c r="AK53" s="1">
        <f t="shared" si="28"/>
        <v>-0.27415864627335484</v>
      </c>
      <c r="AL53" s="1">
        <f t="shared" si="29"/>
        <v>-2.218865872061202</v>
      </c>
      <c r="AM53" s="1">
        <f t="shared" si="30"/>
        <v>-2.0114735272177366</v>
      </c>
      <c r="AN53" s="1">
        <f t="shared" si="36"/>
        <v>-1.9047889310507637</v>
      </c>
      <c r="AO53" s="1">
        <f t="shared" si="36"/>
        <v>-1.9047885370224966</v>
      </c>
      <c r="AP53" s="1">
        <f t="shared" si="36"/>
        <v>-1.9047920323374461</v>
      </c>
      <c r="AQ53" s="1">
        <f t="shared" si="36"/>
        <v>-1.9047610251433702</v>
      </c>
      <c r="AR53" s="1">
        <f t="shared" si="36"/>
        <v>-1.9050359955614544</v>
      </c>
      <c r="AS53" s="1">
        <f t="shared" si="36"/>
        <v>-1.9025899183153427</v>
      </c>
      <c r="AT53" s="1">
        <f t="shared" si="36"/>
        <v>-1.9237770636463425</v>
      </c>
      <c r="AU53" s="1">
        <f t="shared" si="32"/>
        <v>-1.5799112103623725</v>
      </c>
      <c r="AW53" s="1">
        <v>500</v>
      </c>
      <c r="AX53" s="1">
        <f t="shared" si="0"/>
        <v>1.2941349939133351E-3</v>
      </c>
      <c r="AY53" s="1">
        <f t="shared" si="1"/>
        <v>-6.7478871530460343E-3</v>
      </c>
      <c r="AZ53" s="1">
        <f t="shared" si="2"/>
        <v>8.0420221469593694E-3</v>
      </c>
      <c r="BA53" s="1">
        <f t="shared" si="3"/>
        <v>0.65685134849852567</v>
      </c>
      <c r="BB53" s="1">
        <f t="shared" si="4"/>
        <v>0.42274058254712188</v>
      </c>
      <c r="BC53" s="1">
        <f t="shared" si="5"/>
        <v>3.0763560008703008</v>
      </c>
      <c r="BD53" s="1">
        <f t="shared" si="6"/>
        <v>30.646738648655909</v>
      </c>
      <c r="BE53" s="1">
        <f t="shared" si="34"/>
        <v>15.614633753564693</v>
      </c>
      <c r="BF53" s="1">
        <f t="shared" si="34"/>
        <v>15.614564529539329</v>
      </c>
      <c r="BG53" s="1">
        <f t="shared" si="34"/>
        <v>15.61476671161649</v>
      </c>
      <c r="BH53" s="1">
        <f t="shared" si="34"/>
        <v>15.614176189235032</v>
      </c>
      <c r="BI53" s="1">
        <f t="shared" si="34"/>
        <v>15.615900863554074</v>
      </c>
      <c r="BJ53" s="1">
        <f t="shared" si="34"/>
        <v>15.610863005983736</v>
      </c>
      <c r="BK53" s="1">
        <f t="shared" si="34"/>
        <v>15.625572374305129</v>
      </c>
      <c r="BL53" s="1">
        <f t="shared" si="8"/>
        <v>15.582562458046992</v>
      </c>
    </row>
    <row r="54" spans="1:64" ht="12.95" customHeight="1" x14ac:dyDescent="0.2">
      <c r="A54" s="67" t="s">
        <v>102</v>
      </c>
      <c r="B54" s="68" t="s">
        <v>101</v>
      </c>
      <c r="C54" s="67">
        <v>8669.6350000000002</v>
      </c>
      <c r="D54" s="69"/>
      <c r="E54" s="70">
        <f t="shared" si="11"/>
        <v>-21311.49314276611</v>
      </c>
      <c r="F54" s="1">
        <f t="shared" si="12"/>
        <v>-21311.5</v>
      </c>
      <c r="G54" s="1">
        <f t="shared" si="13"/>
        <v>1.1501954997584107E-2</v>
      </c>
      <c r="H54" s="1">
        <f t="shared" si="14"/>
        <v>1.1501954997584107E-2</v>
      </c>
      <c r="P54" s="1">
        <f t="shared" si="15"/>
        <v>-2.9920914357616811E-2</v>
      </c>
      <c r="Q54" s="119" t="s">
        <v>2282</v>
      </c>
      <c r="R54" s="1">
        <f t="shared" si="16"/>
        <v>1.7158541056180433E-3</v>
      </c>
      <c r="S54" s="2">
        <f t="shared" si="17"/>
        <v>0.05</v>
      </c>
      <c r="Z54" s="1">
        <f t="shared" si="18"/>
        <v>-21311.5</v>
      </c>
      <c r="AA54" s="1">
        <f t="shared" si="19"/>
        <v>1.7179404814225668E-2</v>
      </c>
      <c r="AB54" s="1">
        <f t="shared" si="20"/>
        <v>-7.2071126141163878E-3</v>
      </c>
      <c r="AC54" s="1">
        <f t="shared" si="21"/>
        <v>4.1422869355200918E-2</v>
      </c>
      <c r="AD54" s="1">
        <f t="shared" si="22"/>
        <v>-5.677449816641561E-3</v>
      </c>
      <c r="AE54" s="1">
        <f t="shared" si="23"/>
        <v>1.6116718210241649E-6</v>
      </c>
      <c r="AF54" s="1">
        <f t="shared" si="24"/>
        <v>4.1422869355200918E-2</v>
      </c>
      <c r="AG54" s="2"/>
      <c r="AH54" s="1">
        <f t="shared" si="25"/>
        <v>1.8709067611700495E-2</v>
      </c>
      <c r="AI54" s="1">
        <f t="shared" si="26"/>
        <v>0.79241727891885871</v>
      </c>
      <c r="AJ54" s="1">
        <f t="shared" si="27"/>
        <v>0.98930766307999385</v>
      </c>
      <c r="AK54" s="1">
        <f t="shared" si="28"/>
        <v>-0.27415864627335484</v>
      </c>
      <c r="AL54" s="1">
        <f t="shared" si="29"/>
        <v>-2.218865872061202</v>
      </c>
      <c r="AM54" s="1">
        <f t="shared" si="30"/>
        <v>-2.0114735272177366</v>
      </c>
      <c r="AN54" s="1">
        <f t="shared" si="36"/>
        <v>-1.9047889310507637</v>
      </c>
      <c r="AO54" s="1">
        <f t="shared" si="36"/>
        <v>-1.9047885370224966</v>
      </c>
      <c r="AP54" s="1">
        <f t="shared" si="36"/>
        <v>-1.9047920323374461</v>
      </c>
      <c r="AQ54" s="1">
        <f t="shared" si="36"/>
        <v>-1.9047610251433702</v>
      </c>
      <c r="AR54" s="1">
        <f t="shared" si="36"/>
        <v>-1.9050359955614544</v>
      </c>
      <c r="AS54" s="1">
        <f t="shared" si="36"/>
        <v>-1.9025899183153427</v>
      </c>
      <c r="AT54" s="1">
        <f t="shared" si="36"/>
        <v>-1.9237770636463425</v>
      </c>
      <c r="AU54" s="1">
        <f t="shared" si="32"/>
        <v>-1.5799112103623725</v>
      </c>
      <c r="AW54" s="1">
        <v>1000</v>
      </c>
      <c r="AX54" s="1">
        <f t="shared" si="0"/>
        <v>6.0740655246278369E-3</v>
      </c>
      <c r="AY54" s="1">
        <f t="shared" si="1"/>
        <v>-6.6202894321159061E-3</v>
      </c>
      <c r="AZ54" s="1">
        <f t="shared" si="2"/>
        <v>1.2694354956743743E-2</v>
      </c>
      <c r="BA54" s="1">
        <f t="shared" si="3"/>
        <v>0.65947519461540294</v>
      </c>
      <c r="BB54" s="1">
        <f t="shared" si="4"/>
        <v>0.59840773081775889</v>
      </c>
      <c r="BC54" s="1">
        <f t="shared" si="5"/>
        <v>-3.0017843353003717</v>
      </c>
      <c r="BD54" s="1">
        <f t="shared" si="6"/>
        <v>-14.281991479574016</v>
      </c>
      <c r="BE54" s="1">
        <f t="shared" si="34"/>
        <v>15.907711308570839</v>
      </c>
      <c r="BF54" s="1">
        <f t="shared" si="34"/>
        <v>15.907844251249504</v>
      </c>
      <c r="BG54" s="1">
        <f t="shared" si="34"/>
        <v>15.907449817617222</v>
      </c>
      <c r="BH54" s="1">
        <f t="shared" si="34"/>
        <v>15.908620172598038</v>
      </c>
      <c r="BI54" s="1">
        <f t="shared" si="34"/>
        <v>15.905148326821683</v>
      </c>
      <c r="BJ54" s="1">
        <f t="shared" si="34"/>
        <v>15.915454721327194</v>
      </c>
      <c r="BK54" s="1">
        <f t="shared" si="34"/>
        <v>15.884920273544131</v>
      </c>
      <c r="BL54" s="1">
        <f t="shared" si="8"/>
        <v>15.975989633353812</v>
      </c>
    </row>
    <row r="55" spans="1:64" ht="12.95" customHeight="1" x14ac:dyDescent="0.2">
      <c r="A55" s="67" t="s">
        <v>99</v>
      </c>
      <c r="B55" s="68" t="s">
        <v>100</v>
      </c>
      <c r="C55" s="67">
        <v>8675.5229999999992</v>
      </c>
      <c r="D55" s="69"/>
      <c r="E55" s="70">
        <f t="shared" si="11"/>
        <v>-21307.982835767289</v>
      </c>
      <c r="F55" s="1">
        <f t="shared" si="12"/>
        <v>-21308</v>
      </c>
      <c r="G55" s="1">
        <f t="shared" si="13"/>
        <v>2.8790359994673054E-2</v>
      </c>
      <c r="H55" s="1">
        <f t="shared" si="14"/>
        <v>2.8790359994673054E-2</v>
      </c>
      <c r="P55" s="1">
        <f t="shared" si="15"/>
        <v>-2.9922937569142161E-2</v>
      </c>
      <c r="Q55" s="119" t="s">
        <v>2283</v>
      </c>
      <c r="R55" s="1">
        <f t="shared" si="16"/>
        <v>3.4472513108171096E-3</v>
      </c>
      <c r="S55" s="2">
        <f t="shared" si="17"/>
        <v>0.05</v>
      </c>
      <c r="Z55" s="1">
        <f t="shared" si="18"/>
        <v>-21308</v>
      </c>
      <c r="AA55" s="1">
        <f t="shared" si="19"/>
        <v>1.7167684882944789E-2</v>
      </c>
      <c r="AB55" s="1">
        <f t="shared" si="20"/>
        <v>1.0090483489622219E-2</v>
      </c>
      <c r="AC55" s="1">
        <f t="shared" si="21"/>
        <v>5.8713297563815214E-2</v>
      </c>
      <c r="AD55" s="1">
        <f t="shared" si="22"/>
        <v>1.1622675111728265E-2</v>
      </c>
      <c r="AE55" s="1">
        <f t="shared" si="23"/>
        <v>6.7543288376393813E-6</v>
      </c>
      <c r="AF55" s="1">
        <f t="shared" si="24"/>
        <v>5.8713297563815214E-2</v>
      </c>
      <c r="AG55" s="2"/>
      <c r="AH55" s="1">
        <f t="shared" si="25"/>
        <v>1.8699876505050835E-2</v>
      </c>
      <c r="AI55" s="1">
        <f t="shared" si="26"/>
        <v>0.79299075370814709</v>
      </c>
      <c r="AJ55" s="1">
        <f t="shared" si="27"/>
        <v>0.98961033107552698</v>
      </c>
      <c r="AK55" s="1">
        <f t="shared" si="28"/>
        <v>-0.27459191788464643</v>
      </c>
      <c r="AL55" s="1">
        <f t="shared" si="29"/>
        <v>-2.216775761843651</v>
      </c>
      <c r="AM55" s="1">
        <f t="shared" si="30"/>
        <v>-2.0062112122281768</v>
      </c>
      <c r="AN55" s="1">
        <f t="shared" si="36"/>
        <v>-1.9023130484373048</v>
      </c>
      <c r="AO55" s="1">
        <f t="shared" si="36"/>
        <v>-1.9023126740141976</v>
      </c>
      <c r="AP55" s="1">
        <f t="shared" si="36"/>
        <v>-1.9023160192974031</v>
      </c>
      <c r="AQ55" s="1">
        <f t="shared" si="36"/>
        <v>-1.9022861297125531</v>
      </c>
      <c r="AR55" s="1">
        <f t="shared" si="36"/>
        <v>-1.9025530965659223</v>
      </c>
      <c r="AS55" s="1">
        <f t="shared" si="36"/>
        <v>-1.9001612284715728</v>
      </c>
      <c r="AT55" s="1">
        <f t="shared" si="36"/>
        <v>-1.9210304014532849</v>
      </c>
      <c r="AU55" s="1">
        <f t="shared" si="32"/>
        <v>-1.5771572201352249</v>
      </c>
      <c r="AW55" s="1">
        <v>1500</v>
      </c>
      <c r="AX55" s="1">
        <f t="shared" si="0"/>
        <v>9.8272985746820675E-3</v>
      </c>
      <c r="AY55" s="1">
        <f t="shared" si="1"/>
        <v>-6.4816113865553346E-3</v>
      </c>
      <c r="AZ55" s="1">
        <f t="shared" si="2"/>
        <v>1.6308909961237402E-2</v>
      </c>
      <c r="BA55" s="1">
        <f t="shared" si="3"/>
        <v>0.67711015753810155</v>
      </c>
      <c r="BB55" s="1">
        <f t="shared" si="4"/>
        <v>0.75319403027839726</v>
      </c>
      <c r="BC55" s="1">
        <f t="shared" si="5"/>
        <v>-2.7903922785508568</v>
      </c>
      <c r="BD55" s="1">
        <f t="shared" si="6"/>
        <v>-5.6361006616293281</v>
      </c>
      <c r="BE55" s="1">
        <f t="shared" si="34"/>
        <v>16.205306892894793</v>
      </c>
      <c r="BF55" s="1">
        <f t="shared" si="34"/>
        <v>16.205463161274597</v>
      </c>
      <c r="BG55" s="1">
        <f t="shared" si="34"/>
        <v>16.204946121826708</v>
      </c>
      <c r="BH55" s="1">
        <f t="shared" si="34"/>
        <v>16.206657386316557</v>
      </c>
      <c r="BI55" s="1">
        <f t="shared" si="34"/>
        <v>16.200999601149579</v>
      </c>
      <c r="BJ55" s="1">
        <f t="shared" si="34"/>
        <v>16.21977262553149</v>
      </c>
      <c r="BK55" s="1">
        <f t="shared" si="34"/>
        <v>16.158183451061728</v>
      </c>
      <c r="BL55" s="1">
        <f t="shared" si="8"/>
        <v>16.369416808660631</v>
      </c>
    </row>
    <row r="56" spans="1:64" ht="12.95" customHeight="1" x14ac:dyDescent="0.2">
      <c r="A56" s="67" t="s">
        <v>99</v>
      </c>
      <c r="B56" s="68" t="s">
        <v>101</v>
      </c>
      <c r="C56" s="67">
        <v>8679.6970000000001</v>
      </c>
      <c r="D56" s="69"/>
      <c r="E56" s="70">
        <f t="shared" si="11"/>
        <v>-21305.494381043598</v>
      </c>
      <c r="F56" s="1">
        <f t="shared" si="12"/>
        <v>-21305.5</v>
      </c>
      <c r="G56" s="1">
        <f t="shared" si="13"/>
        <v>9.424935000424739E-3</v>
      </c>
      <c r="H56" s="1">
        <f t="shared" si="14"/>
        <v>9.424935000424739E-3</v>
      </c>
      <c r="P56" s="1">
        <f t="shared" si="15"/>
        <v>-2.992438132491989E-2</v>
      </c>
      <c r="Q56" s="119" t="s">
        <v>2284</v>
      </c>
      <c r="R56" s="1">
        <f t="shared" si="16"/>
        <v>1.5483686952720334E-3</v>
      </c>
      <c r="S56" s="2">
        <f t="shared" si="17"/>
        <v>0.05</v>
      </c>
      <c r="Z56" s="1">
        <f t="shared" si="18"/>
        <v>-21305.5</v>
      </c>
      <c r="AA56" s="1">
        <f t="shared" si="19"/>
        <v>1.7159239513431953E-2</v>
      </c>
      <c r="AB56" s="1">
        <f t="shared" si="20"/>
        <v>-9.268302106011532E-3</v>
      </c>
      <c r="AC56" s="1">
        <f t="shared" si="21"/>
        <v>3.9349316325344628E-2</v>
      </c>
      <c r="AD56" s="1">
        <f t="shared" si="22"/>
        <v>-7.734304513007214E-3</v>
      </c>
      <c r="AE56" s="1">
        <f t="shared" si="23"/>
        <v>2.990973314996188E-6</v>
      </c>
      <c r="AF56" s="1">
        <f t="shared" si="24"/>
        <v>3.9349316325344628E-2</v>
      </c>
      <c r="AG56" s="2"/>
      <c r="AH56" s="1">
        <f t="shared" si="25"/>
        <v>1.8693237106436271E-2</v>
      </c>
      <c r="AI56" s="1">
        <f t="shared" si="26"/>
        <v>0.79340144211849983</v>
      </c>
      <c r="AJ56" s="1">
        <f t="shared" si="27"/>
        <v>0.98982413959552873</v>
      </c>
      <c r="AK56" s="1">
        <f t="shared" si="28"/>
        <v>-0.27490104637700791</v>
      </c>
      <c r="AL56" s="1">
        <f t="shared" si="29"/>
        <v>-2.215280971698578</v>
      </c>
      <c r="AM56" s="1">
        <f t="shared" si="30"/>
        <v>-2.0024612612136803</v>
      </c>
      <c r="AN56" s="1">
        <f t="shared" si="36"/>
        <v>-1.9005434629506825</v>
      </c>
      <c r="AO56" s="1">
        <f t="shared" si="36"/>
        <v>-1.900543102057878</v>
      </c>
      <c r="AP56" s="1">
        <f t="shared" si="36"/>
        <v>-1.9005463431217777</v>
      </c>
      <c r="AQ56" s="1">
        <f t="shared" si="36"/>
        <v>-1.9005172350540724</v>
      </c>
      <c r="AR56" s="1">
        <f t="shared" si="36"/>
        <v>-1.9007785666019426</v>
      </c>
      <c r="AS56" s="1">
        <f t="shared" si="36"/>
        <v>-1.8984251456362922</v>
      </c>
      <c r="AT56" s="1">
        <f t="shared" si="36"/>
        <v>-1.9190669030985665</v>
      </c>
      <c r="AU56" s="1">
        <f t="shared" si="32"/>
        <v>-1.5751900842586903</v>
      </c>
      <c r="AW56" s="1">
        <v>2000</v>
      </c>
      <c r="AX56" s="1">
        <f t="shared" si="0"/>
        <v>1.2211050796820491E-2</v>
      </c>
      <c r="AY56" s="1">
        <f t="shared" si="1"/>
        <v>-6.3318530163643198E-3</v>
      </c>
      <c r="AZ56" s="1">
        <f t="shared" si="2"/>
        <v>1.8542903813184811E-2</v>
      </c>
      <c r="BA56" s="1">
        <f t="shared" si="3"/>
        <v>0.7122642218076527</v>
      </c>
      <c r="BB56" s="1">
        <f t="shared" si="4"/>
        <v>0.88252787503727226</v>
      </c>
      <c r="BC56" s="1">
        <f t="shared" si="5"/>
        <v>-2.5620857249883051</v>
      </c>
      <c r="BD56" s="1">
        <f t="shared" si="6"/>
        <v>-3.3540803712848395</v>
      </c>
      <c r="BE56" s="1">
        <f t="shared" si="34"/>
        <v>16.514570274543267</v>
      </c>
      <c r="BF56" s="1">
        <f t="shared" si="34"/>
        <v>16.514619290834652</v>
      </c>
      <c r="BG56" s="1">
        <f t="shared" si="34"/>
        <v>16.514413307086311</v>
      </c>
      <c r="BH56" s="1">
        <f t="shared" si="34"/>
        <v>16.51527922161009</v>
      </c>
      <c r="BI56" s="1">
        <f t="shared" si="34"/>
        <v>16.511644338045748</v>
      </c>
      <c r="BJ56" s="1">
        <f t="shared" si="34"/>
        <v>16.526996672246757</v>
      </c>
      <c r="BK56" s="1">
        <f t="shared" si="34"/>
        <v>16.463722807514298</v>
      </c>
      <c r="BL56" s="1">
        <f t="shared" si="8"/>
        <v>16.76284398396745</v>
      </c>
    </row>
    <row r="57" spans="1:64" ht="12.95" customHeight="1" x14ac:dyDescent="0.2">
      <c r="A57" s="67" t="s">
        <v>104</v>
      </c>
      <c r="B57" s="68" t="s">
        <v>101</v>
      </c>
      <c r="C57" s="67">
        <v>8679.7000000000007</v>
      </c>
      <c r="D57" s="69"/>
      <c r="E57" s="70">
        <f t="shared" si="11"/>
        <v>-21305.49259250403</v>
      </c>
      <c r="F57" s="1">
        <f t="shared" si="12"/>
        <v>-21305.5</v>
      </c>
      <c r="G57" s="1">
        <f t="shared" si="13"/>
        <v>1.2424935001035919E-2</v>
      </c>
      <c r="H57" s="1">
        <f t="shared" si="14"/>
        <v>1.2424935001035919E-2</v>
      </c>
      <c r="P57" s="1">
        <f t="shared" si="15"/>
        <v>-2.992438132491989E-2</v>
      </c>
      <c r="Q57" s="119" t="s">
        <v>2284</v>
      </c>
      <c r="R57" s="1">
        <f t="shared" si="16"/>
        <v>1.7934645932758673E-3</v>
      </c>
      <c r="S57" s="2">
        <f t="shared" si="17"/>
        <v>0.05</v>
      </c>
      <c r="Z57" s="1">
        <f t="shared" si="18"/>
        <v>-21305.5</v>
      </c>
      <c r="AA57" s="1">
        <f t="shared" si="19"/>
        <v>1.7159239513431953E-2</v>
      </c>
      <c r="AB57" s="1">
        <f t="shared" si="20"/>
        <v>-6.2683021054003515E-3</v>
      </c>
      <c r="AC57" s="1">
        <f t="shared" si="21"/>
        <v>4.2349316325955809E-2</v>
      </c>
      <c r="AD57" s="1">
        <f t="shared" si="22"/>
        <v>-4.7343045123960335E-3</v>
      </c>
      <c r="AE57" s="1">
        <f t="shared" si="23"/>
        <v>1.1206819608046723E-6</v>
      </c>
      <c r="AF57" s="1">
        <f t="shared" si="24"/>
        <v>4.2349316325955809E-2</v>
      </c>
      <c r="AG57" s="2"/>
      <c r="AH57" s="1">
        <f t="shared" si="25"/>
        <v>1.8693237106436271E-2</v>
      </c>
      <c r="AI57" s="1">
        <f t="shared" si="26"/>
        <v>0.79340144211849983</v>
      </c>
      <c r="AJ57" s="1">
        <f t="shared" si="27"/>
        <v>0.98982413959552873</v>
      </c>
      <c r="AK57" s="1">
        <f t="shared" si="28"/>
        <v>-0.27490104637700791</v>
      </c>
      <c r="AL57" s="1">
        <f t="shared" si="29"/>
        <v>-2.215280971698578</v>
      </c>
      <c r="AM57" s="1">
        <f t="shared" si="30"/>
        <v>-2.0024612612136803</v>
      </c>
      <c r="AN57" s="1">
        <f t="shared" si="36"/>
        <v>-1.9005434629506825</v>
      </c>
      <c r="AO57" s="1">
        <f t="shared" si="36"/>
        <v>-1.900543102057878</v>
      </c>
      <c r="AP57" s="1">
        <f t="shared" si="36"/>
        <v>-1.9005463431217777</v>
      </c>
      <c r="AQ57" s="1">
        <f t="shared" si="36"/>
        <v>-1.9005172350540724</v>
      </c>
      <c r="AR57" s="1">
        <f t="shared" si="36"/>
        <v>-1.9007785666019426</v>
      </c>
      <c r="AS57" s="1">
        <f t="shared" si="36"/>
        <v>-1.8984251456362922</v>
      </c>
      <c r="AT57" s="1">
        <f t="shared" si="36"/>
        <v>-1.9190669030985665</v>
      </c>
      <c r="AU57" s="1">
        <f t="shared" si="32"/>
        <v>-1.5751900842586903</v>
      </c>
      <c r="AW57" s="1">
        <v>2500</v>
      </c>
      <c r="AX57" s="1">
        <f t="shared" si="0"/>
        <v>1.2813661430640201E-2</v>
      </c>
      <c r="AY57" s="1">
        <f t="shared" si="1"/>
        <v>-6.1710143215428608E-3</v>
      </c>
      <c r="AZ57" s="1">
        <f t="shared" si="2"/>
        <v>1.8984675752183062E-2</v>
      </c>
      <c r="BA57" s="1">
        <f t="shared" si="3"/>
        <v>0.77026198931026724</v>
      </c>
      <c r="BB57" s="1">
        <f t="shared" si="4"/>
        <v>0.97368555963585646</v>
      </c>
      <c r="BC57" s="1">
        <f t="shared" si="5"/>
        <v>-2.3024161840575816</v>
      </c>
      <c r="BD57" s="1">
        <f t="shared" si="6"/>
        <v>-2.2417566168772565</v>
      </c>
      <c r="BE57" s="1">
        <f t="shared" si="34"/>
        <v>16.844333177187053</v>
      </c>
      <c r="BF57" s="1">
        <f t="shared" si="34"/>
        <v>16.84433537048243</v>
      </c>
      <c r="BG57" s="1">
        <f t="shared" si="34"/>
        <v>16.844320216868738</v>
      </c>
      <c r="BH57" s="1">
        <f t="shared" si="34"/>
        <v>16.844424924229603</v>
      </c>
      <c r="BI57" s="1">
        <f t="shared" si="34"/>
        <v>16.843701906508223</v>
      </c>
      <c r="BJ57" s="1">
        <f t="shared" si="34"/>
        <v>16.848717638795957</v>
      </c>
      <c r="BK57" s="1">
        <f t="shared" si="34"/>
        <v>16.814967485911215</v>
      </c>
      <c r="BL57" s="1">
        <f t="shared" si="8"/>
        <v>17.156271159274269</v>
      </c>
    </row>
    <row r="58" spans="1:64" ht="12.95" customHeight="1" x14ac:dyDescent="0.2">
      <c r="A58" s="67" t="s">
        <v>99</v>
      </c>
      <c r="B58" s="68" t="s">
        <v>100</v>
      </c>
      <c r="C58" s="67">
        <v>8680.5339999999997</v>
      </c>
      <c r="D58" s="69"/>
      <c r="E58" s="70">
        <f t="shared" si="11"/>
        <v>-21304.995378503176</v>
      </c>
      <c r="F58" s="1">
        <f t="shared" si="12"/>
        <v>-21305</v>
      </c>
      <c r="G58" s="1">
        <f t="shared" si="13"/>
        <v>7.7518499965663068E-3</v>
      </c>
      <c r="H58" s="1">
        <f t="shared" si="14"/>
        <v>7.7518499965663068E-3</v>
      </c>
      <c r="P58" s="1">
        <f t="shared" si="15"/>
        <v>-2.9924669936544253E-2</v>
      </c>
      <c r="Q58" s="119" t="s">
        <v>2285</v>
      </c>
      <c r="R58" s="1">
        <f t="shared" si="16"/>
        <v>1.4195201542700773E-3</v>
      </c>
      <c r="S58" s="2">
        <f t="shared" si="17"/>
        <v>0.05</v>
      </c>
      <c r="Z58" s="1">
        <f t="shared" si="18"/>
        <v>-21305</v>
      </c>
      <c r="AA58" s="1">
        <f t="shared" si="19"/>
        <v>1.7157543032461066E-2</v>
      </c>
      <c r="AB58" s="1">
        <f t="shared" si="20"/>
        <v>-1.094005178983776E-2</v>
      </c>
      <c r="AC58" s="1">
        <f t="shared" si="21"/>
        <v>3.767651993311056E-2</v>
      </c>
      <c r="AD58" s="1">
        <f t="shared" si="22"/>
        <v>-9.4056930358947591E-3</v>
      </c>
      <c r="AE58" s="1">
        <f t="shared" si="23"/>
        <v>4.4233530742739589E-6</v>
      </c>
      <c r="AF58" s="1">
        <f t="shared" si="24"/>
        <v>3.767651993311056E-2</v>
      </c>
      <c r="AG58" s="2"/>
      <c r="AH58" s="1">
        <f t="shared" si="25"/>
        <v>1.8691901786404067E-2</v>
      </c>
      <c r="AI58" s="1">
        <f t="shared" si="26"/>
        <v>0.79348368632890898</v>
      </c>
      <c r="AJ58" s="1">
        <f t="shared" si="27"/>
        <v>0.98986666230741338</v>
      </c>
      <c r="AK58" s="1">
        <f t="shared" si="28"/>
        <v>-0.27496283677179528</v>
      </c>
      <c r="AL58" s="1">
        <f t="shared" si="29"/>
        <v>-2.2149818278110951</v>
      </c>
      <c r="AM58" s="1">
        <f t="shared" si="30"/>
        <v>-2.0017121524079076</v>
      </c>
      <c r="AN58" s="1">
        <f t="shared" si="36"/>
        <v>-1.9001894358568938</v>
      </c>
      <c r="AO58" s="1">
        <f t="shared" si="36"/>
        <v>-1.9001890776236521</v>
      </c>
      <c r="AP58" s="1">
        <f t="shared" si="36"/>
        <v>-1.9001922981345276</v>
      </c>
      <c r="AQ58" s="1">
        <f t="shared" si="36"/>
        <v>-1.9001633447056583</v>
      </c>
      <c r="AR58" s="1">
        <f t="shared" si="36"/>
        <v>-1.9004235573283361</v>
      </c>
      <c r="AS58" s="1">
        <f t="shared" si="36"/>
        <v>-1.8980777982758585</v>
      </c>
      <c r="AT58" s="1">
        <f t="shared" si="36"/>
        <v>-1.9186740437471739</v>
      </c>
      <c r="AU58" s="1">
        <f t="shared" si="32"/>
        <v>-1.5747966570833838</v>
      </c>
      <c r="AW58" s="1">
        <v>3000</v>
      </c>
      <c r="AX58" s="1">
        <f t="shared" si="0"/>
        <v>1.1116457057936492E-2</v>
      </c>
      <c r="AY58" s="1">
        <f t="shared" si="1"/>
        <v>-5.9990953020909584E-3</v>
      </c>
      <c r="AZ58" s="1">
        <f t="shared" si="2"/>
        <v>1.7115552360027451E-2</v>
      </c>
      <c r="BA58" s="1">
        <f t="shared" si="3"/>
        <v>0.86044621806632804</v>
      </c>
      <c r="BB58" s="1">
        <f t="shared" si="4"/>
        <v>0.99648857506163857</v>
      </c>
      <c r="BC58" s="1">
        <f t="shared" si="5"/>
        <v>-1.9886732757471484</v>
      </c>
      <c r="BD58" s="1">
        <f t="shared" si="6"/>
        <v>-1.5381771820414547</v>
      </c>
      <c r="BE58" s="1">
        <f t="shared" si="34"/>
        <v>17.206710366966497</v>
      </c>
      <c r="BF58" s="1">
        <f t="shared" si="34"/>
        <v>17.206710366864275</v>
      </c>
      <c r="BG58" s="1">
        <f t="shared" si="34"/>
        <v>17.206710370993761</v>
      </c>
      <c r="BH58" s="1">
        <f t="shared" si="34"/>
        <v>17.206710204178744</v>
      </c>
      <c r="BI58" s="1">
        <f t="shared" si="34"/>
        <v>17.206716943153506</v>
      </c>
      <c r="BJ58" s="1">
        <f t="shared" si="34"/>
        <v>17.20644520168932</v>
      </c>
      <c r="BK58" s="1">
        <f t="shared" si="34"/>
        <v>17.218362916243567</v>
      </c>
      <c r="BL58" s="1">
        <f t="shared" si="8"/>
        <v>17.549698334581088</v>
      </c>
    </row>
    <row r="59" spans="1:64" ht="12.95" customHeight="1" x14ac:dyDescent="0.2">
      <c r="A59" s="67" t="s">
        <v>104</v>
      </c>
      <c r="B59" s="68" t="s">
        <v>100</v>
      </c>
      <c r="C59" s="67">
        <v>8680.5360000000001</v>
      </c>
      <c r="D59" s="69"/>
      <c r="E59" s="70">
        <f t="shared" si="11"/>
        <v>-21304.99418614346</v>
      </c>
      <c r="F59" s="1">
        <f t="shared" si="12"/>
        <v>-21305</v>
      </c>
      <c r="G59" s="1">
        <f t="shared" si="13"/>
        <v>9.7518499969737604E-3</v>
      </c>
      <c r="H59" s="1">
        <f t="shared" si="14"/>
        <v>9.7518499969737604E-3</v>
      </c>
      <c r="P59" s="1">
        <f t="shared" si="15"/>
        <v>-2.9924669936544253E-2</v>
      </c>
      <c r="Q59" s="119" t="s">
        <v>2285</v>
      </c>
      <c r="R59" s="1">
        <f t="shared" si="16"/>
        <v>1.5742262340348522E-3</v>
      </c>
      <c r="S59" s="2">
        <f t="shared" si="17"/>
        <v>0.05</v>
      </c>
      <c r="Z59" s="1">
        <f t="shared" si="18"/>
        <v>-21305</v>
      </c>
      <c r="AA59" s="1">
        <f t="shared" si="19"/>
        <v>1.7157543032461066E-2</v>
      </c>
      <c r="AB59" s="1">
        <f t="shared" si="20"/>
        <v>-8.9400517894303068E-3</v>
      </c>
      <c r="AC59" s="1">
        <f t="shared" si="21"/>
        <v>3.9676519933518013E-2</v>
      </c>
      <c r="AD59" s="1">
        <f t="shared" si="22"/>
        <v>-7.4056930354873055E-3</v>
      </c>
      <c r="AE59" s="1">
        <f t="shared" si="23"/>
        <v>2.7422144667932594E-6</v>
      </c>
      <c r="AF59" s="1">
        <f t="shared" si="24"/>
        <v>3.9676519933518013E-2</v>
      </c>
      <c r="AG59" s="2"/>
      <c r="AH59" s="1">
        <f t="shared" si="25"/>
        <v>1.8691901786404067E-2</v>
      </c>
      <c r="AI59" s="1">
        <f t="shared" si="26"/>
        <v>0.79348368632890898</v>
      </c>
      <c r="AJ59" s="1">
        <f t="shared" si="27"/>
        <v>0.98986666230741338</v>
      </c>
      <c r="AK59" s="1">
        <f t="shared" si="28"/>
        <v>-0.27496283677179528</v>
      </c>
      <c r="AL59" s="1">
        <f t="shared" si="29"/>
        <v>-2.2149818278110951</v>
      </c>
      <c r="AM59" s="1">
        <f t="shared" si="30"/>
        <v>-2.0017121524079076</v>
      </c>
      <c r="AN59" s="1">
        <f t="shared" si="36"/>
        <v>-1.9001894358568938</v>
      </c>
      <c r="AO59" s="1">
        <f t="shared" si="36"/>
        <v>-1.9001890776236521</v>
      </c>
      <c r="AP59" s="1">
        <f t="shared" si="36"/>
        <v>-1.9001922981345276</v>
      </c>
      <c r="AQ59" s="1">
        <f t="shared" si="36"/>
        <v>-1.9001633447056583</v>
      </c>
      <c r="AR59" s="1">
        <f t="shared" si="36"/>
        <v>-1.9004235573283361</v>
      </c>
      <c r="AS59" s="1">
        <f t="shared" si="36"/>
        <v>-1.8980777982758585</v>
      </c>
      <c r="AT59" s="1">
        <f t="shared" si="36"/>
        <v>-1.9186740437471739</v>
      </c>
      <c r="AU59" s="1">
        <f t="shared" si="32"/>
        <v>-1.5747966570833838</v>
      </c>
      <c r="AW59" s="1">
        <v>3500</v>
      </c>
      <c r="AX59" s="1">
        <f t="shared" si="0"/>
        <v>6.4967493827844548E-3</v>
      </c>
      <c r="AY59" s="1">
        <f t="shared" si="1"/>
        <v>-5.816095958008612E-3</v>
      </c>
      <c r="AZ59" s="1">
        <f t="shared" si="2"/>
        <v>1.2312845340793067E-2</v>
      </c>
      <c r="BA59" s="1">
        <f t="shared" si="3"/>
        <v>0.99603371165021926</v>
      </c>
      <c r="BB59" s="1">
        <f t="shared" si="4"/>
        <v>0.88225295551828808</v>
      </c>
      <c r="BC59" s="1">
        <f t="shared" si="5"/>
        <v>-1.582330509363606</v>
      </c>
      <c r="BD59" s="1">
        <f t="shared" si="6"/>
        <v>-1.0116012164596015</v>
      </c>
      <c r="BE59" s="1">
        <f t="shared" si="34"/>
        <v>17.618953235212398</v>
      </c>
      <c r="BF59" s="1">
        <f t="shared" si="34"/>
        <v>17.6189542572066</v>
      </c>
      <c r="BG59" s="1">
        <f t="shared" si="34"/>
        <v>17.618963163929184</v>
      </c>
      <c r="BH59" s="1">
        <f t="shared" si="34"/>
        <v>17.61904077690696</v>
      </c>
      <c r="BI59" s="1">
        <f t="shared" si="34"/>
        <v>17.619716375966039</v>
      </c>
      <c r="BJ59" s="1">
        <f t="shared" si="34"/>
        <v>17.625543853429026</v>
      </c>
      <c r="BK59" s="1">
        <f t="shared" si="34"/>
        <v>17.672385962267487</v>
      </c>
      <c r="BL59" s="1">
        <f t="shared" si="8"/>
        <v>17.943125509887906</v>
      </c>
    </row>
    <row r="60" spans="1:64" ht="12.95" customHeight="1" x14ac:dyDescent="0.2">
      <c r="A60" s="67" t="s">
        <v>99</v>
      </c>
      <c r="B60" s="68" t="s">
        <v>100</v>
      </c>
      <c r="C60" s="67">
        <v>8690.5939999999991</v>
      </c>
      <c r="D60" s="69"/>
      <c r="E60" s="70">
        <f t="shared" si="11"/>
        <v>-21298.997809140379</v>
      </c>
      <c r="F60" s="1">
        <f t="shared" si="12"/>
        <v>-21299</v>
      </c>
      <c r="G60" s="1">
        <f t="shared" si="13"/>
        <v>3.6748299989994848E-3</v>
      </c>
      <c r="H60" s="1">
        <f t="shared" si="14"/>
        <v>3.6748299989994848E-3</v>
      </c>
      <c r="P60" s="1">
        <f t="shared" si="15"/>
        <v>-2.9928129648225943E-2</v>
      </c>
      <c r="Q60" s="119" t="s">
        <v>2286</v>
      </c>
      <c r="R60" s="1">
        <f t="shared" si="16"/>
        <v>1.1291588970530604E-3</v>
      </c>
      <c r="S60" s="2">
        <f t="shared" si="17"/>
        <v>0.05</v>
      </c>
      <c r="Z60" s="1">
        <f t="shared" si="18"/>
        <v>-21299</v>
      </c>
      <c r="AA60" s="1">
        <f t="shared" si="19"/>
        <v>1.7136992386318994E-2</v>
      </c>
      <c r="AB60" s="1">
        <f t="shared" si="20"/>
        <v>-1.5000854208261361E-2</v>
      </c>
      <c r="AC60" s="1">
        <f t="shared" si="21"/>
        <v>3.3602959647225428E-2</v>
      </c>
      <c r="AD60" s="1">
        <f t="shared" si="22"/>
        <v>-1.346216238731951E-2</v>
      </c>
      <c r="AE60" s="1">
        <f t="shared" si="23"/>
        <v>9.0614908071280059E-6</v>
      </c>
      <c r="AF60" s="1">
        <f t="shared" si="24"/>
        <v>3.3602959647225428E-2</v>
      </c>
      <c r="AG60" s="2"/>
      <c r="AH60" s="1">
        <f t="shared" si="25"/>
        <v>1.8675684207260845E-2</v>
      </c>
      <c r="AI60" s="1">
        <f t="shared" si="26"/>
        <v>0.79447339280583162</v>
      </c>
      <c r="AJ60" s="1">
        <f t="shared" si="27"/>
        <v>0.99037069566676694</v>
      </c>
      <c r="AK60" s="1">
        <f t="shared" si="28"/>
        <v>-0.27570339706493174</v>
      </c>
      <c r="AL60" s="1">
        <f t="shared" si="29"/>
        <v>-2.2113872532741272</v>
      </c>
      <c r="AM60" s="1">
        <f t="shared" si="30"/>
        <v>-1.9927456505744086</v>
      </c>
      <c r="AN60" s="1">
        <f t="shared" si="36"/>
        <v>-1.895938243393503</v>
      </c>
      <c r="AO60" s="1">
        <f t="shared" si="36"/>
        <v>-1.895937915895882</v>
      </c>
      <c r="AP60" s="1">
        <f t="shared" si="36"/>
        <v>-1.895940897196813</v>
      </c>
      <c r="AQ60" s="1">
        <f t="shared" si="36"/>
        <v>-1.8959137566218194</v>
      </c>
      <c r="AR60" s="1">
        <f t="shared" si="36"/>
        <v>-1.8961607530506059</v>
      </c>
      <c r="AS60" s="1">
        <f t="shared" si="36"/>
        <v>-1.8939062165074008</v>
      </c>
      <c r="AT60" s="1">
        <f t="shared" si="36"/>
        <v>-1.9139555798043895</v>
      </c>
      <c r="AU60" s="1">
        <f t="shared" si="32"/>
        <v>-1.5700755309797017</v>
      </c>
      <c r="AW60" s="1">
        <v>4000</v>
      </c>
      <c r="AX60" s="1">
        <f t="shared" si="0"/>
        <v>-1.5008051895505567E-3</v>
      </c>
      <c r="AY60" s="1">
        <f t="shared" si="1"/>
        <v>-5.6220162892958222E-3</v>
      </c>
      <c r="AZ60" s="1">
        <f t="shared" si="2"/>
        <v>4.1212110997452655E-3</v>
      </c>
      <c r="BA60" s="1">
        <f t="shared" si="3"/>
        <v>1.1794818175643969</v>
      </c>
      <c r="BB60" s="1">
        <f t="shared" si="4"/>
        <v>0.49686174907046099</v>
      </c>
      <c r="BC60" s="1">
        <f t="shared" si="5"/>
        <v>-1.0216827465343614</v>
      </c>
      <c r="BD60" s="1">
        <f t="shared" si="6"/>
        <v>-0.56046385998234471</v>
      </c>
      <c r="BE60" s="1">
        <f t="shared" si="34"/>
        <v>18.103042325604363</v>
      </c>
      <c r="BF60" s="1">
        <f t="shared" si="34"/>
        <v>18.10309391533287</v>
      </c>
      <c r="BG60" s="1">
        <f t="shared" si="34"/>
        <v>18.103298259525772</v>
      </c>
      <c r="BH60" s="1">
        <f t="shared" si="34"/>
        <v>18.104107277121326</v>
      </c>
      <c r="BI60" s="1">
        <f t="shared" si="34"/>
        <v>18.107304344044074</v>
      </c>
      <c r="BJ60" s="1">
        <f t="shared" si="34"/>
        <v>18.119848101367232</v>
      </c>
      <c r="BK60" s="1">
        <f t="shared" si="34"/>
        <v>18.167777654716865</v>
      </c>
      <c r="BL60" s="1">
        <f t="shared" si="8"/>
        <v>18.336552685194725</v>
      </c>
    </row>
    <row r="61" spans="1:64" ht="12.95" customHeight="1" x14ac:dyDescent="0.2">
      <c r="A61" s="67" t="s">
        <v>102</v>
      </c>
      <c r="B61" s="68" t="s">
        <v>100</v>
      </c>
      <c r="C61" s="67">
        <v>8690.5990000000002</v>
      </c>
      <c r="D61" s="69"/>
      <c r="E61" s="70">
        <f t="shared" si="11"/>
        <v>-21298.994828241088</v>
      </c>
      <c r="F61" s="1">
        <f t="shared" si="12"/>
        <v>-21299</v>
      </c>
      <c r="G61" s="1">
        <f t="shared" si="13"/>
        <v>8.6748300000181189E-3</v>
      </c>
      <c r="H61" s="1">
        <f t="shared" si="14"/>
        <v>8.6748300000181189E-3</v>
      </c>
      <c r="P61" s="1">
        <f t="shared" si="15"/>
        <v>-2.9928129648225943E-2</v>
      </c>
      <c r="Q61" s="119" t="s">
        <v>2286</v>
      </c>
      <c r="R61" s="1">
        <f t="shared" si="16"/>
        <v>1.4901884936039593E-3</v>
      </c>
      <c r="S61" s="2">
        <f t="shared" si="17"/>
        <v>0.05</v>
      </c>
      <c r="Z61" s="1">
        <f t="shared" si="18"/>
        <v>-21299</v>
      </c>
      <c r="AA61" s="1">
        <f t="shared" si="19"/>
        <v>1.7136992386318994E-2</v>
      </c>
      <c r="AB61" s="1">
        <f t="shared" si="20"/>
        <v>-1.0000854207242726E-2</v>
      </c>
      <c r="AC61" s="1">
        <f t="shared" si="21"/>
        <v>3.8602959648244062E-2</v>
      </c>
      <c r="AD61" s="1">
        <f t="shared" si="22"/>
        <v>-8.4621623863008755E-3</v>
      </c>
      <c r="AE61" s="1">
        <f t="shared" si="23"/>
        <v>3.5804096126062661E-6</v>
      </c>
      <c r="AF61" s="1">
        <f t="shared" si="24"/>
        <v>3.8602959648244062E-2</v>
      </c>
      <c r="AG61" s="2"/>
      <c r="AH61" s="1">
        <f t="shared" si="25"/>
        <v>1.8675684207260845E-2</v>
      </c>
      <c r="AI61" s="1">
        <f t="shared" si="26"/>
        <v>0.79447339280583162</v>
      </c>
      <c r="AJ61" s="1">
        <f t="shared" si="27"/>
        <v>0.99037069566676694</v>
      </c>
      <c r="AK61" s="1">
        <f t="shared" si="28"/>
        <v>-0.27570339706493174</v>
      </c>
      <c r="AL61" s="1">
        <f t="shared" si="29"/>
        <v>-2.2113872532741272</v>
      </c>
      <c r="AM61" s="1">
        <f t="shared" si="30"/>
        <v>-1.9927456505744086</v>
      </c>
      <c r="AN61" s="1">
        <f t="shared" ref="AN61:AT70" si="37">$AU61+$AB$7*SIN(AO61)</f>
        <v>-1.895938243393503</v>
      </c>
      <c r="AO61" s="1">
        <f t="shared" si="37"/>
        <v>-1.895937915895882</v>
      </c>
      <c r="AP61" s="1">
        <f t="shared" si="37"/>
        <v>-1.895940897196813</v>
      </c>
      <c r="AQ61" s="1">
        <f t="shared" si="37"/>
        <v>-1.8959137566218194</v>
      </c>
      <c r="AR61" s="1">
        <f t="shared" si="37"/>
        <v>-1.8961607530506059</v>
      </c>
      <c r="AS61" s="1">
        <f t="shared" si="37"/>
        <v>-1.8939062165074008</v>
      </c>
      <c r="AT61" s="1">
        <f t="shared" si="37"/>
        <v>-1.9139555798043895</v>
      </c>
      <c r="AU61" s="1">
        <f t="shared" si="32"/>
        <v>-1.5700755309797017</v>
      </c>
      <c r="AW61" s="1">
        <v>4500</v>
      </c>
      <c r="AX61" s="1">
        <f t="shared" si="0"/>
        <v>-1.1901647013338569E-2</v>
      </c>
      <c r="AY61" s="1">
        <f t="shared" si="1"/>
        <v>-5.4168562959525891E-3</v>
      </c>
      <c r="AZ61" s="1">
        <f t="shared" si="2"/>
        <v>-6.4847907173859803E-3</v>
      </c>
      <c r="BA61" s="1">
        <f t="shared" si="3"/>
        <v>1.3323853402080084</v>
      </c>
      <c r="BB61" s="1">
        <f t="shared" si="4"/>
        <v>-0.24005039318808308</v>
      </c>
      <c r="BC61" s="1">
        <f t="shared" si="5"/>
        <v>-0.25928617429206091</v>
      </c>
      <c r="BD61" s="1">
        <f t="shared" si="6"/>
        <v>-0.13037432163073723</v>
      </c>
      <c r="BE61" s="1">
        <f t="shared" si="34"/>
        <v>18.667863702267887</v>
      </c>
      <c r="BF61" s="1">
        <f t="shared" si="34"/>
        <v>18.667925752411744</v>
      </c>
      <c r="BG61" s="1">
        <f t="shared" si="34"/>
        <v>18.668109208321528</v>
      </c>
      <c r="BH61" s="1">
        <f t="shared" si="34"/>
        <v>18.668651573406486</v>
      </c>
      <c r="BI61" s="1">
        <f t="shared" si="34"/>
        <v>18.670254695861829</v>
      </c>
      <c r="BJ61" s="1">
        <f t="shared" si="34"/>
        <v>18.674990499202607</v>
      </c>
      <c r="BK61" s="1">
        <f t="shared" si="34"/>
        <v>18.688957949617013</v>
      </c>
      <c r="BL61" s="1">
        <f t="shared" si="8"/>
        <v>18.729979860501544</v>
      </c>
    </row>
    <row r="62" spans="1:64" ht="12.95" customHeight="1" x14ac:dyDescent="0.2">
      <c r="A62" s="67" t="s">
        <v>104</v>
      </c>
      <c r="B62" s="68" t="s">
        <v>100</v>
      </c>
      <c r="C62" s="67">
        <v>8690.61</v>
      </c>
      <c r="D62" s="69"/>
      <c r="E62" s="70">
        <f t="shared" si="11"/>
        <v>-21298.98827026266</v>
      </c>
      <c r="F62" s="1">
        <f t="shared" si="12"/>
        <v>-21299</v>
      </c>
      <c r="G62" s="1">
        <f t="shared" si="13"/>
        <v>1.9674830000440124E-2</v>
      </c>
      <c r="H62" s="1">
        <f t="shared" si="14"/>
        <v>1.9674830000440124E-2</v>
      </c>
      <c r="P62" s="1">
        <f t="shared" si="15"/>
        <v>-2.9928129648225943E-2</v>
      </c>
      <c r="Q62" s="119" t="s">
        <v>2286</v>
      </c>
      <c r="R62" s="1">
        <f t="shared" si="16"/>
        <v>2.4604536059071942E-3</v>
      </c>
      <c r="S62" s="2">
        <f t="shared" si="17"/>
        <v>0.05</v>
      </c>
      <c r="Z62" s="1">
        <f t="shared" si="18"/>
        <v>-21299</v>
      </c>
      <c r="AA62" s="1">
        <f t="shared" si="19"/>
        <v>1.7136992386318994E-2</v>
      </c>
      <c r="AB62" s="1">
        <f t="shared" si="20"/>
        <v>9.991457931792791E-4</v>
      </c>
      <c r="AC62" s="1">
        <f t="shared" si="21"/>
        <v>4.9602959648666067E-2</v>
      </c>
      <c r="AD62" s="1">
        <f t="shared" si="22"/>
        <v>2.5378376141211301E-3</v>
      </c>
      <c r="AE62" s="1">
        <f t="shared" si="23"/>
        <v>3.2203098778240149E-7</v>
      </c>
      <c r="AF62" s="1">
        <f t="shared" si="24"/>
        <v>4.9602959648666067E-2</v>
      </c>
      <c r="AG62" s="2"/>
      <c r="AH62" s="1">
        <f t="shared" si="25"/>
        <v>1.8675684207260845E-2</v>
      </c>
      <c r="AI62" s="1">
        <f t="shared" si="26"/>
        <v>0.79447339280583162</v>
      </c>
      <c r="AJ62" s="1">
        <f t="shared" si="27"/>
        <v>0.99037069566676694</v>
      </c>
      <c r="AK62" s="1">
        <f t="shared" si="28"/>
        <v>-0.27570339706493174</v>
      </c>
      <c r="AL62" s="1">
        <f t="shared" si="29"/>
        <v>-2.2113872532741272</v>
      </c>
      <c r="AM62" s="1">
        <f t="shared" si="30"/>
        <v>-1.9927456505744086</v>
      </c>
      <c r="AN62" s="1">
        <f t="shared" si="37"/>
        <v>-1.895938243393503</v>
      </c>
      <c r="AO62" s="1">
        <f t="shared" si="37"/>
        <v>-1.895937915895882</v>
      </c>
      <c r="AP62" s="1">
        <f t="shared" si="37"/>
        <v>-1.895940897196813</v>
      </c>
      <c r="AQ62" s="1">
        <f t="shared" si="37"/>
        <v>-1.8959137566218194</v>
      </c>
      <c r="AR62" s="1">
        <f t="shared" si="37"/>
        <v>-1.8961607530506059</v>
      </c>
      <c r="AS62" s="1">
        <f t="shared" si="37"/>
        <v>-1.8939062165074008</v>
      </c>
      <c r="AT62" s="1">
        <f t="shared" si="37"/>
        <v>-1.9139555798043895</v>
      </c>
      <c r="AU62" s="1">
        <f t="shared" si="32"/>
        <v>-1.5700755309797017</v>
      </c>
      <c r="AW62" s="1">
        <v>5000</v>
      </c>
      <c r="AX62" s="1">
        <f t="shared" si="0"/>
        <v>-2.060001346346756E-2</v>
      </c>
      <c r="AY62" s="1">
        <f t="shared" si="1"/>
        <v>-5.2006159779789127E-3</v>
      </c>
      <c r="AZ62" s="1">
        <f t="shared" si="2"/>
        <v>-1.5399397485488646E-2</v>
      </c>
      <c r="BA62" s="1">
        <f t="shared" si="3"/>
        <v>1.2875975329866785</v>
      </c>
      <c r="BB62" s="1">
        <f t="shared" si="4"/>
        <v>-0.88287267413561954</v>
      </c>
      <c r="BC62" s="1">
        <f t="shared" si="5"/>
        <v>0.5802406431719771</v>
      </c>
      <c r="BD62" s="1">
        <f t="shared" si="6"/>
        <v>0.29854382752137976</v>
      </c>
      <c r="BE62" s="1">
        <f t="shared" si="34"/>
        <v>19.260862531484314</v>
      </c>
      <c r="BF62" s="1">
        <f t="shared" si="34"/>
        <v>19.260766416371343</v>
      </c>
      <c r="BG62" s="1">
        <f t="shared" si="34"/>
        <v>19.260461515939653</v>
      </c>
      <c r="BH62" s="1">
        <f t="shared" si="34"/>
        <v>19.259494565680839</v>
      </c>
      <c r="BI62" s="1">
        <f t="shared" si="34"/>
        <v>19.256430694046383</v>
      </c>
      <c r="BJ62" s="1">
        <f t="shared" si="34"/>
        <v>19.246749001182867</v>
      </c>
      <c r="BK62" s="1">
        <f t="shared" si="34"/>
        <v>19.216406338491584</v>
      </c>
      <c r="BL62" s="1">
        <f t="shared" si="8"/>
        <v>19.123407035808363</v>
      </c>
    </row>
    <row r="63" spans="1:64" ht="12.95" customHeight="1" x14ac:dyDescent="0.2">
      <c r="A63" s="67" t="s">
        <v>104</v>
      </c>
      <c r="B63" s="68" t="s">
        <v>101</v>
      </c>
      <c r="C63" s="67">
        <v>8696.4639999999999</v>
      </c>
      <c r="D63" s="69"/>
      <c r="E63" s="70">
        <f t="shared" si="11"/>
        <v>-21295.498233378981</v>
      </c>
      <c r="F63" s="1">
        <f t="shared" si="12"/>
        <v>-21295.5</v>
      </c>
      <c r="G63" s="1">
        <f t="shared" si="13"/>
        <v>2.9632349978783168E-3</v>
      </c>
      <c r="H63" s="1">
        <f t="shared" si="14"/>
        <v>2.9632349978783168E-3</v>
      </c>
      <c r="P63" s="1">
        <f t="shared" si="15"/>
        <v>-2.9930144720432428E-2</v>
      </c>
      <c r="Q63" s="119" t="s">
        <v>2287</v>
      </c>
      <c r="R63" s="1">
        <f t="shared" si="16"/>
        <v>1.0819744292929767E-3</v>
      </c>
      <c r="S63" s="2">
        <f t="shared" si="17"/>
        <v>0.05</v>
      </c>
      <c r="Z63" s="1">
        <f t="shared" si="18"/>
        <v>-21295.5</v>
      </c>
      <c r="AA63" s="1">
        <f t="shared" si="19"/>
        <v>1.7124839795811211E-2</v>
      </c>
      <c r="AB63" s="1">
        <f t="shared" si="20"/>
        <v>-1.5702823504449154E-2</v>
      </c>
      <c r="AC63" s="1">
        <f t="shared" si="21"/>
        <v>3.2893379718310745E-2</v>
      </c>
      <c r="AD63" s="1">
        <f t="shared" si="22"/>
        <v>-1.4161604797932895E-2</v>
      </c>
      <c r="AE63" s="1">
        <f t="shared" si="23"/>
        <v>1.0027552522641799E-5</v>
      </c>
      <c r="AF63" s="1">
        <f t="shared" si="24"/>
        <v>3.2893379718310745E-2</v>
      </c>
      <c r="AG63" s="2"/>
      <c r="AH63" s="1">
        <f t="shared" si="25"/>
        <v>1.8666058502327471E-2</v>
      </c>
      <c r="AI63" s="1">
        <f t="shared" si="26"/>
        <v>0.79505309416201952</v>
      </c>
      <c r="AJ63" s="1">
        <f t="shared" si="27"/>
        <v>0.99065937164741391</v>
      </c>
      <c r="AK63" s="1">
        <f t="shared" si="28"/>
        <v>-0.27613459617608105</v>
      </c>
      <c r="AL63" s="1">
        <f t="shared" si="29"/>
        <v>-2.2092862701955847</v>
      </c>
      <c r="AM63" s="1">
        <f t="shared" si="30"/>
        <v>-1.9875345269796501</v>
      </c>
      <c r="AN63" s="1">
        <f t="shared" si="37"/>
        <v>-1.8934559294792259</v>
      </c>
      <c r="AO63" s="1">
        <f t="shared" si="37"/>
        <v>-1.8934556189332556</v>
      </c>
      <c r="AP63" s="1">
        <f t="shared" si="37"/>
        <v>-1.893458466899034</v>
      </c>
      <c r="AQ63" s="1">
        <f t="shared" si="37"/>
        <v>-1.893432347766502</v>
      </c>
      <c r="AR63" s="1">
        <f t="shared" si="37"/>
        <v>-1.8936718139481217</v>
      </c>
      <c r="AS63" s="1">
        <f t="shared" si="37"/>
        <v>-1.8914698714851004</v>
      </c>
      <c r="AT63" s="1">
        <f t="shared" si="37"/>
        <v>-1.9111996028820777</v>
      </c>
      <c r="AU63" s="1">
        <f t="shared" si="32"/>
        <v>-1.567321540752554</v>
      </c>
      <c r="AW63" s="1">
        <v>5500</v>
      </c>
      <c r="AX63" s="1">
        <f t="shared" si="0"/>
        <v>-2.3955019696082894E-2</v>
      </c>
      <c r="AY63" s="1">
        <f t="shared" si="1"/>
        <v>-4.973295335374793E-3</v>
      </c>
      <c r="AZ63" s="1">
        <f t="shared" si="2"/>
        <v>-1.8981724360708101E-2</v>
      </c>
      <c r="BA63" s="1">
        <f t="shared" si="3"/>
        <v>1.1036734360478908</v>
      </c>
      <c r="BB63" s="1">
        <f t="shared" si="4"/>
        <v>-0.98095880942165015</v>
      </c>
      <c r="BC63" s="1">
        <f t="shared" si="5"/>
        <v>1.2645504533824079</v>
      </c>
      <c r="BD63" s="1">
        <f t="shared" si="6"/>
        <v>0.73260528180449047</v>
      </c>
      <c r="BE63" s="1">
        <f t="shared" si="34"/>
        <v>19.7957933492496</v>
      </c>
      <c r="BF63" s="1">
        <f t="shared" si="34"/>
        <v>19.795774972345082</v>
      </c>
      <c r="BG63" s="1">
        <f t="shared" si="34"/>
        <v>19.795683589592429</v>
      </c>
      <c r="BH63" s="1">
        <f t="shared" si="34"/>
        <v>19.795229342858359</v>
      </c>
      <c r="BI63" s="1">
        <f t="shared" si="34"/>
        <v>19.792975594470764</v>
      </c>
      <c r="BJ63" s="1">
        <f t="shared" si="34"/>
        <v>19.781895422441632</v>
      </c>
      <c r="BK63" s="1">
        <f t="shared" si="34"/>
        <v>19.729644556357414</v>
      </c>
      <c r="BL63" s="1">
        <f t="shared" si="8"/>
        <v>19.516834211115182</v>
      </c>
    </row>
    <row r="64" spans="1:64" ht="12.95" customHeight="1" x14ac:dyDescent="0.2">
      <c r="A64" s="67" t="s">
        <v>99</v>
      </c>
      <c r="B64" s="68" t="s">
        <v>101</v>
      </c>
      <c r="C64" s="67">
        <v>8696.4639999999999</v>
      </c>
      <c r="D64" s="69"/>
      <c r="E64" s="70">
        <f t="shared" si="11"/>
        <v>-21295.498233378981</v>
      </c>
      <c r="F64" s="1">
        <f t="shared" si="12"/>
        <v>-21295.5</v>
      </c>
      <c r="G64" s="1">
        <f t="shared" si="13"/>
        <v>2.9632349978783168E-3</v>
      </c>
      <c r="H64" s="1">
        <f t="shared" si="14"/>
        <v>2.9632349978783168E-3</v>
      </c>
      <c r="P64" s="1">
        <f t="shared" si="15"/>
        <v>-2.9930144720432428E-2</v>
      </c>
      <c r="Q64" s="119" t="s">
        <v>2287</v>
      </c>
      <c r="R64" s="1">
        <f t="shared" si="16"/>
        <v>1.0819744292929767E-3</v>
      </c>
      <c r="S64" s="2">
        <f t="shared" si="17"/>
        <v>0.05</v>
      </c>
      <c r="Z64" s="1">
        <f t="shared" si="18"/>
        <v>-21295.5</v>
      </c>
      <c r="AA64" s="1">
        <f t="shared" si="19"/>
        <v>1.7124839795811211E-2</v>
      </c>
      <c r="AB64" s="1">
        <f t="shared" si="20"/>
        <v>-1.5702823504449154E-2</v>
      </c>
      <c r="AC64" s="1">
        <f t="shared" si="21"/>
        <v>3.2893379718310745E-2</v>
      </c>
      <c r="AD64" s="1">
        <f t="shared" si="22"/>
        <v>-1.4161604797932895E-2</v>
      </c>
      <c r="AE64" s="1">
        <f t="shared" si="23"/>
        <v>1.0027552522641799E-5</v>
      </c>
      <c r="AF64" s="1">
        <f t="shared" si="24"/>
        <v>3.2893379718310745E-2</v>
      </c>
      <c r="AG64" s="2"/>
      <c r="AH64" s="1">
        <f t="shared" si="25"/>
        <v>1.8666058502327471E-2</v>
      </c>
      <c r="AI64" s="1">
        <f t="shared" si="26"/>
        <v>0.79505309416201952</v>
      </c>
      <c r="AJ64" s="1">
        <f t="shared" si="27"/>
        <v>0.99065937164741391</v>
      </c>
      <c r="AK64" s="1">
        <f t="shared" si="28"/>
        <v>-0.27613459617608105</v>
      </c>
      <c r="AL64" s="1">
        <f t="shared" si="29"/>
        <v>-2.2092862701955847</v>
      </c>
      <c r="AM64" s="1">
        <f t="shared" si="30"/>
        <v>-1.9875345269796501</v>
      </c>
      <c r="AN64" s="1">
        <f t="shared" si="37"/>
        <v>-1.8934559294792259</v>
      </c>
      <c r="AO64" s="1">
        <f t="shared" si="37"/>
        <v>-1.8934556189332556</v>
      </c>
      <c r="AP64" s="1">
        <f t="shared" si="37"/>
        <v>-1.893458466899034</v>
      </c>
      <c r="AQ64" s="1">
        <f t="shared" si="37"/>
        <v>-1.893432347766502</v>
      </c>
      <c r="AR64" s="1">
        <f t="shared" si="37"/>
        <v>-1.8936718139481217</v>
      </c>
      <c r="AS64" s="1">
        <f t="shared" si="37"/>
        <v>-1.8914698714851004</v>
      </c>
      <c r="AT64" s="1">
        <f t="shared" si="37"/>
        <v>-1.9111996028820777</v>
      </c>
      <c r="AU64" s="1">
        <f t="shared" si="32"/>
        <v>-1.567321540752554</v>
      </c>
      <c r="AW64" s="1">
        <v>6000</v>
      </c>
      <c r="AX64" s="1">
        <f t="shared" si="0"/>
        <v>-2.2598960314349454E-2</v>
      </c>
      <c r="AY64" s="1">
        <f t="shared" si="1"/>
        <v>-4.7348943681402291E-3</v>
      </c>
      <c r="AZ64" s="1">
        <f t="shared" si="2"/>
        <v>-1.7864065946209224E-2</v>
      </c>
      <c r="BA64" s="1">
        <f t="shared" si="3"/>
        <v>0.93663191519529931</v>
      </c>
      <c r="BB64" s="1">
        <f t="shared" si="4"/>
        <v>-0.77312878161099252</v>
      </c>
      <c r="BC64" s="1">
        <f t="shared" si="5"/>
        <v>1.7561292406110591</v>
      </c>
      <c r="BD64" s="1">
        <f t="shared" si="6"/>
        <v>1.2049078542146834</v>
      </c>
      <c r="BE64" s="1">
        <f t="shared" si="34"/>
        <v>20.249111993840284</v>
      </c>
      <c r="BF64" s="1">
        <f t="shared" si="34"/>
        <v>20.249111965603458</v>
      </c>
      <c r="BG64" s="1">
        <f t="shared" si="34"/>
        <v>20.249111483736872</v>
      </c>
      <c r="BH64" s="1">
        <f t="shared" si="34"/>
        <v>20.24910326080272</v>
      </c>
      <c r="BI64" s="1">
        <f t="shared" si="34"/>
        <v>20.248962998678309</v>
      </c>
      <c r="BJ64" s="1">
        <f t="shared" si="34"/>
        <v>20.246587751997147</v>
      </c>
      <c r="BK64" s="1">
        <f t="shared" si="34"/>
        <v>20.210365633652604</v>
      </c>
      <c r="BL64" s="1">
        <f t="shared" si="8"/>
        <v>19.910261386422</v>
      </c>
    </row>
    <row r="65" spans="1:64" ht="12.95" customHeight="1" x14ac:dyDescent="0.2">
      <c r="A65" s="67" t="s">
        <v>99</v>
      </c>
      <c r="B65" s="68" t="s">
        <v>101</v>
      </c>
      <c r="C65" s="67">
        <v>8701.4989999999998</v>
      </c>
      <c r="D65" s="69"/>
      <c r="E65" s="70">
        <f t="shared" si="11"/>
        <v>-21292.496467798301</v>
      </c>
      <c r="F65" s="1">
        <f t="shared" si="12"/>
        <v>-21292.5</v>
      </c>
      <c r="G65" s="1">
        <f t="shared" si="13"/>
        <v>5.9247249992040452E-3</v>
      </c>
      <c r="H65" s="1">
        <f t="shared" si="14"/>
        <v>5.9247249992040452E-3</v>
      </c>
      <c r="P65" s="1">
        <f t="shared" si="15"/>
        <v>-2.9931870111275516E-2</v>
      </c>
      <c r="Q65" s="119" t="s">
        <v>2288</v>
      </c>
      <c r="R65" s="1">
        <f t="shared" si="16"/>
        <v>1.2856954129168668E-3</v>
      </c>
      <c r="S65" s="2">
        <f t="shared" si="17"/>
        <v>0.05</v>
      </c>
      <c r="Z65" s="1">
        <f t="shared" si="18"/>
        <v>-21292.5</v>
      </c>
      <c r="AA65" s="1">
        <f t="shared" si="19"/>
        <v>1.7114326488333272E-2</v>
      </c>
      <c r="AB65" s="1">
        <f t="shared" si="20"/>
        <v>-1.2732985665433749E-2</v>
      </c>
      <c r="AC65" s="1">
        <f t="shared" si="21"/>
        <v>3.5856595110479561E-2</v>
      </c>
      <c r="AD65" s="1">
        <f t="shared" si="22"/>
        <v>-1.1189601489129227E-2</v>
      </c>
      <c r="AE65" s="1">
        <f t="shared" si="23"/>
        <v>6.2603590742761512E-6</v>
      </c>
      <c r="AF65" s="1">
        <f t="shared" si="24"/>
        <v>3.5856595110479561E-2</v>
      </c>
      <c r="AG65" s="2"/>
      <c r="AH65" s="1">
        <f t="shared" si="25"/>
        <v>1.8657710664637794E-2</v>
      </c>
      <c r="AI65" s="1">
        <f t="shared" si="26"/>
        <v>0.79555137681146759</v>
      </c>
      <c r="AJ65" s="1">
        <f t="shared" si="27"/>
        <v>0.99090365661423863</v>
      </c>
      <c r="AK65" s="1">
        <f t="shared" si="28"/>
        <v>-0.2765037249192186</v>
      </c>
      <c r="AL65" s="1">
        <f t="shared" si="29"/>
        <v>-2.2074829840483896</v>
      </c>
      <c r="AM65" s="1">
        <f t="shared" si="30"/>
        <v>-1.9830791122408633</v>
      </c>
      <c r="AN65" s="1">
        <f t="shared" si="37"/>
        <v>-1.8913267888481022</v>
      </c>
      <c r="AO65" s="1">
        <f t="shared" si="37"/>
        <v>-1.8913264922789479</v>
      </c>
      <c r="AP65" s="1">
        <f t="shared" si="37"/>
        <v>-1.8913292295030943</v>
      </c>
      <c r="AQ65" s="1">
        <f t="shared" si="37"/>
        <v>-1.8913039650744374</v>
      </c>
      <c r="AR65" s="1">
        <f t="shared" si="37"/>
        <v>-1.8915370813865859</v>
      </c>
      <c r="AS65" s="1">
        <f t="shared" si="37"/>
        <v>-1.8893798530008237</v>
      </c>
      <c r="AT65" s="1">
        <f t="shared" si="37"/>
        <v>-1.90883526109018</v>
      </c>
      <c r="AU65" s="1">
        <f t="shared" si="32"/>
        <v>-1.5649609777007139</v>
      </c>
      <c r="AW65" s="1">
        <v>6500</v>
      </c>
      <c r="AX65" s="1">
        <f t="shared" si="0"/>
        <v>-1.8468333022516943E-2</v>
      </c>
      <c r="AY65" s="1">
        <f t="shared" si="1"/>
        <v>-4.4854130762752211E-3</v>
      </c>
      <c r="AZ65" s="1">
        <f t="shared" si="2"/>
        <v>-1.3982919946241724E-2</v>
      </c>
      <c r="BA65" s="1">
        <f t="shared" si="3"/>
        <v>0.82045049379963431</v>
      </c>
      <c r="BB65" s="1">
        <f t="shared" si="4"/>
        <v>-0.49666145879333556</v>
      </c>
      <c r="BC65" s="1">
        <f t="shared" si="5"/>
        <v>2.1201406862576624</v>
      </c>
      <c r="BD65" s="1">
        <f t="shared" si="6"/>
        <v>1.784719196292365</v>
      </c>
      <c r="BE65" s="1">
        <f t="shared" si="34"/>
        <v>20.639354985103328</v>
      </c>
      <c r="BF65" s="1">
        <f t="shared" si="34"/>
        <v>20.639354970224336</v>
      </c>
      <c r="BG65" s="1">
        <f t="shared" si="34"/>
        <v>20.639355169380579</v>
      </c>
      <c r="BH65" s="1">
        <f t="shared" si="34"/>
        <v>20.639352503647128</v>
      </c>
      <c r="BI65" s="1">
        <f t="shared" si="34"/>
        <v>20.639388182206329</v>
      </c>
      <c r="BJ65" s="1">
        <f t="shared" si="34"/>
        <v>20.638910180294008</v>
      </c>
      <c r="BK65" s="1">
        <f t="shared" si="34"/>
        <v>20.645231177082948</v>
      </c>
      <c r="BL65" s="1">
        <f t="shared" si="8"/>
        <v>20.303688561728819</v>
      </c>
    </row>
    <row r="66" spans="1:64" ht="12.95" customHeight="1" x14ac:dyDescent="0.2">
      <c r="A66" s="67" t="s">
        <v>102</v>
      </c>
      <c r="B66" s="68" t="s">
        <v>101</v>
      </c>
      <c r="C66" s="67">
        <v>8701.4989999999998</v>
      </c>
      <c r="D66" s="69"/>
      <c r="E66" s="70">
        <f t="shared" si="11"/>
        <v>-21292.496467798301</v>
      </c>
      <c r="F66" s="1">
        <f t="shared" si="12"/>
        <v>-21292.5</v>
      </c>
      <c r="G66" s="1">
        <f t="shared" si="13"/>
        <v>5.9247249992040452E-3</v>
      </c>
      <c r="H66" s="1">
        <f t="shared" si="14"/>
        <v>5.9247249992040452E-3</v>
      </c>
      <c r="P66" s="1">
        <f t="shared" si="15"/>
        <v>-2.9931870111275516E-2</v>
      </c>
      <c r="Q66" s="119" t="s">
        <v>2288</v>
      </c>
      <c r="R66" s="1">
        <f t="shared" si="16"/>
        <v>1.2856954129168668E-3</v>
      </c>
      <c r="S66" s="2">
        <f t="shared" si="17"/>
        <v>0.05</v>
      </c>
      <c r="Z66" s="1">
        <f t="shared" si="18"/>
        <v>-21292.5</v>
      </c>
      <c r="AA66" s="1">
        <f t="shared" si="19"/>
        <v>1.7114326488333272E-2</v>
      </c>
      <c r="AB66" s="1">
        <f t="shared" si="20"/>
        <v>-1.2732985665433749E-2</v>
      </c>
      <c r="AC66" s="1">
        <f t="shared" si="21"/>
        <v>3.5856595110479561E-2</v>
      </c>
      <c r="AD66" s="1">
        <f t="shared" si="22"/>
        <v>-1.1189601489129227E-2</v>
      </c>
      <c r="AE66" s="1">
        <f t="shared" si="23"/>
        <v>6.2603590742761512E-6</v>
      </c>
      <c r="AF66" s="1">
        <f t="shared" si="24"/>
        <v>3.5856595110479561E-2</v>
      </c>
      <c r="AG66" s="2"/>
      <c r="AH66" s="1">
        <f t="shared" si="25"/>
        <v>1.8657710664637794E-2</v>
      </c>
      <c r="AI66" s="1">
        <f t="shared" si="26"/>
        <v>0.79555137681146759</v>
      </c>
      <c r="AJ66" s="1">
        <f t="shared" si="27"/>
        <v>0.99090365661423863</v>
      </c>
      <c r="AK66" s="1">
        <f t="shared" si="28"/>
        <v>-0.2765037249192186</v>
      </c>
      <c r="AL66" s="1">
        <f t="shared" si="29"/>
        <v>-2.2074829840483896</v>
      </c>
      <c r="AM66" s="1">
        <f t="shared" si="30"/>
        <v>-1.9830791122408633</v>
      </c>
      <c r="AN66" s="1">
        <f t="shared" si="37"/>
        <v>-1.8913267888481022</v>
      </c>
      <c r="AO66" s="1">
        <f t="shared" si="37"/>
        <v>-1.8913264922789479</v>
      </c>
      <c r="AP66" s="1">
        <f t="shared" si="37"/>
        <v>-1.8913292295030943</v>
      </c>
      <c r="AQ66" s="1">
        <f t="shared" si="37"/>
        <v>-1.8913039650744374</v>
      </c>
      <c r="AR66" s="1">
        <f t="shared" si="37"/>
        <v>-1.8915370813865859</v>
      </c>
      <c r="AS66" s="1">
        <f t="shared" si="37"/>
        <v>-1.8893798530008237</v>
      </c>
      <c r="AT66" s="1">
        <f t="shared" si="37"/>
        <v>-1.90883526109018</v>
      </c>
      <c r="AU66" s="1">
        <f t="shared" si="32"/>
        <v>-1.5649609777007139</v>
      </c>
      <c r="AW66" s="1">
        <v>7000</v>
      </c>
      <c r="AX66" s="1">
        <f t="shared" ref="AX66:AX72" si="38">AB$3+AB$4*AW66+AB$5*AW66^2+AZ66</f>
        <v>-1.2950375212688148E-2</v>
      </c>
      <c r="AY66" s="1">
        <f t="shared" ref="AY66:AY72" si="39">AB$3+AB$4*AW66+AB$5*AW66^2</f>
        <v>-4.2248514597797706E-3</v>
      </c>
      <c r="AZ66" s="1">
        <f t="shared" ref="AZ66:AZ72" si="40">$AB$6*($AB$11/BA66*BB66+$AB$12)</f>
        <v>-8.7255237529083769E-3</v>
      </c>
      <c r="BA66" s="1">
        <f t="shared" ref="BA66:BA72" si="41">1+$AB$7*COS(BC66)</f>
        <v>0.74430420789565976</v>
      </c>
      <c r="BB66" s="1">
        <f t="shared" ref="BB66:BB72" si="42">SIN(BC66+RADIANS($AB$9))</f>
        <v>-0.22867116828128956</v>
      </c>
      <c r="BC66" s="1">
        <f t="shared" ref="BC66:BC72" si="43">2*ATAN(BD66)</f>
        <v>2.409176253124313</v>
      </c>
      <c r="BD66" s="1">
        <f t="shared" ref="BD66:BD72" si="44">SQRT((1+$AB$7)/(1-$AB$7))*TAN(BE66/2)</f>
        <v>2.6075121793912976</v>
      </c>
      <c r="BE66" s="1">
        <f t="shared" si="34"/>
        <v>20.987212022081092</v>
      </c>
      <c r="BF66" s="1">
        <f t="shared" si="34"/>
        <v>20.98720139721793</v>
      </c>
      <c r="BG66" s="1">
        <f t="shared" si="34"/>
        <v>20.987258933422321</v>
      </c>
      <c r="BH66" s="1">
        <f t="shared" si="34"/>
        <v>20.986947298755595</v>
      </c>
      <c r="BI66" s="1">
        <f t="shared" si="34"/>
        <v>20.988633392577537</v>
      </c>
      <c r="BJ66" s="1">
        <f t="shared" si="34"/>
        <v>20.979456793279194</v>
      </c>
      <c r="BK66" s="1">
        <f t="shared" si="34"/>
        <v>21.027909458556206</v>
      </c>
      <c r="BL66" s="1">
        <f t="shared" ref="BL66:BL72" si="45">RADIANS($AB$9)+$AB$18*(AW66-AB$15)</f>
        <v>20.697115737035638</v>
      </c>
    </row>
    <row r="67" spans="1:64" ht="12.95" customHeight="1" x14ac:dyDescent="0.2">
      <c r="A67" s="67" t="s">
        <v>99</v>
      </c>
      <c r="B67" s="68" t="s">
        <v>101</v>
      </c>
      <c r="C67" s="67">
        <v>8706.5300000000007</v>
      </c>
      <c r="D67" s="69"/>
      <c r="E67" s="70">
        <f t="shared" si="11"/>
        <v>-21289.497086937041</v>
      </c>
      <c r="F67" s="1">
        <f t="shared" si="12"/>
        <v>-21289.5</v>
      </c>
      <c r="G67" s="1">
        <f t="shared" si="13"/>
        <v>4.8862150015338557E-3</v>
      </c>
      <c r="H67" s="1">
        <f t="shared" si="14"/>
        <v>4.8862150015338557E-3</v>
      </c>
      <c r="P67" s="1">
        <f t="shared" si="15"/>
        <v>-2.9933593827744437E-2</v>
      </c>
      <c r="Q67" s="119" t="s">
        <v>2289</v>
      </c>
      <c r="R67" s="1">
        <f t="shared" si="16"/>
        <v>1.2124190869074866E-3</v>
      </c>
      <c r="S67" s="2">
        <f t="shared" si="17"/>
        <v>0.05</v>
      </c>
      <c r="Z67" s="1">
        <f t="shared" si="18"/>
        <v>-21289.5</v>
      </c>
      <c r="AA67" s="1">
        <f t="shared" si="19"/>
        <v>1.7103723683596035E-2</v>
      </c>
      <c r="AB67" s="1">
        <f t="shared" si="20"/>
        <v>-1.3763057929263276E-2</v>
      </c>
      <c r="AC67" s="1">
        <f t="shared" si="21"/>
        <v>3.4819808829278293E-2</v>
      </c>
      <c r="AD67" s="1">
        <f t="shared" si="22"/>
        <v>-1.2217508682062179E-2</v>
      </c>
      <c r="AE67" s="1">
        <f t="shared" si="23"/>
        <v>7.4633759198132372E-6</v>
      </c>
      <c r="AF67" s="1">
        <f t="shared" si="24"/>
        <v>3.4819808829278293E-2</v>
      </c>
      <c r="AG67" s="2"/>
      <c r="AH67" s="1">
        <f t="shared" si="25"/>
        <v>1.8649272930797132E-2</v>
      </c>
      <c r="AI67" s="1">
        <f t="shared" si="26"/>
        <v>0.79605095091680744</v>
      </c>
      <c r="AJ67" s="1">
        <f t="shared" si="27"/>
        <v>0.99114501984198511</v>
      </c>
      <c r="AK67" s="1">
        <f t="shared" si="28"/>
        <v>-0.27687241609801239</v>
      </c>
      <c r="AL67" s="1">
        <f t="shared" si="29"/>
        <v>-2.2056774346847923</v>
      </c>
      <c r="AM67" s="1">
        <f t="shared" si="30"/>
        <v>-1.9786340400367854</v>
      </c>
      <c r="AN67" s="1">
        <f t="shared" si="37"/>
        <v>-1.889196312578618</v>
      </c>
      <c r="AO67" s="1">
        <f t="shared" si="37"/>
        <v>-1.8891960294894776</v>
      </c>
      <c r="AP67" s="1">
        <f t="shared" si="37"/>
        <v>-1.8891986591803582</v>
      </c>
      <c r="AQ67" s="1">
        <f t="shared" si="37"/>
        <v>-1.8891742304693278</v>
      </c>
      <c r="AR67" s="1">
        <f t="shared" si="37"/>
        <v>-1.8894010931510843</v>
      </c>
      <c r="AS67" s="1">
        <f t="shared" si="37"/>
        <v>-1.8872882380337903</v>
      </c>
      <c r="AT67" s="1">
        <f t="shared" si="37"/>
        <v>-1.9064690031429712</v>
      </c>
      <c r="AU67" s="1">
        <f t="shared" si="32"/>
        <v>-1.5626004146488728</v>
      </c>
      <c r="AW67" s="1">
        <v>7500</v>
      </c>
      <c r="AX67" s="1">
        <f t="shared" si="38"/>
        <v>-6.8925615650627572E-3</v>
      </c>
      <c r="AY67" s="1">
        <f t="shared" si="39"/>
        <v>-3.953209518653876E-3</v>
      </c>
      <c r="AZ67" s="1">
        <f t="shared" si="40"/>
        <v>-2.9393520464088808E-3</v>
      </c>
      <c r="BA67" s="1">
        <f t="shared" si="41"/>
        <v>0.69612613934208944</v>
      </c>
      <c r="BB67" s="1">
        <f t="shared" si="42"/>
        <v>1.4535454809332757E-2</v>
      </c>
      <c r="BC67" s="1">
        <f t="shared" si="43"/>
        <v>2.6544246842455883</v>
      </c>
      <c r="BD67" s="1">
        <f t="shared" si="44"/>
        <v>4.0238425600088989</v>
      </c>
      <c r="BE67" s="1">
        <f t="shared" si="34"/>
        <v>21.307713731230287</v>
      </c>
      <c r="BF67" s="1">
        <f t="shared" si="34"/>
        <v>21.30762291459585</v>
      </c>
      <c r="BG67" s="1">
        <f t="shared" si="34"/>
        <v>21.307963479387936</v>
      </c>
      <c r="BH67" s="1">
        <f t="shared" si="34"/>
        <v>21.306685864756993</v>
      </c>
      <c r="BI67" s="1">
        <f t="shared" si="34"/>
        <v>21.311471951714406</v>
      </c>
      <c r="BJ67" s="1">
        <f t="shared" si="34"/>
        <v>21.293445198602736</v>
      </c>
      <c r="BK67" s="1">
        <f t="shared" si="34"/>
        <v>21.360042894898335</v>
      </c>
      <c r="BL67" s="1">
        <f t="shared" si="45"/>
        <v>21.090542912342457</v>
      </c>
    </row>
    <row r="68" spans="1:64" ht="12.95" customHeight="1" x14ac:dyDescent="0.2">
      <c r="A68" s="67" t="s">
        <v>99</v>
      </c>
      <c r="B68" s="68" t="s">
        <v>101</v>
      </c>
      <c r="C68" s="67">
        <v>8706.5390000000007</v>
      </c>
      <c r="D68" s="69"/>
      <c r="E68" s="70">
        <f t="shared" si="11"/>
        <v>-21289.491721318322</v>
      </c>
      <c r="F68" s="1">
        <f t="shared" si="12"/>
        <v>-21289.5</v>
      </c>
      <c r="G68" s="1">
        <f t="shared" si="13"/>
        <v>1.3886215001548408E-2</v>
      </c>
      <c r="H68" s="1">
        <f t="shared" si="14"/>
        <v>1.3886215001548408E-2</v>
      </c>
      <c r="P68" s="1">
        <f t="shared" si="15"/>
        <v>-2.9933593827744437E-2</v>
      </c>
      <c r="Q68" s="119" t="s">
        <v>2289</v>
      </c>
      <c r="R68" s="1">
        <f t="shared" si="16"/>
        <v>1.920175645835771E-3</v>
      </c>
      <c r="S68" s="2">
        <f t="shared" si="17"/>
        <v>0.05</v>
      </c>
      <c r="Z68" s="1">
        <f t="shared" si="18"/>
        <v>-21289.5</v>
      </c>
      <c r="AA68" s="1">
        <f t="shared" si="19"/>
        <v>1.7103723683596035E-2</v>
      </c>
      <c r="AB68" s="1">
        <f t="shared" si="20"/>
        <v>-4.7630579292487242E-3</v>
      </c>
      <c r="AC68" s="1">
        <f t="shared" si="21"/>
        <v>4.3819808829292844E-2</v>
      </c>
      <c r="AD68" s="1">
        <f t="shared" si="22"/>
        <v>-3.2175086820476276E-3</v>
      </c>
      <c r="AE68" s="1">
        <f t="shared" si="23"/>
        <v>5.1761810595259311E-7</v>
      </c>
      <c r="AF68" s="1">
        <f t="shared" si="24"/>
        <v>4.3819808829292844E-2</v>
      </c>
      <c r="AG68" s="2"/>
      <c r="AH68" s="1">
        <f t="shared" si="25"/>
        <v>1.8649272930797132E-2</v>
      </c>
      <c r="AI68" s="1">
        <f t="shared" si="26"/>
        <v>0.79605095091680744</v>
      </c>
      <c r="AJ68" s="1">
        <f t="shared" si="27"/>
        <v>0.99114501984198511</v>
      </c>
      <c r="AK68" s="1">
        <f t="shared" si="28"/>
        <v>-0.27687241609801239</v>
      </c>
      <c r="AL68" s="1">
        <f t="shared" si="29"/>
        <v>-2.2056774346847923</v>
      </c>
      <c r="AM68" s="1">
        <f t="shared" si="30"/>
        <v>-1.9786340400367854</v>
      </c>
      <c r="AN68" s="1">
        <f t="shared" si="37"/>
        <v>-1.889196312578618</v>
      </c>
      <c r="AO68" s="1">
        <f t="shared" si="37"/>
        <v>-1.8891960294894776</v>
      </c>
      <c r="AP68" s="1">
        <f t="shared" si="37"/>
        <v>-1.8891986591803582</v>
      </c>
      <c r="AQ68" s="1">
        <f t="shared" si="37"/>
        <v>-1.8891742304693278</v>
      </c>
      <c r="AR68" s="1">
        <f t="shared" si="37"/>
        <v>-1.8894010931510843</v>
      </c>
      <c r="AS68" s="1">
        <f t="shared" si="37"/>
        <v>-1.8872882380337903</v>
      </c>
      <c r="AT68" s="1">
        <f t="shared" si="37"/>
        <v>-1.9064690031429712</v>
      </c>
      <c r="AU68" s="1">
        <f t="shared" si="32"/>
        <v>-1.5626004146488728</v>
      </c>
      <c r="AW68" s="1">
        <v>8000</v>
      </c>
      <c r="AX68" s="1">
        <f t="shared" si="38"/>
        <v>-8.3960718628552262E-4</v>
      </c>
      <c r="AY68" s="1">
        <f t="shared" si="39"/>
        <v>-3.670487252897538E-3</v>
      </c>
      <c r="AZ68" s="1">
        <f t="shared" si="40"/>
        <v>2.8308800666120154E-3</v>
      </c>
      <c r="BA68" s="1">
        <f t="shared" si="41"/>
        <v>0.66829815448532626</v>
      </c>
      <c r="BB68" s="1">
        <f t="shared" si="42"/>
        <v>0.23262470729200616</v>
      </c>
      <c r="BC68" s="1">
        <f t="shared" si="43"/>
        <v>2.8746642762732266</v>
      </c>
      <c r="BD68" s="1">
        <f t="shared" si="44"/>
        <v>7.4481056218968478</v>
      </c>
      <c r="BE68" s="1">
        <f t="shared" si="34"/>
        <v>21.611474046062931</v>
      </c>
      <c r="BF68" s="1">
        <f t="shared" si="34"/>
        <v>21.611299577167049</v>
      </c>
      <c r="BG68" s="1">
        <f t="shared" si="34"/>
        <v>21.611845810872001</v>
      </c>
      <c r="BH68" s="1">
        <f t="shared" si="34"/>
        <v>21.610135244346424</v>
      </c>
      <c r="BI68" s="1">
        <f t="shared" si="34"/>
        <v>21.615488114354964</v>
      </c>
      <c r="BJ68" s="1">
        <f t="shared" si="34"/>
        <v>21.598698784726473</v>
      </c>
      <c r="BK68" s="1">
        <f t="shared" si="34"/>
        <v>21.650997088724882</v>
      </c>
      <c r="BL68" s="1">
        <f t="shared" si="45"/>
        <v>21.483970087649276</v>
      </c>
    </row>
    <row r="69" spans="1:64" ht="12.95" customHeight="1" x14ac:dyDescent="0.2">
      <c r="A69" s="67" t="s">
        <v>99</v>
      </c>
      <c r="B69" s="68" t="s">
        <v>100</v>
      </c>
      <c r="C69" s="67">
        <v>8722.4629999999997</v>
      </c>
      <c r="D69" s="69"/>
      <c r="E69" s="70">
        <f t="shared" si="11"/>
        <v>-21279.998153273275</v>
      </c>
      <c r="F69" s="1">
        <f t="shared" si="12"/>
        <v>-21280</v>
      </c>
      <c r="G69" s="1">
        <f t="shared" si="13"/>
        <v>3.0976000016380567E-3</v>
      </c>
      <c r="H69" s="1">
        <f t="shared" si="14"/>
        <v>3.0976000016380567E-3</v>
      </c>
      <c r="P69" s="1">
        <f t="shared" si="15"/>
        <v>-2.9939041217010895E-2</v>
      </c>
      <c r="Q69" s="119" t="s">
        <v>2291</v>
      </c>
      <c r="R69" s="1">
        <f t="shared" si="16"/>
        <v>1.0914196630097349E-3</v>
      </c>
      <c r="S69" s="2">
        <f t="shared" si="17"/>
        <v>0.05</v>
      </c>
      <c r="Z69" s="1">
        <f t="shared" si="18"/>
        <v>-21280</v>
      </c>
      <c r="AA69" s="1">
        <f t="shared" si="19"/>
        <v>1.7069556168723032E-2</v>
      </c>
      <c r="AB69" s="1">
        <f t="shared" si="20"/>
        <v>-1.5524358840548126E-2</v>
      </c>
      <c r="AC69" s="1">
        <f t="shared" si="21"/>
        <v>3.3036641218648952E-2</v>
      </c>
      <c r="AD69" s="1">
        <f t="shared" si="22"/>
        <v>-1.3971956167084975E-2</v>
      </c>
      <c r="AE69" s="1">
        <f t="shared" si="23"/>
        <v>9.7607779567471939E-6</v>
      </c>
      <c r="AF69" s="1">
        <f t="shared" si="24"/>
        <v>3.3036641218648952E-2</v>
      </c>
      <c r="AG69" s="2"/>
      <c r="AH69" s="1">
        <f t="shared" si="25"/>
        <v>1.8621958842186183E-2</v>
      </c>
      <c r="AI69" s="1">
        <f t="shared" si="26"/>
        <v>0.79764148854900496</v>
      </c>
      <c r="AJ69" s="1">
        <f t="shared" si="27"/>
        <v>0.99188992487610372</v>
      </c>
      <c r="AK69" s="1">
        <f t="shared" si="28"/>
        <v>-0.2780370159910851</v>
      </c>
      <c r="AL69" s="1">
        <f t="shared" si="29"/>
        <v>-2.1999448477635477</v>
      </c>
      <c r="AM69" s="1">
        <f t="shared" si="30"/>
        <v>-1.9646256368399264</v>
      </c>
      <c r="AN69" s="1">
        <f t="shared" si="37"/>
        <v>-1.8824409534910798</v>
      </c>
      <c r="AO69" s="1">
        <f t="shared" si="37"/>
        <v>-1.8824407099563296</v>
      </c>
      <c r="AP69" s="1">
        <f t="shared" si="37"/>
        <v>-1.8824430196044932</v>
      </c>
      <c r="AQ69" s="1">
        <f t="shared" si="37"/>
        <v>-1.8824211145708776</v>
      </c>
      <c r="AR69" s="1">
        <f t="shared" si="37"/>
        <v>-1.8826288051533586</v>
      </c>
      <c r="AS69" s="1">
        <f t="shared" si="37"/>
        <v>-1.8806541909665184</v>
      </c>
      <c r="AT69" s="1">
        <f t="shared" si="37"/>
        <v>-1.8989632121006808</v>
      </c>
      <c r="AU69" s="1">
        <f t="shared" si="32"/>
        <v>-1.555125298318043</v>
      </c>
      <c r="AW69" s="1">
        <v>8500</v>
      </c>
      <c r="AX69" s="1">
        <f t="shared" si="38"/>
        <v>4.8150427322195266E-3</v>
      </c>
      <c r="AY69" s="1">
        <f t="shared" si="39"/>
        <v>-3.3766846625107563E-3</v>
      </c>
      <c r="AZ69" s="1">
        <f t="shared" si="40"/>
        <v>8.1917273947302825E-3</v>
      </c>
      <c r="BA69" s="1">
        <f t="shared" si="41"/>
        <v>0.65672163180220622</v>
      </c>
      <c r="BB69" s="1">
        <f t="shared" si="42"/>
        <v>0.42823209554983976</v>
      </c>
      <c r="BC69" s="1">
        <f t="shared" si="43"/>
        <v>3.0824242222283504</v>
      </c>
      <c r="BD69" s="1">
        <f t="shared" si="44"/>
        <v>33.791946753830118</v>
      </c>
      <c r="BE69" s="1">
        <f t="shared" si="34"/>
        <v>21.906494865335542</v>
      </c>
      <c r="BF69" s="1">
        <f t="shared" si="34"/>
        <v>21.906431740356354</v>
      </c>
      <c r="BG69" s="1">
        <f t="shared" si="34"/>
        <v>21.906615966423804</v>
      </c>
      <c r="BH69" s="1">
        <f t="shared" si="34"/>
        <v>21.906078306783733</v>
      </c>
      <c r="BI69" s="1">
        <f t="shared" si="34"/>
        <v>21.907647385932599</v>
      </c>
      <c r="BJ69" s="1">
        <f t="shared" si="34"/>
        <v>21.903067672235327</v>
      </c>
      <c r="BK69" s="1">
        <f t="shared" si="34"/>
        <v>21.916429776691899</v>
      </c>
      <c r="BL69" s="1">
        <f t="shared" si="45"/>
        <v>21.877397262956094</v>
      </c>
    </row>
    <row r="70" spans="1:64" ht="12.95" customHeight="1" x14ac:dyDescent="0.2">
      <c r="A70" s="67" t="s">
        <v>99</v>
      </c>
      <c r="B70" s="68" t="s">
        <v>100</v>
      </c>
      <c r="C70" s="67">
        <v>8722.4689999999991</v>
      </c>
      <c r="D70" s="69"/>
      <c r="E70" s="70">
        <f t="shared" si="11"/>
        <v>-21279.994576194134</v>
      </c>
      <c r="F70" s="1">
        <f t="shared" si="12"/>
        <v>-21280</v>
      </c>
      <c r="G70" s="1">
        <f t="shared" si="13"/>
        <v>9.0976000010414282E-3</v>
      </c>
      <c r="H70" s="1">
        <f t="shared" si="14"/>
        <v>9.0976000010414282E-3</v>
      </c>
      <c r="P70" s="1">
        <f t="shared" si="15"/>
        <v>-2.9939041217010895E-2</v>
      </c>
      <c r="Q70" s="119" t="s">
        <v>2291</v>
      </c>
      <c r="R70" s="1">
        <f t="shared" si="16"/>
        <v>1.5238593575869416E-3</v>
      </c>
      <c r="S70" s="2">
        <f t="shared" si="17"/>
        <v>0.05</v>
      </c>
      <c r="Z70" s="1">
        <f t="shared" si="18"/>
        <v>-21280</v>
      </c>
      <c r="AA70" s="1">
        <f t="shared" si="19"/>
        <v>1.7069556168723032E-2</v>
      </c>
      <c r="AB70" s="1">
        <f t="shared" si="20"/>
        <v>-9.5243588411447547E-3</v>
      </c>
      <c r="AC70" s="1">
        <f t="shared" si="21"/>
        <v>3.9036641218052323E-2</v>
      </c>
      <c r="AD70" s="1">
        <f t="shared" si="22"/>
        <v>-7.9719561676816035E-3</v>
      </c>
      <c r="AE70" s="1">
        <f t="shared" si="23"/>
        <v>3.1776042569718382E-6</v>
      </c>
      <c r="AF70" s="1">
        <f t="shared" si="24"/>
        <v>3.9036641218052323E-2</v>
      </c>
      <c r="AG70" s="2"/>
      <c r="AH70" s="1">
        <f t="shared" si="25"/>
        <v>1.8621958842186183E-2</v>
      </c>
      <c r="AI70" s="1">
        <f t="shared" si="26"/>
        <v>0.79764148854900496</v>
      </c>
      <c r="AJ70" s="1">
        <f t="shared" si="27"/>
        <v>0.99188992487610372</v>
      </c>
      <c r="AK70" s="1">
        <f t="shared" si="28"/>
        <v>-0.2780370159910851</v>
      </c>
      <c r="AL70" s="1">
        <f t="shared" si="29"/>
        <v>-2.1999448477635477</v>
      </c>
      <c r="AM70" s="1">
        <f t="shared" si="30"/>
        <v>-1.9646256368399264</v>
      </c>
      <c r="AN70" s="1">
        <f t="shared" si="37"/>
        <v>-1.8824409534910798</v>
      </c>
      <c r="AO70" s="1">
        <f t="shared" si="37"/>
        <v>-1.8824407099563296</v>
      </c>
      <c r="AP70" s="1">
        <f t="shared" si="37"/>
        <v>-1.8824430196044932</v>
      </c>
      <c r="AQ70" s="1">
        <f t="shared" si="37"/>
        <v>-1.8824211145708776</v>
      </c>
      <c r="AR70" s="1">
        <f t="shared" si="37"/>
        <v>-1.8826288051533586</v>
      </c>
      <c r="AS70" s="1">
        <f t="shared" si="37"/>
        <v>-1.8806541909665184</v>
      </c>
      <c r="AT70" s="1">
        <f t="shared" si="37"/>
        <v>-1.8989632121006808</v>
      </c>
      <c r="AU70" s="1">
        <f t="shared" si="32"/>
        <v>-1.555125298318043</v>
      </c>
      <c r="AW70" s="1">
        <v>9000</v>
      </c>
      <c r="AX70" s="1">
        <f t="shared" si="38"/>
        <v>9.7460679557715493E-3</v>
      </c>
      <c r="AY70" s="1">
        <f t="shared" si="39"/>
        <v>-3.0718017474935314E-3</v>
      </c>
      <c r="AZ70" s="1">
        <f t="shared" si="40"/>
        <v>1.2817869703265081E-2</v>
      </c>
      <c r="BA70" s="1">
        <f t="shared" si="41"/>
        <v>0.65977490511859926</v>
      </c>
      <c r="BB70" s="1">
        <f t="shared" si="42"/>
        <v>0.60330074045161908</v>
      </c>
      <c r="BC70" s="1">
        <f t="shared" si="43"/>
        <v>-2.9956631399324674</v>
      </c>
      <c r="BD70" s="1">
        <f t="shared" si="44"/>
        <v>-13.680916577171796</v>
      </c>
      <c r="BE70" s="1">
        <f t="shared" si="34"/>
        <v>22.199610497621954</v>
      </c>
      <c r="BF70" s="1">
        <f t="shared" si="34"/>
        <v>22.19974752630246</v>
      </c>
      <c r="BG70" s="1">
        <f t="shared" si="34"/>
        <v>22.199340236208897</v>
      </c>
      <c r="BH70" s="1">
        <f t="shared" ref="BH70:BK72" si="46">$BL70+$AB$7*SIN(BI70)</f>
        <v>22.200550926806716</v>
      </c>
      <c r="BI70" s="1">
        <f t="shared" si="46"/>
        <v>22.196952992862652</v>
      </c>
      <c r="BJ70" s="1">
        <f t="shared" si="46"/>
        <v>22.207653460732185</v>
      </c>
      <c r="BK70" s="1">
        <f t="shared" si="46"/>
        <v>22.175898347949609</v>
      </c>
      <c r="BL70" s="1">
        <f t="shared" si="45"/>
        <v>22.270824438262913</v>
      </c>
    </row>
    <row r="71" spans="1:64" ht="12.95" customHeight="1" x14ac:dyDescent="0.2">
      <c r="A71" s="67" t="s">
        <v>99</v>
      </c>
      <c r="B71" s="68" t="s">
        <v>100</v>
      </c>
      <c r="C71" s="67">
        <v>8727.4950000000008</v>
      </c>
      <c r="D71" s="69"/>
      <c r="E71" s="70">
        <f t="shared" si="11"/>
        <v>-21276.998176232159</v>
      </c>
      <c r="F71" s="1">
        <f t="shared" si="12"/>
        <v>-21277</v>
      </c>
      <c r="G71" s="1">
        <f t="shared" si="13"/>
        <v>3.0590899968956364E-3</v>
      </c>
      <c r="H71" s="1">
        <f t="shared" si="14"/>
        <v>3.0590899968956364E-3</v>
      </c>
      <c r="P71" s="1">
        <f t="shared" si="15"/>
        <v>-2.9940757956920805E-2</v>
      </c>
      <c r="Q71" s="119" t="s">
        <v>2290</v>
      </c>
      <c r="R71" s="1">
        <f t="shared" si="16"/>
        <v>1.0889899649750032E-3</v>
      </c>
      <c r="S71" s="2">
        <f t="shared" si="17"/>
        <v>0.05</v>
      </c>
      <c r="Z71" s="1">
        <f t="shared" si="18"/>
        <v>-21277</v>
      </c>
      <c r="AA71" s="1">
        <f t="shared" si="19"/>
        <v>1.7058579005365098E-2</v>
      </c>
      <c r="AB71" s="1">
        <f t="shared" si="20"/>
        <v>-1.5554055090780491E-2</v>
      </c>
      <c r="AC71" s="1">
        <f t="shared" si="21"/>
        <v>3.2999847953816441E-2</v>
      </c>
      <c r="AD71" s="1">
        <f t="shared" si="22"/>
        <v>-1.3999489008469462E-2</v>
      </c>
      <c r="AE71" s="1">
        <f t="shared" si="23"/>
        <v>9.799284624912864E-6</v>
      </c>
      <c r="AF71" s="1">
        <f t="shared" si="24"/>
        <v>3.2999847953816441E-2</v>
      </c>
      <c r="AG71" s="2"/>
      <c r="AH71" s="1">
        <f t="shared" si="25"/>
        <v>1.8613145087676128E-2</v>
      </c>
      <c r="AI71" s="1">
        <f t="shared" si="26"/>
        <v>0.79814647496427693</v>
      </c>
      <c r="AJ71" s="1">
        <f t="shared" si="27"/>
        <v>0.99211898455102854</v>
      </c>
      <c r="AK71" s="1">
        <f t="shared" si="28"/>
        <v>-0.27840385027607306</v>
      </c>
      <c r="AL71" s="1">
        <f t="shared" si="29"/>
        <v>-2.1981297895704914</v>
      </c>
      <c r="AM71" s="1">
        <f t="shared" si="30"/>
        <v>-1.9602231170658082</v>
      </c>
      <c r="AN71" s="1">
        <f t="shared" ref="AN71:AT80" si="47">$AU71+$AB$7*SIN(AO71)</f>
        <v>-1.8803048746947959</v>
      </c>
      <c r="AO71" s="1">
        <f t="shared" si="47"/>
        <v>-1.8803046427065135</v>
      </c>
      <c r="AP71" s="1">
        <f t="shared" si="47"/>
        <v>-1.8803068575411657</v>
      </c>
      <c r="AQ71" s="1">
        <f t="shared" si="47"/>
        <v>-1.8802857114828717</v>
      </c>
      <c r="AR71" s="1">
        <f t="shared" si="47"/>
        <v>-1.8804875457315224</v>
      </c>
      <c r="AS71" s="1">
        <f t="shared" si="47"/>
        <v>-1.8785558602017711</v>
      </c>
      <c r="AT71" s="1">
        <f t="shared" si="47"/>
        <v>-1.8965889706358998</v>
      </c>
      <c r="AU71" s="1">
        <f t="shared" si="32"/>
        <v>-1.552764735266202</v>
      </c>
      <c r="AW71" s="1">
        <v>9500</v>
      </c>
      <c r="AX71" s="1">
        <f t="shared" si="38"/>
        <v>1.3640879414428955E-2</v>
      </c>
      <c r="AY71" s="1">
        <f t="shared" si="39"/>
        <v>-2.7558385078458626E-3</v>
      </c>
      <c r="AZ71" s="1">
        <f t="shared" si="40"/>
        <v>1.6396717922274817E-2</v>
      </c>
      <c r="BA71" s="1">
        <f t="shared" si="41"/>
        <v>0.67788096267568976</v>
      </c>
      <c r="BB71" s="1">
        <f t="shared" si="42"/>
        <v>0.75742675697742678</v>
      </c>
      <c r="BC71" s="1">
        <f t="shared" si="43"/>
        <v>-2.783933665482845</v>
      </c>
      <c r="BD71" s="1">
        <f t="shared" si="44"/>
        <v>-5.5321814374638256</v>
      </c>
      <c r="BE71" s="1">
        <f t="shared" ref="BE71:BG72" si="48">$BL71+$AB$7*SIN(BF71)</f>
        <v>22.497443898423327</v>
      </c>
      <c r="BF71" s="1">
        <f t="shared" si="48"/>
        <v>22.497597696736449</v>
      </c>
      <c r="BG71" s="1">
        <f t="shared" si="48"/>
        <v>22.497086324942156</v>
      </c>
      <c r="BH71" s="1">
        <f t="shared" si="46"/>
        <v>22.498787172165411</v>
      </c>
      <c r="BI71" s="1">
        <f t="shared" si="46"/>
        <v>22.493136250393825</v>
      </c>
      <c r="BJ71" s="1">
        <f t="shared" si="46"/>
        <v>22.511980312448351</v>
      </c>
      <c r="BK71" s="1">
        <f t="shared" si="46"/>
        <v>22.449871500829165</v>
      </c>
      <c r="BL71" s="1">
        <f t="shared" si="45"/>
        <v>22.664251613569732</v>
      </c>
    </row>
    <row r="72" spans="1:64" ht="12.95" customHeight="1" x14ac:dyDescent="0.2">
      <c r="A72" s="67" t="s">
        <v>99</v>
      </c>
      <c r="B72" s="68" t="s">
        <v>100</v>
      </c>
      <c r="C72" s="67">
        <v>8727.4989999999998</v>
      </c>
      <c r="D72" s="69"/>
      <c r="E72" s="70">
        <f t="shared" si="11"/>
        <v>-21276.995791512734</v>
      </c>
      <c r="F72" s="1">
        <f t="shared" si="12"/>
        <v>-21277</v>
      </c>
      <c r="G72" s="1">
        <f t="shared" si="13"/>
        <v>7.0590899958915543E-3</v>
      </c>
      <c r="H72" s="1">
        <f t="shared" si="14"/>
        <v>7.0590899958915543E-3</v>
      </c>
      <c r="P72" s="1">
        <f t="shared" si="15"/>
        <v>-2.9940757956920805E-2</v>
      </c>
      <c r="Q72" s="119" t="s">
        <v>2290</v>
      </c>
      <c r="R72" s="1">
        <f t="shared" si="16"/>
        <v>1.3689887485312329E-3</v>
      </c>
      <c r="S72" s="2">
        <f t="shared" si="17"/>
        <v>0.05</v>
      </c>
      <c r="Z72" s="1">
        <f t="shared" si="18"/>
        <v>-21277</v>
      </c>
      <c r="AA72" s="1">
        <f t="shared" si="19"/>
        <v>1.7058579005365098E-2</v>
      </c>
      <c r="AB72" s="1">
        <f t="shared" si="20"/>
        <v>-1.1554055091784574E-2</v>
      </c>
      <c r="AC72" s="1">
        <f t="shared" si="21"/>
        <v>3.6999847952812359E-2</v>
      </c>
      <c r="AD72" s="1">
        <f t="shared" si="22"/>
        <v>-9.9994890094735438E-3</v>
      </c>
      <c r="AE72" s="1">
        <f t="shared" si="23"/>
        <v>4.9994890225291097E-6</v>
      </c>
      <c r="AF72" s="1">
        <f t="shared" si="24"/>
        <v>3.6999847952812359E-2</v>
      </c>
      <c r="AG72" s="2"/>
      <c r="AH72" s="1">
        <f t="shared" si="25"/>
        <v>1.8613145087676128E-2</v>
      </c>
      <c r="AI72" s="1">
        <f t="shared" si="26"/>
        <v>0.79814647496427693</v>
      </c>
      <c r="AJ72" s="1">
        <f t="shared" si="27"/>
        <v>0.99211898455102854</v>
      </c>
      <c r="AK72" s="1">
        <f t="shared" si="28"/>
        <v>-0.27840385027607306</v>
      </c>
      <c r="AL72" s="1">
        <f t="shared" si="29"/>
        <v>-2.1981297895704914</v>
      </c>
      <c r="AM72" s="1">
        <f t="shared" si="30"/>
        <v>-1.9602231170658082</v>
      </c>
      <c r="AN72" s="1">
        <f t="shared" si="47"/>
        <v>-1.8803048746947959</v>
      </c>
      <c r="AO72" s="1">
        <f t="shared" si="47"/>
        <v>-1.8803046427065135</v>
      </c>
      <c r="AP72" s="1">
        <f t="shared" si="47"/>
        <v>-1.8803068575411657</v>
      </c>
      <c r="AQ72" s="1">
        <f t="shared" si="47"/>
        <v>-1.8802857114828717</v>
      </c>
      <c r="AR72" s="1">
        <f t="shared" si="47"/>
        <v>-1.8804875457315224</v>
      </c>
      <c r="AS72" s="1">
        <f t="shared" si="47"/>
        <v>-1.8785558602017711</v>
      </c>
      <c r="AT72" s="1">
        <f t="shared" si="47"/>
        <v>-1.8965889706358998</v>
      </c>
      <c r="AU72" s="1">
        <f t="shared" si="32"/>
        <v>-1.552764735266202</v>
      </c>
      <c r="AW72" s="1">
        <v>10000</v>
      </c>
      <c r="AX72" s="1">
        <f t="shared" si="38"/>
        <v>1.6155200608864252E-2</v>
      </c>
      <c r="AY72" s="1">
        <f t="shared" si="39"/>
        <v>-2.4287949435677502E-3</v>
      </c>
      <c r="AZ72" s="1">
        <f t="shared" si="40"/>
        <v>1.8583995552432002E-2</v>
      </c>
      <c r="BA72" s="1">
        <f t="shared" si="41"/>
        <v>0.71361837465406608</v>
      </c>
      <c r="BB72" s="1">
        <f t="shared" si="42"/>
        <v>0.88586855830747835</v>
      </c>
      <c r="BC72" s="1">
        <f t="shared" si="43"/>
        <v>-2.554933761977662</v>
      </c>
      <c r="BD72" s="1">
        <f t="shared" si="44"/>
        <v>-3.3107941123518181</v>
      </c>
      <c r="BE72" s="1">
        <f t="shared" si="48"/>
        <v>22.807175436837621</v>
      </c>
      <c r="BF72" s="1">
        <f t="shared" si="48"/>
        <v>22.807221756454883</v>
      </c>
      <c r="BG72" s="1">
        <f t="shared" si="48"/>
        <v>22.807025164045587</v>
      </c>
      <c r="BH72" s="1">
        <f t="shared" si="46"/>
        <v>22.80785983612779</v>
      </c>
      <c r="BI72" s="1">
        <f t="shared" si="46"/>
        <v>22.804321154671481</v>
      </c>
      <c r="BJ72" s="1">
        <f t="shared" si="46"/>
        <v>22.819416700054152</v>
      </c>
      <c r="BK72" s="1">
        <f t="shared" si="46"/>
        <v>22.756601652686378</v>
      </c>
      <c r="BL72" s="1">
        <f t="shared" si="45"/>
        <v>23.057678788876551</v>
      </c>
    </row>
    <row r="73" spans="1:64" ht="12.95" customHeight="1" x14ac:dyDescent="0.2">
      <c r="A73" s="67" t="s">
        <v>104</v>
      </c>
      <c r="B73" s="68" t="s">
        <v>100</v>
      </c>
      <c r="C73" s="67">
        <v>8727.5020000000004</v>
      </c>
      <c r="D73" s="69"/>
      <c r="E73" s="70">
        <f t="shared" si="11"/>
        <v>-21276.994002973162</v>
      </c>
      <c r="F73" s="1">
        <f t="shared" si="12"/>
        <v>-21277</v>
      </c>
      <c r="G73" s="1">
        <f t="shared" si="13"/>
        <v>1.0059089996502735E-2</v>
      </c>
      <c r="H73" s="1">
        <f t="shared" si="14"/>
        <v>1.0059089996502735E-2</v>
      </c>
      <c r="P73" s="1">
        <f t="shared" si="15"/>
        <v>-2.9940757956920805E-2</v>
      </c>
      <c r="Q73" s="119" t="s">
        <v>2290</v>
      </c>
      <c r="R73" s="1">
        <f t="shared" si="16"/>
        <v>1.5999878362970012E-3</v>
      </c>
      <c r="S73" s="2">
        <f t="shared" si="17"/>
        <v>0.05</v>
      </c>
      <c r="Z73" s="1">
        <f t="shared" si="18"/>
        <v>-21277</v>
      </c>
      <c r="AA73" s="1">
        <f t="shared" si="19"/>
        <v>1.7058579005365098E-2</v>
      </c>
      <c r="AB73" s="1">
        <f t="shared" si="20"/>
        <v>-8.5540550911733931E-3</v>
      </c>
      <c r="AC73" s="1">
        <f t="shared" si="21"/>
        <v>3.999984795342354E-2</v>
      </c>
      <c r="AD73" s="1">
        <f t="shared" si="22"/>
        <v>-6.9994890088623633E-3</v>
      </c>
      <c r="AE73" s="1">
        <f t="shared" si="23"/>
        <v>2.4496423192592515E-6</v>
      </c>
      <c r="AF73" s="1">
        <f t="shared" si="24"/>
        <v>3.999984795342354E-2</v>
      </c>
      <c r="AG73" s="2"/>
      <c r="AH73" s="1">
        <f t="shared" si="25"/>
        <v>1.8613145087676128E-2</v>
      </c>
      <c r="AI73" s="1">
        <f t="shared" si="26"/>
        <v>0.79814647496427693</v>
      </c>
      <c r="AJ73" s="1">
        <f t="shared" si="27"/>
        <v>0.99211898455102854</v>
      </c>
      <c r="AK73" s="1">
        <f t="shared" si="28"/>
        <v>-0.27840385027607306</v>
      </c>
      <c r="AL73" s="1">
        <f t="shared" si="29"/>
        <v>-2.1981297895704914</v>
      </c>
      <c r="AM73" s="1">
        <f t="shared" si="30"/>
        <v>-1.9602231170658082</v>
      </c>
      <c r="AN73" s="1">
        <f t="shared" si="47"/>
        <v>-1.8803048746947959</v>
      </c>
      <c r="AO73" s="1">
        <f t="shared" si="47"/>
        <v>-1.8803046427065135</v>
      </c>
      <c r="AP73" s="1">
        <f t="shared" si="47"/>
        <v>-1.8803068575411657</v>
      </c>
      <c r="AQ73" s="1">
        <f t="shared" si="47"/>
        <v>-1.8802857114828717</v>
      </c>
      <c r="AR73" s="1">
        <f t="shared" si="47"/>
        <v>-1.8804875457315224</v>
      </c>
      <c r="AS73" s="1">
        <f t="shared" si="47"/>
        <v>-1.8785558602017711</v>
      </c>
      <c r="AT73" s="1">
        <f t="shared" si="47"/>
        <v>-1.8965889706358998</v>
      </c>
      <c r="AU73" s="1">
        <f t="shared" si="32"/>
        <v>-1.552764735266202</v>
      </c>
    </row>
    <row r="74" spans="1:64" ht="12.95" customHeight="1" x14ac:dyDescent="0.2">
      <c r="A74" s="67" t="s">
        <v>99</v>
      </c>
      <c r="B74" s="68" t="s">
        <v>101</v>
      </c>
      <c r="C74" s="67">
        <v>8753.4959999999992</v>
      </c>
      <c r="D74" s="69"/>
      <c r="E74" s="70">
        <f t="shared" si="11"/>
        <v>-21261.49690376674</v>
      </c>
      <c r="F74" s="1">
        <f t="shared" si="12"/>
        <v>-21261.5</v>
      </c>
      <c r="G74" s="1">
        <f t="shared" si="13"/>
        <v>5.1934549992438406E-3</v>
      </c>
      <c r="H74" s="1">
        <f t="shared" si="14"/>
        <v>5.1934549992438406E-3</v>
      </c>
      <c r="P74" s="1">
        <f t="shared" si="15"/>
        <v>-2.9949601106078021E-2</v>
      </c>
      <c r="Q74" s="119" t="s">
        <v>2292</v>
      </c>
      <c r="R74" s="1">
        <f t="shared" si="16"/>
        <v>1.2350343924218002E-3</v>
      </c>
      <c r="S74" s="2">
        <f t="shared" si="17"/>
        <v>0.05</v>
      </c>
      <c r="Z74" s="1">
        <f t="shared" si="18"/>
        <v>-21261.5</v>
      </c>
      <c r="AA74" s="1">
        <f t="shared" si="19"/>
        <v>1.7000423790226045E-2</v>
      </c>
      <c r="AB74" s="1">
        <f t="shared" si="20"/>
        <v>-1.3372706131107772E-2</v>
      </c>
      <c r="AC74" s="1">
        <f t="shared" si="21"/>
        <v>3.5143056105321861E-2</v>
      </c>
      <c r="AD74" s="1">
        <f t="shared" si="22"/>
        <v>-1.1806968790982204E-2</v>
      </c>
      <c r="AE74" s="1">
        <f t="shared" si="23"/>
        <v>6.9702256015613895E-6</v>
      </c>
      <c r="AF74" s="1">
        <f t="shared" si="24"/>
        <v>3.5143056105321861E-2</v>
      </c>
      <c r="AG74" s="2"/>
      <c r="AH74" s="1">
        <f t="shared" si="25"/>
        <v>1.8566161130351613E-2</v>
      </c>
      <c r="AI74" s="1">
        <f t="shared" si="26"/>
        <v>0.80077644935976322</v>
      </c>
      <c r="AJ74" s="1">
        <f t="shared" si="27"/>
        <v>0.99325464514388717</v>
      </c>
      <c r="AK74" s="1">
        <f t="shared" si="28"/>
        <v>-0.28029185911864513</v>
      </c>
      <c r="AL74" s="1">
        <f t="shared" si="29"/>
        <v>-2.1887151657401871</v>
      </c>
      <c r="AM74" s="1">
        <f t="shared" si="30"/>
        <v>-1.9376363284454479</v>
      </c>
      <c r="AN74" s="1">
        <f t="shared" si="47"/>
        <v>-1.869246826079441</v>
      </c>
      <c r="AO74" s="1">
        <f t="shared" si="47"/>
        <v>-1.8692466471196041</v>
      </c>
      <c r="AP74" s="1">
        <f t="shared" si="47"/>
        <v>-1.869248416991061</v>
      </c>
      <c r="AQ74" s="1">
        <f t="shared" si="47"/>
        <v>-1.8692309129234872</v>
      </c>
      <c r="AR74" s="1">
        <f t="shared" si="47"/>
        <v>-1.8694039847760715</v>
      </c>
      <c r="AS74" s="1">
        <f t="shared" si="47"/>
        <v>-1.86768843257031</v>
      </c>
      <c r="AT74" s="1">
        <f t="shared" si="47"/>
        <v>-1.8842915375349141</v>
      </c>
      <c r="AU74" s="1">
        <f t="shared" si="32"/>
        <v>-1.5405684928316909</v>
      </c>
    </row>
    <row r="75" spans="1:64" ht="12.95" customHeight="1" x14ac:dyDescent="0.2">
      <c r="A75" s="67" t="s">
        <v>99</v>
      </c>
      <c r="B75" s="68" t="s">
        <v>101</v>
      </c>
      <c r="C75" s="67">
        <v>8939.6929999999993</v>
      </c>
      <c r="D75" s="69"/>
      <c r="E75" s="70">
        <f t="shared" si="11"/>
        <v>-21150.490002907391</v>
      </c>
      <c r="F75" s="1">
        <f t="shared" si="12"/>
        <v>-21150.5</v>
      </c>
      <c r="G75" s="1">
        <f t="shared" si="13"/>
        <v>1.6768584995588753E-2</v>
      </c>
      <c r="H75" s="1">
        <f t="shared" si="14"/>
        <v>1.6768584995588753E-2</v>
      </c>
      <c r="P75" s="1">
        <f t="shared" si="15"/>
        <v>-3.0011623313180552E-2</v>
      </c>
      <c r="Q75" s="119" t="s">
        <v>2293</v>
      </c>
      <c r="R75" s="1">
        <f t="shared" si="16"/>
        <v>2.1883878894118488E-3</v>
      </c>
      <c r="S75" s="2">
        <f t="shared" si="17"/>
        <v>0.05</v>
      </c>
      <c r="Z75" s="1">
        <f t="shared" si="18"/>
        <v>-21150.5</v>
      </c>
      <c r="AA75" s="1">
        <f t="shared" si="19"/>
        <v>1.6511909894312515E-2</v>
      </c>
      <c r="AB75" s="1">
        <f t="shared" si="20"/>
        <v>-1.3887516905710315E-3</v>
      </c>
      <c r="AC75" s="1">
        <f t="shared" si="21"/>
        <v>4.6780208308769305E-2</v>
      </c>
      <c r="AD75" s="1">
        <f t="shared" si="22"/>
        <v>2.5667510127623874E-4</v>
      </c>
      <c r="AE75" s="1">
        <f t="shared" si="23"/>
        <v>3.2941053807583712E-9</v>
      </c>
      <c r="AF75" s="1">
        <f t="shared" si="24"/>
        <v>4.6780208308769305E-2</v>
      </c>
      <c r="AG75" s="2"/>
      <c r="AH75" s="1">
        <f t="shared" si="25"/>
        <v>1.8157336686159785E-2</v>
      </c>
      <c r="AI75" s="1">
        <f t="shared" si="26"/>
        <v>0.82066638193485442</v>
      </c>
      <c r="AJ75" s="1">
        <f t="shared" si="27"/>
        <v>0.99890018638788891</v>
      </c>
      <c r="AK75" s="1">
        <f t="shared" si="28"/>
        <v>-0.29341609166770982</v>
      </c>
      <c r="AL75" s="1">
        <f t="shared" si="29"/>
        <v>-2.119404745983386</v>
      </c>
      <c r="AM75" s="1">
        <f t="shared" si="30"/>
        <v>-1.7831801699998184</v>
      </c>
      <c r="AN75" s="1">
        <f t="shared" si="47"/>
        <v>-1.7889568835688201</v>
      </c>
      <c r="AO75" s="1">
        <f t="shared" si="47"/>
        <v>-1.78895686922158</v>
      </c>
      <c r="AP75" s="1">
        <f t="shared" si="47"/>
        <v>-1.7889570619897537</v>
      </c>
      <c r="AQ75" s="1">
        <f t="shared" si="47"/>
        <v>-1.7889544719606316</v>
      </c>
      <c r="AR75" s="1">
        <f t="shared" si="47"/>
        <v>-1.7889892690096769</v>
      </c>
      <c r="AS75" s="1">
        <f t="shared" si="47"/>
        <v>-1.7885213133981879</v>
      </c>
      <c r="AT75" s="1">
        <f t="shared" si="47"/>
        <v>-1.7947339114214977</v>
      </c>
      <c r="AU75" s="1">
        <f t="shared" si="32"/>
        <v>-1.4532276599135767</v>
      </c>
    </row>
    <row r="76" spans="1:64" ht="12.95" customHeight="1" x14ac:dyDescent="0.2">
      <c r="A76" s="67" t="s">
        <v>102</v>
      </c>
      <c r="B76" s="68" t="s">
        <v>100</v>
      </c>
      <c r="C76" s="67">
        <v>8960.6450000000004</v>
      </c>
      <c r="D76" s="69"/>
      <c r="E76" s="70">
        <f t="shared" si="11"/>
        <v>-21137.998842540652</v>
      </c>
      <c r="F76" s="1">
        <f t="shared" si="12"/>
        <v>-21138</v>
      </c>
      <c r="G76" s="1">
        <f t="shared" si="13"/>
        <v>1.941459999216022E-3</v>
      </c>
      <c r="H76" s="1">
        <f t="shared" si="14"/>
        <v>1.941459999216022E-3</v>
      </c>
      <c r="P76" s="1">
        <f t="shared" si="15"/>
        <v>-3.0018464195122704E-2</v>
      </c>
      <c r="Q76" s="119" t="s">
        <v>2294</v>
      </c>
      <c r="R76" s="1">
        <f t="shared" si="16"/>
        <v>1.021436754507878E-3</v>
      </c>
      <c r="S76" s="2">
        <f t="shared" si="17"/>
        <v>0.05</v>
      </c>
      <c r="Z76" s="1">
        <f t="shared" si="18"/>
        <v>-21138</v>
      </c>
      <c r="AA76" s="1">
        <f t="shared" si="19"/>
        <v>1.6448792156000175E-2</v>
      </c>
      <c r="AB76" s="1">
        <f t="shared" si="20"/>
        <v>-1.6161698775485175E-2</v>
      </c>
      <c r="AC76" s="1">
        <f t="shared" si="21"/>
        <v>3.1959924194338726E-2</v>
      </c>
      <c r="AD76" s="1">
        <f t="shared" si="22"/>
        <v>-1.4507332156784153E-2</v>
      </c>
      <c r="AE76" s="1">
        <f t="shared" si="23"/>
        <v>1.0523134315363177E-5</v>
      </c>
      <c r="AF76" s="1">
        <f t="shared" si="24"/>
        <v>3.1959924194338726E-2</v>
      </c>
      <c r="AG76" s="2"/>
      <c r="AH76" s="1">
        <f t="shared" si="25"/>
        <v>1.8103158774701197E-2</v>
      </c>
      <c r="AI76" s="1">
        <f t="shared" si="26"/>
        <v>0.82302637668695899</v>
      </c>
      <c r="AJ76" s="1">
        <f t="shared" si="27"/>
        <v>0.99924423290222752</v>
      </c>
      <c r="AK76" s="1">
        <f t="shared" si="28"/>
        <v>-0.29484552916627932</v>
      </c>
      <c r="AL76" s="1">
        <f t="shared" si="29"/>
        <v>-2.1113811659721695</v>
      </c>
      <c r="AM76" s="1">
        <f t="shared" si="30"/>
        <v>-1.766530979599378</v>
      </c>
      <c r="AN76" s="1">
        <f t="shared" si="47"/>
        <v>-1.7797893986301192</v>
      </c>
      <c r="AO76" s="1">
        <f t="shared" si="47"/>
        <v>-1.7797893892341934</v>
      </c>
      <c r="AP76" s="1">
        <f t="shared" si="47"/>
        <v>-1.779789520928388</v>
      </c>
      <c r="AQ76" s="1">
        <f t="shared" si="47"/>
        <v>-1.7797876750825323</v>
      </c>
      <c r="AR76" s="1">
        <f t="shared" si="47"/>
        <v>-1.779813545273472</v>
      </c>
      <c r="AS76" s="1">
        <f t="shared" si="47"/>
        <v>-1.7794506770004843</v>
      </c>
      <c r="AT76" s="1">
        <f t="shared" si="47"/>
        <v>-1.7844849833723342</v>
      </c>
      <c r="AU76" s="1">
        <f t="shared" si="32"/>
        <v>-1.4433919805309068</v>
      </c>
    </row>
    <row r="77" spans="1:64" ht="12.95" customHeight="1" x14ac:dyDescent="0.2">
      <c r="A77" s="67" t="s">
        <v>99</v>
      </c>
      <c r="B77" s="68" t="s">
        <v>100</v>
      </c>
      <c r="C77" s="67">
        <v>8970.7189999999991</v>
      </c>
      <c r="D77" s="69"/>
      <c r="E77" s="70">
        <f t="shared" si="11"/>
        <v>-21131.992926659859</v>
      </c>
      <c r="F77" s="1">
        <f t="shared" si="12"/>
        <v>-21132</v>
      </c>
      <c r="G77" s="1">
        <f t="shared" si="13"/>
        <v>1.1864440000863397E-2</v>
      </c>
      <c r="H77" s="1">
        <f t="shared" si="14"/>
        <v>1.1864440000863397E-2</v>
      </c>
      <c r="P77" s="1">
        <f t="shared" si="15"/>
        <v>-3.0021737493147613E-2</v>
      </c>
      <c r="Q77" s="119" t="s">
        <v>2295</v>
      </c>
      <c r="R77" s="1">
        <f t="shared" si="16"/>
        <v>1.7544518650597944E-3</v>
      </c>
      <c r="S77" s="2">
        <f t="shared" si="17"/>
        <v>0.05</v>
      </c>
      <c r="Z77" s="1">
        <f t="shared" si="18"/>
        <v>-21132</v>
      </c>
      <c r="AA77" s="1">
        <f t="shared" si="19"/>
        <v>1.6417900425266051E-2</v>
      </c>
      <c r="AB77" s="1">
        <f t="shared" si="20"/>
        <v>-6.2121157001614087E-3</v>
      </c>
      <c r="AC77" s="1">
        <f t="shared" si="21"/>
        <v>4.1886177494011009E-2</v>
      </c>
      <c r="AD77" s="1">
        <f t="shared" si="22"/>
        <v>-4.5534604244026541E-3</v>
      </c>
      <c r="AE77" s="1">
        <f t="shared" si="23"/>
        <v>1.0367000918300601E-6</v>
      </c>
      <c r="AF77" s="1">
        <f t="shared" si="24"/>
        <v>4.1886177494011009E-2</v>
      </c>
      <c r="AG77" s="2"/>
      <c r="AH77" s="1">
        <f t="shared" si="25"/>
        <v>1.8076555701024805E-2</v>
      </c>
      <c r="AI77" s="1">
        <f t="shared" si="26"/>
        <v>0.82416808887178583</v>
      </c>
      <c r="AJ77" s="1">
        <f t="shared" si="27"/>
        <v>0.99938710246942619</v>
      </c>
      <c r="AK77" s="1">
        <f t="shared" si="28"/>
        <v>-0.29552781332201072</v>
      </c>
      <c r="AL77" s="1">
        <f t="shared" si="29"/>
        <v>-2.1075134074561017</v>
      </c>
      <c r="AM77" s="1">
        <f t="shared" si="30"/>
        <v>-1.7585892963566614</v>
      </c>
      <c r="AN77" s="1">
        <f t="shared" si="47"/>
        <v>-1.7753796227484937</v>
      </c>
      <c r="AO77" s="1">
        <f t="shared" si="47"/>
        <v>-1.7753796152465995</v>
      </c>
      <c r="AP77" s="1">
        <f t="shared" si="47"/>
        <v>-1.7753797226275729</v>
      </c>
      <c r="AQ77" s="1">
        <f t="shared" si="47"/>
        <v>-1.7753781855873676</v>
      </c>
      <c r="AR77" s="1">
        <f t="shared" si="47"/>
        <v>-1.7754001855378561</v>
      </c>
      <c r="AS77" s="1">
        <f t="shared" si="47"/>
        <v>-1.7750850734673191</v>
      </c>
      <c r="AT77" s="1">
        <f t="shared" si="47"/>
        <v>-1.7795537746944978</v>
      </c>
      <c r="AU77" s="1">
        <f t="shared" si="32"/>
        <v>-1.4386708544272246</v>
      </c>
    </row>
    <row r="78" spans="1:64" ht="12.95" customHeight="1" x14ac:dyDescent="0.2">
      <c r="A78" s="67" t="s">
        <v>102</v>
      </c>
      <c r="B78" s="68" t="s">
        <v>101</v>
      </c>
      <c r="C78" s="67">
        <v>8986.65</v>
      </c>
      <c r="D78" s="69"/>
      <c r="E78" s="70">
        <f t="shared" si="11"/>
        <v>-21122.495185355805</v>
      </c>
      <c r="F78" s="1">
        <f t="shared" si="12"/>
        <v>-21122.5</v>
      </c>
      <c r="G78" s="1">
        <f t="shared" si="13"/>
        <v>8.0758249951031758E-3</v>
      </c>
      <c r="H78" s="1">
        <f t="shared" si="14"/>
        <v>8.0758249951031758E-3</v>
      </c>
      <c r="P78" s="1">
        <f t="shared" si="15"/>
        <v>-3.0026906517709499E-2</v>
      </c>
      <c r="Q78" s="119" t="s">
        <v>2296</v>
      </c>
      <c r="R78" s="1">
        <f t="shared" si="16"/>
        <v>1.4518181487374882E-3</v>
      </c>
      <c r="S78" s="2">
        <f t="shared" si="17"/>
        <v>0.05</v>
      </c>
      <c r="Z78" s="1">
        <f t="shared" si="18"/>
        <v>-21122.5</v>
      </c>
      <c r="AA78" s="1">
        <f t="shared" si="19"/>
        <v>1.6368195314034963E-2</v>
      </c>
      <c r="AB78" s="1">
        <f t="shared" si="20"/>
        <v>-9.9578127052096822E-3</v>
      </c>
      <c r="AC78" s="1">
        <f t="shared" si="21"/>
        <v>3.8102731512812675E-2</v>
      </c>
      <c r="AD78" s="1">
        <f t="shared" si="22"/>
        <v>-8.2923703189317875E-3</v>
      </c>
      <c r="AE78" s="1">
        <f t="shared" si="23"/>
        <v>3.438170275315044E-6</v>
      </c>
      <c r="AF78" s="1">
        <f t="shared" si="24"/>
        <v>3.8102731512812675E-2</v>
      </c>
      <c r="AG78" s="2"/>
      <c r="AH78" s="1">
        <f t="shared" si="25"/>
        <v>1.8033637700312858E-2</v>
      </c>
      <c r="AI78" s="1">
        <f t="shared" si="26"/>
        <v>0.82598770649066722</v>
      </c>
      <c r="AJ78" s="1">
        <f t="shared" si="27"/>
        <v>0.99958337235376971</v>
      </c>
      <c r="AK78" s="1">
        <f t="shared" si="28"/>
        <v>-0.29660288455359168</v>
      </c>
      <c r="AL78" s="1">
        <f t="shared" si="29"/>
        <v>-2.1013674268552212</v>
      </c>
      <c r="AM78" s="1">
        <f t="shared" si="30"/>
        <v>-1.7460802259032677</v>
      </c>
      <c r="AN78" s="1">
        <f t="shared" si="47"/>
        <v>-1.768384931361858</v>
      </c>
      <c r="AO78" s="1">
        <f t="shared" si="47"/>
        <v>-1.7683849263162057</v>
      </c>
      <c r="AP78" s="1">
        <f t="shared" si="47"/>
        <v>-1.7683850010604654</v>
      </c>
      <c r="AQ78" s="1">
        <f t="shared" si="47"/>
        <v>-1.7683838938262582</v>
      </c>
      <c r="AR78" s="1">
        <f t="shared" si="47"/>
        <v>-1.7684002953635634</v>
      </c>
      <c r="AS78" s="1">
        <f t="shared" si="47"/>
        <v>-1.7681572006222595</v>
      </c>
      <c r="AT78" s="1">
        <f t="shared" si="47"/>
        <v>-1.7717304907090812</v>
      </c>
      <c r="AU78" s="1">
        <f t="shared" si="32"/>
        <v>-1.4311957380963949</v>
      </c>
    </row>
    <row r="79" spans="1:64" ht="12.95" customHeight="1" x14ac:dyDescent="0.2">
      <c r="A79" s="67" t="s">
        <v>99</v>
      </c>
      <c r="B79" s="68" t="s">
        <v>100</v>
      </c>
      <c r="C79" s="67">
        <v>9002.5820000000003</v>
      </c>
      <c r="D79" s="69"/>
      <c r="E79" s="70">
        <f t="shared" si="11"/>
        <v>-21112.996847871898</v>
      </c>
      <c r="F79" s="1">
        <f t="shared" si="12"/>
        <v>-21113</v>
      </c>
      <c r="G79" s="1">
        <f t="shared" si="13"/>
        <v>5.2872099968226394E-3</v>
      </c>
      <c r="H79" s="1">
        <f t="shared" si="14"/>
        <v>5.2872099968226394E-3</v>
      </c>
      <c r="P79" s="1">
        <f t="shared" si="15"/>
        <v>-3.0032058752019378E-2</v>
      </c>
      <c r="Q79" s="119" t="s">
        <v>2297</v>
      </c>
      <c r="R79" s="1">
        <f t="shared" si="16"/>
        <v>1.2474507449529283E-3</v>
      </c>
      <c r="S79" s="2">
        <f t="shared" si="17"/>
        <v>0.05</v>
      </c>
      <c r="Z79" s="1">
        <f t="shared" si="18"/>
        <v>-21113</v>
      </c>
      <c r="AA79" s="1">
        <f t="shared" si="19"/>
        <v>1.6317513934625008E-2</v>
      </c>
      <c r="AB79" s="1">
        <f t="shared" si="20"/>
        <v>-1.2702529434602209E-2</v>
      </c>
      <c r="AC79" s="1">
        <f t="shared" si="21"/>
        <v>3.5319268748842017E-2</v>
      </c>
      <c r="AD79" s="1">
        <f t="shared" si="22"/>
        <v>-1.1030303937802369E-2</v>
      </c>
      <c r="AE79" s="1">
        <f t="shared" si="23"/>
        <v>6.0833802480149226E-6</v>
      </c>
      <c r="AF79" s="1">
        <f t="shared" si="24"/>
        <v>3.5319268748842017E-2</v>
      </c>
      <c r="AG79" s="2"/>
      <c r="AH79" s="1">
        <f t="shared" si="25"/>
        <v>1.7989739431424848E-2</v>
      </c>
      <c r="AI79" s="1">
        <f t="shared" si="26"/>
        <v>0.82782200794789695</v>
      </c>
      <c r="AJ79" s="1">
        <f t="shared" si="27"/>
        <v>0.99974250369849249</v>
      </c>
      <c r="AK79" s="1">
        <f t="shared" si="28"/>
        <v>-0.29767144382825061</v>
      </c>
      <c r="AL79" s="1">
        <f t="shared" si="29"/>
        <v>-2.0951941982825657</v>
      </c>
      <c r="AM79" s="1">
        <f t="shared" si="30"/>
        <v>-1.733650106207097</v>
      </c>
      <c r="AN79" s="1">
        <f t="shared" si="47"/>
        <v>-1.7613747518128751</v>
      </c>
      <c r="AO79" s="1">
        <f t="shared" si="47"/>
        <v>-1.761374748653787</v>
      </c>
      <c r="AP79" s="1">
        <f t="shared" si="47"/>
        <v>-1.76137479715058</v>
      </c>
      <c r="AQ79" s="1">
        <f t="shared" si="47"/>
        <v>-1.7613740526499646</v>
      </c>
      <c r="AR79" s="1">
        <f t="shared" si="47"/>
        <v>-1.7613854815668428</v>
      </c>
      <c r="AS79" s="1">
        <f t="shared" si="47"/>
        <v>-1.7612099602683209</v>
      </c>
      <c r="AT79" s="1">
        <f t="shared" si="47"/>
        <v>-1.7638881786278873</v>
      </c>
      <c r="AU79" s="1">
        <f t="shared" si="32"/>
        <v>-1.4237206217655651</v>
      </c>
    </row>
    <row r="80" spans="1:64" ht="12.95" customHeight="1" x14ac:dyDescent="0.2">
      <c r="A80" s="67" t="s">
        <v>102</v>
      </c>
      <c r="B80" s="68" t="s">
        <v>100</v>
      </c>
      <c r="C80" s="67">
        <v>9002.5830000000005</v>
      </c>
      <c r="D80" s="69"/>
      <c r="E80" s="70">
        <f t="shared" si="11"/>
        <v>-21112.996251692042</v>
      </c>
      <c r="F80" s="1">
        <f t="shared" si="12"/>
        <v>-21113</v>
      </c>
      <c r="G80" s="1">
        <f t="shared" si="13"/>
        <v>6.2872099970263662E-3</v>
      </c>
      <c r="H80" s="1">
        <f t="shared" si="14"/>
        <v>6.2872099970263662E-3</v>
      </c>
      <c r="P80" s="1">
        <f t="shared" si="15"/>
        <v>-3.0032058752019378E-2</v>
      </c>
      <c r="Q80" s="119" t="s">
        <v>2297</v>
      </c>
      <c r="R80" s="1">
        <f t="shared" si="16"/>
        <v>1.3190892824654107E-3</v>
      </c>
      <c r="S80" s="2">
        <f t="shared" si="17"/>
        <v>0.05</v>
      </c>
      <c r="Z80" s="1">
        <f t="shared" si="18"/>
        <v>-21113</v>
      </c>
      <c r="AA80" s="1">
        <f t="shared" si="19"/>
        <v>1.6317513934625008E-2</v>
      </c>
      <c r="AB80" s="1">
        <f t="shared" si="20"/>
        <v>-1.1702529434398482E-2</v>
      </c>
      <c r="AC80" s="1">
        <f t="shared" si="21"/>
        <v>3.6319268749045744E-2</v>
      </c>
      <c r="AD80" s="1">
        <f t="shared" si="22"/>
        <v>-1.0030303937598642E-2</v>
      </c>
      <c r="AE80" s="1">
        <f t="shared" si="23"/>
        <v>5.0303498540303413E-6</v>
      </c>
      <c r="AF80" s="1">
        <f t="shared" si="24"/>
        <v>3.6319268749045744E-2</v>
      </c>
      <c r="AG80" s="2"/>
      <c r="AH80" s="1">
        <f t="shared" si="25"/>
        <v>1.7989739431424848E-2</v>
      </c>
      <c r="AI80" s="1">
        <f t="shared" si="26"/>
        <v>0.82782200794789695</v>
      </c>
      <c r="AJ80" s="1">
        <f t="shared" si="27"/>
        <v>0.99974250369849249</v>
      </c>
      <c r="AK80" s="1">
        <f t="shared" si="28"/>
        <v>-0.29767144382825061</v>
      </c>
      <c r="AL80" s="1">
        <f t="shared" si="29"/>
        <v>-2.0951941982825657</v>
      </c>
      <c r="AM80" s="1">
        <f t="shared" si="30"/>
        <v>-1.733650106207097</v>
      </c>
      <c r="AN80" s="1">
        <f t="shared" si="47"/>
        <v>-1.7613747518128751</v>
      </c>
      <c r="AO80" s="1">
        <f t="shared" si="47"/>
        <v>-1.761374748653787</v>
      </c>
      <c r="AP80" s="1">
        <f t="shared" si="47"/>
        <v>-1.76137479715058</v>
      </c>
      <c r="AQ80" s="1">
        <f t="shared" si="47"/>
        <v>-1.7613740526499646</v>
      </c>
      <c r="AR80" s="1">
        <f t="shared" si="47"/>
        <v>-1.7613854815668428</v>
      </c>
      <c r="AS80" s="1">
        <f t="shared" si="47"/>
        <v>-1.7612099602683209</v>
      </c>
      <c r="AT80" s="1">
        <f t="shared" si="47"/>
        <v>-1.7638881786278873</v>
      </c>
      <c r="AU80" s="1">
        <f t="shared" si="32"/>
        <v>-1.4237206217655651</v>
      </c>
    </row>
    <row r="81" spans="1:47" ht="12.95" customHeight="1" x14ac:dyDescent="0.2">
      <c r="A81" s="67" t="s">
        <v>99</v>
      </c>
      <c r="B81" s="68" t="s">
        <v>100</v>
      </c>
      <c r="C81" s="67">
        <v>9012.652</v>
      </c>
      <c r="D81" s="69"/>
      <c r="E81" s="70">
        <f t="shared" si="11"/>
        <v>-21106.993316710526</v>
      </c>
      <c r="F81" s="1">
        <f t="shared" si="12"/>
        <v>-21107</v>
      </c>
      <c r="G81" s="1">
        <f t="shared" si="13"/>
        <v>1.1210189999474096E-2</v>
      </c>
      <c r="H81" s="1">
        <f t="shared" si="14"/>
        <v>1.1210189999474096E-2</v>
      </c>
      <c r="P81" s="1">
        <f t="shared" si="15"/>
        <v>-3.0035304143808221E-2</v>
      </c>
      <c r="Q81" s="119" t="s">
        <v>2298</v>
      </c>
      <c r="R81" s="1">
        <f t="shared" si="16"/>
        <v>1.7011907871235358E-3</v>
      </c>
      <c r="S81" s="2">
        <f t="shared" si="17"/>
        <v>0.05</v>
      </c>
      <c r="Z81" s="1">
        <f t="shared" si="18"/>
        <v>-21107</v>
      </c>
      <c r="AA81" s="1">
        <f t="shared" si="19"/>
        <v>1.6284999593974853E-2</v>
      </c>
      <c r="AB81" s="1">
        <f t="shared" si="20"/>
        <v>-6.7513171001635543E-3</v>
      </c>
      <c r="AC81" s="1">
        <f t="shared" si="21"/>
        <v>4.1245494143282317E-2</v>
      </c>
      <c r="AD81" s="1">
        <f t="shared" si="22"/>
        <v>-5.0748095945007572E-3</v>
      </c>
      <c r="AE81" s="1">
        <f t="shared" si="23"/>
        <v>1.2876846210218471E-6</v>
      </c>
      <c r="AF81" s="1">
        <f t="shared" si="24"/>
        <v>4.1245494143282317E-2</v>
      </c>
      <c r="AG81" s="2"/>
      <c r="AH81" s="1">
        <f t="shared" si="25"/>
        <v>1.796150709963765E-2</v>
      </c>
      <c r="AI81" s="1">
        <f t="shared" si="26"/>
        <v>0.82898812554158741</v>
      </c>
      <c r="AJ81" s="1">
        <f t="shared" si="27"/>
        <v>0.99982364430019599</v>
      </c>
      <c r="AK81" s="1">
        <f t="shared" si="28"/>
        <v>-0.29834290374015859</v>
      </c>
      <c r="AL81" s="1">
        <f t="shared" si="29"/>
        <v>-2.0912811511873488</v>
      </c>
      <c r="AM81" s="1">
        <f t="shared" si="30"/>
        <v>-1.7258396501443873</v>
      </c>
      <c r="AN81" s="1">
        <f t="shared" ref="AN81:AT90" si="49">$AU81+$AB$7*SIN(AO81)</f>
        <v>-1.7569392335176452</v>
      </c>
      <c r="AO81" s="1">
        <f t="shared" si="49"/>
        <v>-1.7569392313011925</v>
      </c>
      <c r="AP81" s="1">
        <f t="shared" si="49"/>
        <v>-1.7569392661281664</v>
      </c>
      <c r="AQ81" s="1">
        <f t="shared" si="49"/>
        <v>-1.7569387188934933</v>
      </c>
      <c r="AR81" s="1">
        <f t="shared" si="49"/>
        <v>-1.7569473173834749</v>
      </c>
      <c r="AS81" s="1">
        <f t="shared" si="49"/>
        <v>-1.7568121671760715</v>
      </c>
      <c r="AT81" s="1">
        <f t="shared" si="49"/>
        <v>-1.7589253446981219</v>
      </c>
      <c r="AU81" s="1">
        <f t="shared" si="32"/>
        <v>-1.4189994956618839</v>
      </c>
    </row>
    <row r="82" spans="1:47" ht="12.95" customHeight="1" x14ac:dyDescent="0.2">
      <c r="A82" s="67" t="s">
        <v>102</v>
      </c>
      <c r="B82" s="68" t="s">
        <v>100</v>
      </c>
      <c r="C82" s="67">
        <v>9017.6679999999997</v>
      </c>
      <c r="D82" s="69"/>
      <c r="E82" s="70">
        <f t="shared" si="11"/>
        <v>-21104.00287854713</v>
      </c>
      <c r="F82" s="1">
        <f t="shared" si="12"/>
        <v>-21104</v>
      </c>
      <c r="G82" s="1">
        <f t="shared" si="13"/>
        <v>-4.8283199994330062E-3</v>
      </c>
      <c r="H82" s="1">
        <f t="shared" si="14"/>
        <v>-4.8283199994330062E-3</v>
      </c>
      <c r="P82" s="1">
        <f t="shared" si="15"/>
        <v>-3.0036924328141409E-2</v>
      </c>
      <c r="Q82" s="119" t="s">
        <v>2299</v>
      </c>
      <c r="R82" s="1">
        <f t="shared" si="16"/>
        <v>6.3547373220137603E-4</v>
      </c>
      <c r="S82" s="2">
        <f t="shared" si="17"/>
        <v>0.05</v>
      </c>
      <c r="Z82" s="1">
        <f t="shared" si="18"/>
        <v>-21104</v>
      </c>
      <c r="AA82" s="1">
        <f t="shared" si="19"/>
        <v>1.6268595357679494E-2</v>
      </c>
      <c r="AB82" s="1">
        <f t="shared" si="20"/>
        <v>-2.2775563268869245E-2</v>
      </c>
      <c r="AC82" s="1">
        <f t="shared" si="21"/>
        <v>2.5208604328708403E-2</v>
      </c>
      <c r="AD82" s="1">
        <f t="shared" si="22"/>
        <v>-2.10969153571125E-2</v>
      </c>
      <c r="AE82" s="1">
        <f t="shared" si="23"/>
        <v>2.2253991879258464E-5</v>
      </c>
      <c r="AF82" s="1">
        <f t="shared" si="24"/>
        <v>2.5208604328708403E-2</v>
      </c>
      <c r="AG82" s="2"/>
      <c r="AH82" s="1">
        <f t="shared" si="25"/>
        <v>1.7947243269436239E-2</v>
      </c>
      <c r="AI82" s="1">
        <f t="shared" si="26"/>
        <v>0.82957340396264767</v>
      </c>
      <c r="AJ82" s="1">
        <f t="shared" si="27"/>
        <v>0.99985854335605595</v>
      </c>
      <c r="AK82" s="1">
        <f t="shared" si="28"/>
        <v>-0.2986776268504398</v>
      </c>
      <c r="AL82" s="1">
        <f t="shared" si="29"/>
        <v>-2.0893204875130618</v>
      </c>
      <c r="AM82" s="1">
        <f t="shared" si="30"/>
        <v>-1.7219459643371626</v>
      </c>
      <c r="AN82" s="1">
        <f t="shared" si="49"/>
        <v>-1.7547191290163793</v>
      </c>
      <c r="AO82" s="1">
        <f t="shared" si="49"/>
        <v>-1.754719127207732</v>
      </c>
      <c r="AP82" s="1">
        <f t="shared" si="49"/>
        <v>-1.7547191559659807</v>
      </c>
      <c r="AQ82" s="1">
        <f t="shared" si="49"/>
        <v>-1.7547186986972281</v>
      </c>
      <c r="AR82" s="1">
        <f t="shared" si="49"/>
        <v>-1.7547259693376227</v>
      </c>
      <c r="AS82" s="1">
        <f t="shared" si="49"/>
        <v>-1.7546103314048729</v>
      </c>
      <c r="AT82" s="1">
        <f t="shared" si="49"/>
        <v>-1.7564410861634463</v>
      </c>
      <c r="AU82" s="1">
        <f t="shared" si="32"/>
        <v>-1.4166389326100428</v>
      </c>
    </row>
    <row r="83" spans="1:47" ht="12.95" customHeight="1" x14ac:dyDescent="0.2">
      <c r="A83" s="67" t="s">
        <v>99</v>
      </c>
      <c r="B83" s="68" t="s">
        <v>100</v>
      </c>
      <c r="C83" s="67">
        <v>9017.6730000000007</v>
      </c>
      <c r="D83" s="69"/>
      <c r="E83" s="70">
        <f t="shared" si="11"/>
        <v>-21103.999897647842</v>
      </c>
      <c r="F83" s="1">
        <f t="shared" si="12"/>
        <v>-21104</v>
      </c>
      <c r="G83" s="1">
        <f t="shared" si="13"/>
        <v>1.7168000158562791E-4</v>
      </c>
      <c r="H83" s="1">
        <f t="shared" si="14"/>
        <v>1.7168000158562791E-4</v>
      </c>
      <c r="P83" s="1">
        <f t="shared" si="15"/>
        <v>-3.0036924328141409E-2</v>
      </c>
      <c r="Q83" s="119" t="s">
        <v>2299</v>
      </c>
      <c r="R83" s="1">
        <f t="shared" si="16"/>
        <v>9.1255977555000309E-4</v>
      </c>
      <c r="S83" s="2">
        <f t="shared" si="17"/>
        <v>0.05</v>
      </c>
      <c r="Z83" s="1">
        <f t="shared" si="18"/>
        <v>-21104</v>
      </c>
      <c r="AA83" s="1">
        <f t="shared" si="19"/>
        <v>1.6268595357679494E-2</v>
      </c>
      <c r="AB83" s="1">
        <f t="shared" si="20"/>
        <v>-1.7775563267850611E-2</v>
      </c>
      <c r="AC83" s="1">
        <f t="shared" si="21"/>
        <v>3.0208604329727037E-2</v>
      </c>
      <c r="AD83" s="1">
        <f t="shared" si="22"/>
        <v>-1.6096915356093866E-2</v>
      </c>
      <c r="AE83" s="1">
        <f t="shared" si="23"/>
        <v>1.2955534199062525E-5</v>
      </c>
      <c r="AF83" s="1">
        <f t="shared" si="24"/>
        <v>3.0208604329727037E-2</v>
      </c>
      <c r="AG83" s="2"/>
      <c r="AH83" s="1">
        <f t="shared" si="25"/>
        <v>1.7947243269436239E-2</v>
      </c>
      <c r="AI83" s="1">
        <f t="shared" si="26"/>
        <v>0.82957340396264767</v>
      </c>
      <c r="AJ83" s="1">
        <f t="shared" si="27"/>
        <v>0.99985854335605595</v>
      </c>
      <c r="AK83" s="1">
        <f t="shared" si="28"/>
        <v>-0.2986776268504398</v>
      </c>
      <c r="AL83" s="1">
        <f t="shared" si="29"/>
        <v>-2.0893204875130618</v>
      </c>
      <c r="AM83" s="1">
        <f t="shared" si="30"/>
        <v>-1.7219459643371626</v>
      </c>
      <c r="AN83" s="1">
        <f t="shared" si="49"/>
        <v>-1.7547191290163793</v>
      </c>
      <c r="AO83" s="1">
        <f t="shared" si="49"/>
        <v>-1.754719127207732</v>
      </c>
      <c r="AP83" s="1">
        <f t="shared" si="49"/>
        <v>-1.7547191559659807</v>
      </c>
      <c r="AQ83" s="1">
        <f t="shared" si="49"/>
        <v>-1.7547186986972281</v>
      </c>
      <c r="AR83" s="1">
        <f t="shared" si="49"/>
        <v>-1.7547259693376227</v>
      </c>
      <c r="AS83" s="1">
        <f t="shared" si="49"/>
        <v>-1.7546103314048729</v>
      </c>
      <c r="AT83" s="1">
        <f t="shared" si="49"/>
        <v>-1.7564410861634463</v>
      </c>
      <c r="AU83" s="1">
        <f t="shared" si="32"/>
        <v>-1.4166389326100428</v>
      </c>
    </row>
    <row r="84" spans="1:47" ht="12.95" customHeight="1" x14ac:dyDescent="0.2">
      <c r="A84" s="67" t="s">
        <v>99</v>
      </c>
      <c r="B84" s="68" t="s">
        <v>100</v>
      </c>
      <c r="C84" s="67">
        <v>9022.7060000000001</v>
      </c>
      <c r="D84" s="69"/>
      <c r="E84" s="70">
        <f t="shared" si="11"/>
        <v>-21100.999324426873</v>
      </c>
      <c r="F84" s="1">
        <f t="shared" si="12"/>
        <v>-21101</v>
      </c>
      <c r="G84" s="1">
        <f t="shared" si="13"/>
        <v>1.133169995227945E-3</v>
      </c>
      <c r="H84" s="1">
        <f t="shared" si="14"/>
        <v>1.133169995227945E-3</v>
      </c>
      <c r="P84" s="1">
        <f t="shared" si="15"/>
        <v>-3.0038542838100431E-2</v>
      </c>
      <c r="Q84" s="119" t="s">
        <v>2300</v>
      </c>
      <c r="R84" s="1">
        <f t="shared" si="16"/>
        <v>9.7167568096348891E-4</v>
      </c>
      <c r="S84" s="2">
        <f t="shared" si="17"/>
        <v>0.05</v>
      </c>
      <c r="Z84" s="1">
        <f t="shared" si="18"/>
        <v>-21101</v>
      </c>
      <c r="AA84" s="1">
        <f t="shared" si="19"/>
        <v>1.6252092887347313E-2</v>
      </c>
      <c r="AB84" s="1">
        <f t="shared" si="20"/>
        <v>-1.679971081107837E-2</v>
      </c>
      <c r="AC84" s="1">
        <f t="shared" si="21"/>
        <v>3.1171712833328376E-2</v>
      </c>
      <c r="AD84" s="1">
        <f t="shared" si="22"/>
        <v>-1.5118922892119368E-2</v>
      </c>
      <c r="AE84" s="1">
        <f t="shared" si="23"/>
        <v>1.1429091470892555E-5</v>
      </c>
      <c r="AF84" s="1">
        <f t="shared" si="24"/>
        <v>3.1171712833328376E-2</v>
      </c>
      <c r="AG84" s="2"/>
      <c r="AH84" s="1">
        <f t="shared" si="25"/>
        <v>1.7932880806306315E-2</v>
      </c>
      <c r="AI84" s="1">
        <f t="shared" si="26"/>
        <v>0.83016016640506685</v>
      </c>
      <c r="AJ84" s="1">
        <f t="shared" si="27"/>
        <v>0.99988963994061453</v>
      </c>
      <c r="AK84" s="1">
        <f t="shared" si="28"/>
        <v>-0.29901167258542743</v>
      </c>
      <c r="AL84" s="1">
        <f t="shared" si="29"/>
        <v>-2.0873570518133708</v>
      </c>
      <c r="AM84" s="1">
        <f t="shared" si="30"/>
        <v>-1.7180599249138913</v>
      </c>
      <c r="AN84" s="1">
        <f t="shared" si="49"/>
        <v>-1.7524974556570205</v>
      </c>
      <c r="AO84" s="1">
        <f t="shared" si="49"/>
        <v>-1.7524974542173484</v>
      </c>
      <c r="AP84" s="1">
        <f t="shared" si="49"/>
        <v>-1.7524974773854927</v>
      </c>
      <c r="AQ84" s="1">
        <f t="shared" si="49"/>
        <v>-1.7524971045482549</v>
      </c>
      <c r="AR84" s="1">
        <f t="shared" si="49"/>
        <v>-1.7525031044020118</v>
      </c>
      <c r="AS84" s="1">
        <f t="shared" si="49"/>
        <v>-1.7524065284246162</v>
      </c>
      <c r="AT84" s="1">
        <f t="shared" si="49"/>
        <v>-1.7539549341644083</v>
      </c>
      <c r="AU84" s="1">
        <f t="shared" si="32"/>
        <v>-1.4142783695582017</v>
      </c>
    </row>
    <row r="85" spans="1:47" ht="12.95" customHeight="1" x14ac:dyDescent="0.2">
      <c r="A85" s="67" t="s">
        <v>102</v>
      </c>
      <c r="B85" s="68" t="s">
        <v>100</v>
      </c>
      <c r="C85" s="67">
        <v>9027.7360000000008</v>
      </c>
      <c r="D85" s="69"/>
      <c r="E85" s="70">
        <f t="shared" ref="E85:E148" si="50">+(C85-C$7)/C$8</f>
        <v>-21098.00053974547</v>
      </c>
      <c r="F85" s="1">
        <f t="shared" ref="F85:F148" si="51">ROUND(2*E85,0)/2</f>
        <v>-21098</v>
      </c>
      <c r="G85" s="1">
        <f t="shared" ref="G85:G148" si="52">+C85-(C$7+F85*C$8)</f>
        <v>-9.0534000264597125E-4</v>
      </c>
      <c r="H85" s="1">
        <f t="shared" ref="H85:H148" si="53">+C85-(C$7+F85*C$8)</f>
        <v>-9.0534000264597125E-4</v>
      </c>
      <c r="P85" s="1">
        <f t="shared" ref="P85:P148" si="54">+D$11+D$12*F85+D$13*F85^2</f>
        <v>-3.0040159673685278E-2</v>
      </c>
      <c r="Q85" s="119" t="s">
        <v>2301</v>
      </c>
      <c r="R85" s="1">
        <f t="shared" ref="R85:R148" si="55">+(P85-G85)^2</f>
        <v>8.4883771726397897E-4</v>
      </c>
      <c r="S85" s="2">
        <f t="shared" ref="S85:S148" si="56">S$15</f>
        <v>0.05</v>
      </c>
      <c r="Z85" s="1">
        <f t="shared" ref="Z85:Z148" si="57">F85</f>
        <v>-21098</v>
      </c>
      <c r="AA85" s="1">
        <f t="shared" ref="AA85:AA148" si="58">AB$3+AB$4*Z85+AB$5*Z85^2+AH85</f>
        <v>1.6235492040328675E-2</v>
      </c>
      <c r="AB85" s="1">
        <f t="shared" ref="AB85:AB148" si="59">IF(S85&lt;&gt;0,G85-AH85,-9999)</f>
        <v>-1.8823759570244226E-2</v>
      </c>
      <c r="AC85" s="1">
        <f t="shared" ref="AC85:AC148" si="60">+G85-P85</f>
        <v>2.9134819671039307E-2</v>
      </c>
      <c r="AD85" s="1">
        <f t="shared" ref="AD85:AD148" si="61">IF(S85&lt;&gt;0,G85-AA85,-9999)</f>
        <v>-1.7140832042974646E-2</v>
      </c>
      <c r="AE85" s="1">
        <f t="shared" ref="AE85:AE148" si="62">+(G85-AA85)^2*S85</f>
        <v>1.4690406156273319E-5</v>
      </c>
      <c r="AF85" s="1">
        <f t="shared" ref="AF85:AF148" si="63">IF(S85&lt;&gt;0,G85-P85,-9999)</f>
        <v>2.9134819671039307E-2</v>
      </c>
      <c r="AG85" s="2"/>
      <c r="AH85" s="1">
        <f t="shared" ref="AH85:AH148" si="64">$AB$6*($AB$11/AI85*AJ85+$AB$12)</f>
        <v>1.7918419567598255E-2</v>
      </c>
      <c r="AI85" s="1">
        <f t="shared" ref="AI85:AI148" si="65">1+$AB$7*COS(AL85)</f>
        <v>0.83074841607684835</v>
      </c>
      <c r="AJ85" s="1">
        <f t="shared" ref="AJ85:AJ148" si="66">SIN(AL85+RADIANS($AB$9))</f>
        <v>0.99991691772390712</v>
      </c>
      <c r="AK85" s="1">
        <f t="shared" ref="AK85:AK148" si="67">$AB$7*SIN(AL85)</f>
        <v>-0.29934503629990888</v>
      </c>
      <c r="AL85" s="1">
        <f t="shared" ref="AL85:AL148" si="68">2*ATAN(AM85)</f>
        <v>-2.0853908350950441</v>
      </c>
      <c r="AM85" s="1">
        <f t="shared" ref="AM85:AM148" si="69">SQRT((1+$AB$7)/(1-$AB$7))*TAN(AN85/2)</f>
        <v>-1.714181495779395</v>
      </c>
      <c r="AN85" s="1">
        <f t="shared" si="49"/>
        <v>-1.7502742094621135</v>
      </c>
      <c r="AO85" s="1">
        <f t="shared" si="49"/>
        <v>-1.7502742083550824</v>
      </c>
      <c r="AP85" s="1">
        <f t="shared" si="49"/>
        <v>-1.7502742263884141</v>
      </c>
      <c r="AQ85" s="1">
        <f t="shared" si="49"/>
        <v>-1.7502739326286121</v>
      </c>
      <c r="AR85" s="1">
        <f t="shared" si="49"/>
        <v>-1.7502787178648789</v>
      </c>
      <c r="AS85" s="1">
        <f t="shared" si="49"/>
        <v>-1.7502007524490921</v>
      </c>
      <c r="AT85" s="1">
        <f t="shared" si="49"/>
        <v>-1.751466889400821</v>
      </c>
      <c r="AU85" s="1">
        <f t="shared" ref="AU85:AU148" si="70">RADIANS($AB$9)+$AB$18*(F85-AB$15)</f>
        <v>-1.4119178065063607</v>
      </c>
    </row>
    <row r="86" spans="1:47" ht="12.95" customHeight="1" x14ac:dyDescent="0.2">
      <c r="A86" s="67" t="s">
        <v>99</v>
      </c>
      <c r="B86" s="68" t="s">
        <v>100</v>
      </c>
      <c r="C86" s="67">
        <v>9027.7450000000008</v>
      </c>
      <c r="D86" s="69"/>
      <c r="E86" s="70">
        <f t="shared" si="50"/>
        <v>-21097.995174126758</v>
      </c>
      <c r="F86" s="1">
        <f t="shared" si="51"/>
        <v>-21098</v>
      </c>
      <c r="G86" s="1">
        <f t="shared" si="52"/>
        <v>8.0946599973685807E-3</v>
      </c>
      <c r="H86" s="1">
        <f t="shared" si="53"/>
        <v>8.0946599973685807E-3</v>
      </c>
      <c r="P86" s="1">
        <f t="shared" si="54"/>
        <v>-3.0040159673685278E-2</v>
      </c>
      <c r="Q86" s="119" t="s">
        <v>2301</v>
      </c>
      <c r="R86" s="1">
        <f t="shared" si="55"/>
        <v>1.4542644713437963E-3</v>
      </c>
      <c r="S86" s="2">
        <f t="shared" si="56"/>
        <v>0.05</v>
      </c>
      <c r="Z86" s="1">
        <f t="shared" si="57"/>
        <v>-21098</v>
      </c>
      <c r="AA86" s="1">
        <f t="shared" si="58"/>
        <v>1.6235492040328675E-2</v>
      </c>
      <c r="AB86" s="1">
        <f t="shared" si="59"/>
        <v>-9.8237595702296739E-3</v>
      </c>
      <c r="AC86" s="1">
        <f t="shared" si="60"/>
        <v>3.8134819671053859E-2</v>
      </c>
      <c r="AD86" s="1">
        <f t="shared" si="61"/>
        <v>-8.1408320429600944E-3</v>
      </c>
      <c r="AE86" s="1">
        <f t="shared" si="62"/>
        <v>3.3136573175842912E-6</v>
      </c>
      <c r="AF86" s="1">
        <f t="shared" si="63"/>
        <v>3.8134819671053859E-2</v>
      </c>
      <c r="AG86" s="2"/>
      <c r="AH86" s="1">
        <f t="shared" si="64"/>
        <v>1.7918419567598255E-2</v>
      </c>
      <c r="AI86" s="1">
        <f t="shared" si="65"/>
        <v>0.83074841607684835</v>
      </c>
      <c r="AJ86" s="1">
        <f t="shared" si="66"/>
        <v>0.99991691772390712</v>
      </c>
      <c r="AK86" s="1">
        <f t="shared" si="67"/>
        <v>-0.29934503629990888</v>
      </c>
      <c r="AL86" s="1">
        <f t="shared" si="68"/>
        <v>-2.0853908350950441</v>
      </c>
      <c r="AM86" s="1">
        <f t="shared" si="69"/>
        <v>-1.714181495779395</v>
      </c>
      <c r="AN86" s="1">
        <f t="shared" si="49"/>
        <v>-1.7502742094621135</v>
      </c>
      <c r="AO86" s="1">
        <f t="shared" si="49"/>
        <v>-1.7502742083550824</v>
      </c>
      <c r="AP86" s="1">
        <f t="shared" si="49"/>
        <v>-1.7502742263884141</v>
      </c>
      <c r="AQ86" s="1">
        <f t="shared" si="49"/>
        <v>-1.7502739326286121</v>
      </c>
      <c r="AR86" s="1">
        <f t="shared" si="49"/>
        <v>-1.7502787178648789</v>
      </c>
      <c r="AS86" s="1">
        <f t="shared" si="49"/>
        <v>-1.7502007524490921</v>
      </c>
      <c r="AT86" s="1">
        <f t="shared" si="49"/>
        <v>-1.751466889400821</v>
      </c>
      <c r="AU86" s="1">
        <f t="shared" si="70"/>
        <v>-1.4119178065063607</v>
      </c>
    </row>
    <row r="87" spans="1:47" ht="12.95" customHeight="1" x14ac:dyDescent="0.2">
      <c r="A87" s="67" t="s">
        <v>102</v>
      </c>
      <c r="B87" s="68" t="s">
        <v>101</v>
      </c>
      <c r="C87" s="67">
        <v>9028.5789999999997</v>
      </c>
      <c r="D87" s="69"/>
      <c r="E87" s="70">
        <f t="shared" si="50"/>
        <v>-21097.497960125907</v>
      </c>
      <c r="F87" s="1">
        <f t="shared" si="51"/>
        <v>-21097.5</v>
      </c>
      <c r="G87" s="1">
        <f t="shared" si="52"/>
        <v>3.4215750001749257E-3</v>
      </c>
      <c r="H87" s="1">
        <f t="shared" si="53"/>
        <v>3.4215750001749257E-3</v>
      </c>
      <c r="P87" s="1">
        <f t="shared" si="54"/>
        <v>-3.0040428983496383E-2</v>
      </c>
      <c r="Q87" s="119" t="s">
        <v>2302</v>
      </c>
      <c r="R87" s="1">
        <f t="shared" si="55"/>
        <v>1.1197057106032346E-3</v>
      </c>
      <c r="S87" s="2">
        <f t="shared" si="56"/>
        <v>0.05</v>
      </c>
      <c r="Z87" s="1">
        <f t="shared" si="57"/>
        <v>-21097.5</v>
      </c>
      <c r="AA87" s="1">
        <f t="shared" si="58"/>
        <v>1.6232715658071203E-2</v>
      </c>
      <c r="AB87" s="1">
        <f t="shared" si="59"/>
        <v>-1.4494424747769817E-2</v>
      </c>
      <c r="AC87" s="1">
        <f t="shared" si="60"/>
        <v>3.3462003983671308E-2</v>
      </c>
      <c r="AD87" s="1">
        <f t="shared" si="61"/>
        <v>-1.2811140657896278E-2</v>
      </c>
      <c r="AE87" s="1">
        <f t="shared" si="62"/>
        <v>8.2062662478201546E-6</v>
      </c>
      <c r="AF87" s="1">
        <f t="shared" si="63"/>
        <v>3.3462003983671308E-2</v>
      </c>
      <c r="AG87" s="2"/>
      <c r="AH87" s="1">
        <f t="shared" si="64"/>
        <v>1.7915999747944743E-2</v>
      </c>
      <c r="AI87" s="1">
        <f t="shared" si="65"/>
        <v>0.8308466025059863</v>
      </c>
      <c r="AJ87" s="1">
        <f t="shared" si="66"/>
        <v>0.99992109159773013</v>
      </c>
      <c r="AK87" s="1">
        <f t="shared" si="67"/>
        <v>-0.29940053028363456</v>
      </c>
      <c r="AL87" s="1">
        <f t="shared" si="68"/>
        <v>-2.0850628612987019</v>
      </c>
      <c r="AM87" s="1">
        <f t="shared" si="69"/>
        <v>-1.7135358282884776</v>
      </c>
      <c r="AN87" s="1">
        <f t="shared" si="49"/>
        <v>-1.7499035152353042</v>
      </c>
      <c r="AO87" s="1">
        <f t="shared" si="49"/>
        <v>-1.7499035141803501</v>
      </c>
      <c r="AP87" s="1">
        <f t="shared" si="49"/>
        <v>-1.7499035314005411</v>
      </c>
      <c r="AQ87" s="1">
        <f t="shared" si="49"/>
        <v>-1.7499032503123293</v>
      </c>
      <c r="AR87" s="1">
        <f t="shared" si="49"/>
        <v>-1.7499078385100781</v>
      </c>
      <c r="AS87" s="1">
        <f t="shared" si="49"/>
        <v>-1.7498329308949359</v>
      </c>
      <c r="AT87" s="1">
        <f t="shared" si="49"/>
        <v>-1.7510520313045057</v>
      </c>
      <c r="AU87" s="1">
        <f t="shared" si="70"/>
        <v>-1.4115243793310541</v>
      </c>
    </row>
    <row r="88" spans="1:47" ht="12.95" customHeight="1" x14ac:dyDescent="0.2">
      <c r="A88" s="67" t="s">
        <v>99</v>
      </c>
      <c r="B88" s="68" t="s">
        <v>101</v>
      </c>
      <c r="C88" s="67">
        <v>9028.5879999999997</v>
      </c>
      <c r="D88" s="69"/>
      <c r="E88" s="70">
        <f t="shared" si="50"/>
        <v>-21097.492594507188</v>
      </c>
      <c r="F88" s="1">
        <f t="shared" si="51"/>
        <v>-21097.5</v>
      </c>
      <c r="G88" s="1">
        <f t="shared" si="52"/>
        <v>1.2421575000189478E-2</v>
      </c>
      <c r="H88" s="1">
        <f t="shared" si="53"/>
        <v>1.2421575000189478E-2</v>
      </c>
      <c r="P88" s="1">
        <f t="shared" si="54"/>
        <v>-3.0040428983496383E-2</v>
      </c>
      <c r="Q88" s="119" t="s">
        <v>2302</v>
      </c>
      <c r="R88" s="1">
        <f t="shared" si="55"/>
        <v>1.8030217823105539E-3</v>
      </c>
      <c r="S88" s="2">
        <f t="shared" si="56"/>
        <v>0.05</v>
      </c>
      <c r="Z88" s="1">
        <f t="shared" si="57"/>
        <v>-21097.5</v>
      </c>
      <c r="AA88" s="1">
        <f t="shared" si="58"/>
        <v>1.6232715658071203E-2</v>
      </c>
      <c r="AB88" s="1">
        <f t="shared" si="59"/>
        <v>-5.4944247477552652E-3</v>
      </c>
      <c r="AC88" s="1">
        <f t="shared" si="60"/>
        <v>4.246200398368586E-2</v>
      </c>
      <c r="AD88" s="1">
        <f t="shared" si="61"/>
        <v>-3.8111406578817258E-3</v>
      </c>
      <c r="AE88" s="1">
        <f t="shared" si="62"/>
        <v>7.2623965570795775E-7</v>
      </c>
      <c r="AF88" s="1">
        <f t="shared" si="63"/>
        <v>4.246200398368586E-2</v>
      </c>
      <c r="AG88" s="2"/>
      <c r="AH88" s="1">
        <f t="shared" si="64"/>
        <v>1.7915999747944743E-2</v>
      </c>
      <c r="AI88" s="1">
        <f t="shared" si="65"/>
        <v>0.8308466025059863</v>
      </c>
      <c r="AJ88" s="1">
        <f t="shared" si="66"/>
        <v>0.99992109159773013</v>
      </c>
      <c r="AK88" s="1">
        <f t="shared" si="67"/>
        <v>-0.29940053028363456</v>
      </c>
      <c r="AL88" s="1">
        <f t="shared" si="68"/>
        <v>-2.0850628612987019</v>
      </c>
      <c r="AM88" s="1">
        <f t="shared" si="69"/>
        <v>-1.7135358282884776</v>
      </c>
      <c r="AN88" s="1">
        <f t="shared" si="49"/>
        <v>-1.7499035152353042</v>
      </c>
      <c r="AO88" s="1">
        <f t="shared" si="49"/>
        <v>-1.7499035141803501</v>
      </c>
      <c r="AP88" s="1">
        <f t="shared" si="49"/>
        <v>-1.7499035314005411</v>
      </c>
      <c r="AQ88" s="1">
        <f t="shared" si="49"/>
        <v>-1.7499032503123293</v>
      </c>
      <c r="AR88" s="1">
        <f t="shared" si="49"/>
        <v>-1.7499078385100781</v>
      </c>
      <c r="AS88" s="1">
        <f t="shared" si="49"/>
        <v>-1.7498329308949359</v>
      </c>
      <c r="AT88" s="1">
        <f t="shared" si="49"/>
        <v>-1.7510520313045057</v>
      </c>
      <c r="AU88" s="1">
        <f t="shared" si="70"/>
        <v>-1.4115243793310541</v>
      </c>
    </row>
    <row r="89" spans="1:47" ht="12.95" customHeight="1" x14ac:dyDescent="0.2">
      <c r="A89" s="67" t="s">
        <v>102</v>
      </c>
      <c r="B89" s="68" t="s">
        <v>101</v>
      </c>
      <c r="C89" s="67">
        <v>9033.6049999999996</v>
      </c>
      <c r="D89" s="69"/>
      <c r="E89" s="70">
        <f t="shared" si="50"/>
        <v>-21094.501560163939</v>
      </c>
      <c r="F89" s="1">
        <f t="shared" si="51"/>
        <v>-21094.5</v>
      </c>
      <c r="G89" s="1">
        <f t="shared" si="52"/>
        <v>-2.6169349985138979E-3</v>
      </c>
      <c r="H89" s="1">
        <f t="shared" si="53"/>
        <v>-2.6169349985138979E-3</v>
      </c>
      <c r="P89" s="1">
        <f t="shared" si="54"/>
        <v>-3.004204386564472E-2</v>
      </c>
      <c r="Q89" s="119" t="s">
        <v>2303</v>
      </c>
      <c r="R89" s="1">
        <f t="shared" si="55"/>
        <v>7.5213659637397769E-4</v>
      </c>
      <c r="S89" s="2">
        <f t="shared" si="56"/>
        <v>0.05</v>
      </c>
      <c r="Z89" s="1">
        <f t="shared" si="57"/>
        <v>-21094.5</v>
      </c>
      <c r="AA89" s="1">
        <f t="shared" si="58"/>
        <v>1.6215999857846872E-2</v>
      </c>
      <c r="AB89" s="1">
        <f t="shared" si="59"/>
        <v>-2.0518358089171244E-2</v>
      </c>
      <c r="AC89" s="1">
        <f t="shared" si="60"/>
        <v>2.7425108867130822E-2</v>
      </c>
      <c r="AD89" s="1">
        <f t="shared" si="61"/>
        <v>-1.883293485636077E-2</v>
      </c>
      <c r="AE89" s="1">
        <f t="shared" si="62"/>
        <v>1.7733971765196423E-5</v>
      </c>
      <c r="AF89" s="1">
        <f t="shared" si="63"/>
        <v>2.7425108867130822E-2</v>
      </c>
      <c r="AG89" s="2"/>
      <c r="AH89" s="1">
        <f t="shared" si="64"/>
        <v>1.7901423090657346E-2</v>
      </c>
      <c r="AI89" s="1">
        <f t="shared" si="65"/>
        <v>0.83143659133748937</v>
      </c>
      <c r="AJ89" s="1">
        <f t="shared" si="66"/>
        <v>0.99994389336740697</v>
      </c>
      <c r="AK89" s="1">
        <f t="shared" si="67"/>
        <v>-0.29973309239716062</v>
      </c>
      <c r="AL89" s="1">
        <f t="shared" si="68"/>
        <v>-2.0830933886519891</v>
      </c>
      <c r="AM89" s="1">
        <f t="shared" si="69"/>
        <v>-1.709666232446106</v>
      </c>
      <c r="AN89" s="1">
        <f t="shared" si="49"/>
        <v>-1.7476784290270817</v>
      </c>
      <c r="AO89" s="1">
        <f t="shared" si="49"/>
        <v>-1.7476784282653925</v>
      </c>
      <c r="AP89" s="1">
        <f t="shared" si="49"/>
        <v>-1.747678440853305</v>
      </c>
      <c r="AQ89" s="1">
        <f t="shared" si="49"/>
        <v>-1.7476782328213907</v>
      </c>
      <c r="AR89" s="1">
        <f t="shared" si="49"/>
        <v>-1.7476816707930898</v>
      </c>
      <c r="AS89" s="1">
        <f t="shared" si="49"/>
        <v>-1.7476248457873076</v>
      </c>
      <c r="AT89" s="1">
        <f t="shared" si="49"/>
        <v>-1.7485617792141683</v>
      </c>
      <c r="AU89" s="1">
        <f t="shared" si="70"/>
        <v>-1.4091638162792131</v>
      </c>
    </row>
    <row r="90" spans="1:47" ht="12.95" customHeight="1" x14ac:dyDescent="0.2">
      <c r="A90" s="67" t="s">
        <v>99</v>
      </c>
      <c r="B90" s="68" t="s">
        <v>101</v>
      </c>
      <c r="C90" s="67">
        <v>9033.6219999999994</v>
      </c>
      <c r="D90" s="69"/>
      <c r="E90" s="70">
        <f t="shared" si="50"/>
        <v>-21094.491425106364</v>
      </c>
      <c r="F90" s="1">
        <f t="shared" si="51"/>
        <v>-21094.5</v>
      </c>
      <c r="G90" s="1">
        <f t="shared" si="52"/>
        <v>1.4383065001311479E-2</v>
      </c>
      <c r="H90" s="1">
        <f t="shared" si="53"/>
        <v>1.4383065001311479E-2</v>
      </c>
      <c r="P90" s="1">
        <f t="shared" si="54"/>
        <v>-3.004204386564472E-2</v>
      </c>
      <c r="Q90" s="119" t="s">
        <v>2303</v>
      </c>
      <c r="R90" s="1">
        <f t="shared" si="55"/>
        <v>1.9735902978409102E-3</v>
      </c>
      <c r="S90" s="2">
        <f t="shared" si="56"/>
        <v>0.05</v>
      </c>
      <c r="Z90" s="1">
        <f t="shared" si="57"/>
        <v>-21094.5</v>
      </c>
      <c r="AA90" s="1">
        <f t="shared" si="58"/>
        <v>1.6215999857846872E-2</v>
      </c>
      <c r="AB90" s="1">
        <f t="shared" si="59"/>
        <v>-3.5183580893458667E-3</v>
      </c>
      <c r="AC90" s="1">
        <f t="shared" si="60"/>
        <v>4.4425108866956199E-2</v>
      </c>
      <c r="AD90" s="1">
        <f t="shared" si="61"/>
        <v>-1.8329348565353926E-3</v>
      </c>
      <c r="AE90" s="1">
        <f t="shared" si="62"/>
        <v>1.67982509415121E-7</v>
      </c>
      <c r="AF90" s="1">
        <f t="shared" si="63"/>
        <v>4.4425108866956199E-2</v>
      </c>
      <c r="AG90" s="2"/>
      <c r="AH90" s="1">
        <f t="shared" si="64"/>
        <v>1.7901423090657346E-2</v>
      </c>
      <c r="AI90" s="1">
        <f t="shared" si="65"/>
        <v>0.83143659133748937</v>
      </c>
      <c r="AJ90" s="1">
        <f t="shared" si="66"/>
        <v>0.99994389336740697</v>
      </c>
      <c r="AK90" s="1">
        <f t="shared" si="67"/>
        <v>-0.29973309239716062</v>
      </c>
      <c r="AL90" s="1">
        <f t="shared" si="68"/>
        <v>-2.0830933886519891</v>
      </c>
      <c r="AM90" s="1">
        <f t="shared" si="69"/>
        <v>-1.709666232446106</v>
      </c>
      <c r="AN90" s="1">
        <f t="shared" si="49"/>
        <v>-1.7476784290270817</v>
      </c>
      <c r="AO90" s="1">
        <f t="shared" si="49"/>
        <v>-1.7476784282653925</v>
      </c>
      <c r="AP90" s="1">
        <f t="shared" si="49"/>
        <v>-1.747678440853305</v>
      </c>
      <c r="AQ90" s="1">
        <f t="shared" si="49"/>
        <v>-1.7476782328213907</v>
      </c>
      <c r="AR90" s="1">
        <f t="shared" si="49"/>
        <v>-1.7476816707930898</v>
      </c>
      <c r="AS90" s="1">
        <f t="shared" si="49"/>
        <v>-1.7476248457873076</v>
      </c>
      <c r="AT90" s="1">
        <f t="shared" si="49"/>
        <v>-1.7485617792141683</v>
      </c>
      <c r="AU90" s="1">
        <f t="shared" si="70"/>
        <v>-1.4091638162792131</v>
      </c>
    </row>
    <row r="91" spans="1:47" ht="12.95" customHeight="1" x14ac:dyDescent="0.2">
      <c r="A91" s="67" t="s">
        <v>102</v>
      </c>
      <c r="B91" s="68" t="s">
        <v>100</v>
      </c>
      <c r="C91" s="67">
        <v>9049.5360000000001</v>
      </c>
      <c r="D91" s="69"/>
      <c r="E91" s="70">
        <f t="shared" si="50"/>
        <v>-21085.003818859885</v>
      </c>
      <c r="F91" s="1">
        <f t="shared" si="51"/>
        <v>-21085</v>
      </c>
      <c r="G91" s="1">
        <f t="shared" si="52"/>
        <v>-6.4055500042741187E-3</v>
      </c>
      <c r="H91" s="1">
        <f t="shared" si="53"/>
        <v>-6.4055500042741187E-3</v>
      </c>
      <c r="P91" s="1">
        <f t="shared" si="54"/>
        <v>-3.0047146612895995E-2</v>
      </c>
      <c r="Q91" s="119" t="s">
        <v>2304</v>
      </c>
      <c r="R91" s="1">
        <f t="shared" si="55"/>
        <v>5.5892509020480136E-4</v>
      </c>
      <c r="S91" s="2">
        <f t="shared" si="56"/>
        <v>0.05</v>
      </c>
      <c r="Z91" s="1">
        <f t="shared" si="57"/>
        <v>-21085</v>
      </c>
      <c r="AA91" s="1">
        <f t="shared" si="58"/>
        <v>1.6162414755675474E-2</v>
      </c>
      <c r="AB91" s="1">
        <f t="shared" si="59"/>
        <v>-2.4260159313816608E-2</v>
      </c>
      <c r="AC91" s="1">
        <f t="shared" si="60"/>
        <v>2.3641596608621876E-2</v>
      </c>
      <c r="AD91" s="1">
        <f t="shared" si="61"/>
        <v>-2.2567964759949592E-2</v>
      </c>
      <c r="AE91" s="1">
        <f t="shared" si="62"/>
        <v>2.5465651670316337E-5</v>
      </c>
      <c r="AF91" s="1">
        <f t="shared" si="63"/>
        <v>2.3641596608621876E-2</v>
      </c>
      <c r="AG91" s="2"/>
      <c r="AH91" s="1">
        <f t="shared" si="64"/>
        <v>1.7854609309542489E-2</v>
      </c>
      <c r="AI91" s="1">
        <f t="shared" si="65"/>
        <v>0.83331476214877809</v>
      </c>
      <c r="AJ91" s="1">
        <f t="shared" si="66"/>
        <v>0.9999905911406467</v>
      </c>
      <c r="AK91" s="1">
        <f t="shared" si="67"/>
        <v>-0.30078161662636727</v>
      </c>
      <c r="AL91" s="1">
        <f t="shared" si="68"/>
        <v>-2.0768382056928334</v>
      </c>
      <c r="AM91" s="1">
        <f t="shared" si="69"/>
        <v>-1.6974620381837122</v>
      </c>
      <c r="AN91" s="1">
        <f t="shared" ref="AN91:AT100" si="71">$AU91+$AB$7*SIN(AO91)</f>
        <v>-1.740621870214685</v>
      </c>
      <c r="AO91" s="1">
        <f t="shared" si="71"/>
        <v>-1.7406218701854654</v>
      </c>
      <c r="AP91" s="1">
        <f t="shared" si="71"/>
        <v>-1.7406218706882142</v>
      </c>
      <c r="AQ91" s="1">
        <f t="shared" si="71"/>
        <v>-1.7406218620379279</v>
      </c>
      <c r="AR91" s="1">
        <f t="shared" si="71"/>
        <v>-1.7406220108745423</v>
      </c>
      <c r="AS91" s="1">
        <f t="shared" si="71"/>
        <v>-1.7406194499774008</v>
      </c>
      <c r="AT91" s="1">
        <f t="shared" si="71"/>
        <v>-1.7406635076896282</v>
      </c>
      <c r="AU91" s="1">
        <f t="shared" si="70"/>
        <v>-1.4016886999483833</v>
      </c>
    </row>
    <row r="92" spans="1:47" ht="12.95" customHeight="1" x14ac:dyDescent="0.2">
      <c r="A92" s="67" t="s">
        <v>99</v>
      </c>
      <c r="B92" s="68" t="s">
        <v>100</v>
      </c>
      <c r="C92" s="67">
        <v>9049.5519999999997</v>
      </c>
      <c r="D92" s="69"/>
      <c r="E92" s="70">
        <f t="shared" si="50"/>
        <v>-21084.994279982173</v>
      </c>
      <c r="F92" s="1">
        <f t="shared" si="51"/>
        <v>-21085</v>
      </c>
      <c r="G92" s="1">
        <f t="shared" si="52"/>
        <v>9.5944499953475315E-3</v>
      </c>
      <c r="H92" s="1">
        <f t="shared" si="53"/>
        <v>9.5944499953475315E-3</v>
      </c>
      <c r="P92" s="1">
        <f t="shared" si="54"/>
        <v>-3.0047146612895995E-2</v>
      </c>
      <c r="Q92" s="119" t="s">
        <v>2304</v>
      </c>
      <c r="R92" s="1">
        <f t="shared" si="55"/>
        <v>1.5714561816507046E-3</v>
      </c>
      <c r="S92" s="2">
        <f t="shared" si="56"/>
        <v>0.05</v>
      </c>
      <c r="Z92" s="1">
        <f t="shared" si="57"/>
        <v>-21085</v>
      </c>
      <c r="AA92" s="1">
        <f t="shared" si="58"/>
        <v>1.6162414755675474E-2</v>
      </c>
      <c r="AB92" s="1">
        <f t="shared" si="59"/>
        <v>-8.2601593141949578E-3</v>
      </c>
      <c r="AC92" s="1">
        <f t="shared" si="60"/>
        <v>3.9641596608243526E-2</v>
      </c>
      <c r="AD92" s="1">
        <f t="shared" si="61"/>
        <v>-6.567964760327942E-3</v>
      </c>
      <c r="AE92" s="1">
        <f t="shared" si="62"/>
        <v>2.1569080546454843E-6</v>
      </c>
      <c r="AF92" s="1">
        <f t="shared" si="63"/>
        <v>3.9641596608243526E-2</v>
      </c>
      <c r="AG92" s="2"/>
      <c r="AH92" s="1">
        <f t="shared" si="64"/>
        <v>1.7854609309542489E-2</v>
      </c>
      <c r="AI92" s="1">
        <f t="shared" si="65"/>
        <v>0.83331476214877809</v>
      </c>
      <c r="AJ92" s="1">
        <f t="shared" si="66"/>
        <v>0.9999905911406467</v>
      </c>
      <c r="AK92" s="1">
        <f t="shared" si="67"/>
        <v>-0.30078161662636727</v>
      </c>
      <c r="AL92" s="1">
        <f t="shared" si="68"/>
        <v>-2.0768382056928334</v>
      </c>
      <c r="AM92" s="1">
        <f t="shared" si="69"/>
        <v>-1.6974620381837122</v>
      </c>
      <c r="AN92" s="1">
        <f t="shared" si="71"/>
        <v>-1.740621870214685</v>
      </c>
      <c r="AO92" s="1">
        <f t="shared" si="71"/>
        <v>-1.7406218701854654</v>
      </c>
      <c r="AP92" s="1">
        <f t="shared" si="71"/>
        <v>-1.7406218706882142</v>
      </c>
      <c r="AQ92" s="1">
        <f t="shared" si="71"/>
        <v>-1.7406218620379279</v>
      </c>
      <c r="AR92" s="1">
        <f t="shared" si="71"/>
        <v>-1.7406220108745423</v>
      </c>
      <c r="AS92" s="1">
        <f t="shared" si="71"/>
        <v>-1.7406194499774008</v>
      </c>
      <c r="AT92" s="1">
        <f t="shared" si="71"/>
        <v>-1.7406635076896282</v>
      </c>
      <c r="AU92" s="1">
        <f t="shared" si="70"/>
        <v>-1.4016886999483833</v>
      </c>
    </row>
    <row r="93" spans="1:47" ht="12.95" customHeight="1" x14ac:dyDescent="0.2">
      <c r="A93" s="67" t="s">
        <v>102</v>
      </c>
      <c r="B93" s="68" t="s">
        <v>100</v>
      </c>
      <c r="C93" s="67">
        <v>9054.5740000000005</v>
      </c>
      <c r="D93" s="69"/>
      <c r="E93" s="70">
        <f t="shared" si="50"/>
        <v>-21082.000264739629</v>
      </c>
      <c r="F93" s="1">
        <f t="shared" si="51"/>
        <v>-21082</v>
      </c>
      <c r="G93" s="1">
        <f t="shared" si="52"/>
        <v>-4.4406000233720988E-4</v>
      </c>
      <c r="H93" s="1">
        <f t="shared" si="53"/>
        <v>-4.4406000233720988E-4</v>
      </c>
      <c r="P93" s="1">
        <f t="shared" si="54"/>
        <v>-3.0048754518485314E-2</v>
      </c>
      <c r="Q93" s="119" t="s">
        <v>2305</v>
      </c>
      <c r="R93" s="1">
        <f t="shared" si="55"/>
        <v>8.7643793739444959E-4</v>
      </c>
      <c r="S93" s="2">
        <f t="shared" si="56"/>
        <v>0.05</v>
      </c>
      <c r="Z93" s="1">
        <f t="shared" si="57"/>
        <v>-21082</v>
      </c>
      <c r="AA93" s="1">
        <f t="shared" si="58"/>
        <v>1.6145286820421607E-2</v>
      </c>
      <c r="AB93" s="1">
        <f t="shared" si="59"/>
        <v>-1.8283678857514082E-2</v>
      </c>
      <c r="AC93" s="1">
        <f t="shared" si="60"/>
        <v>2.9604694516148104E-2</v>
      </c>
      <c r="AD93" s="1">
        <f t="shared" si="61"/>
        <v>-1.6589346822758817E-2</v>
      </c>
      <c r="AE93" s="1">
        <f t="shared" si="62"/>
        <v>1.3760321400288904E-5</v>
      </c>
      <c r="AF93" s="1">
        <f t="shared" si="63"/>
        <v>2.9604694516148104E-2</v>
      </c>
      <c r="AG93" s="2"/>
      <c r="AH93" s="1">
        <f t="shared" si="64"/>
        <v>1.7839618855176872E-2</v>
      </c>
      <c r="AI93" s="1">
        <f t="shared" si="65"/>
        <v>0.83391099801789004</v>
      </c>
      <c r="AJ93" s="1">
        <f t="shared" si="66"/>
        <v>0.99999722288744175</v>
      </c>
      <c r="AK93" s="1">
        <f t="shared" si="67"/>
        <v>-0.30111126322088333</v>
      </c>
      <c r="AL93" s="1">
        <f t="shared" si="68"/>
        <v>-2.074857003741295</v>
      </c>
      <c r="AM93" s="1">
        <f t="shared" si="69"/>
        <v>-1.6936235950881053</v>
      </c>
      <c r="AN93" s="1">
        <f t="shared" si="71"/>
        <v>-1.7383901680341054</v>
      </c>
      <c r="AO93" s="1">
        <f t="shared" si="71"/>
        <v>-1.7383901681816334</v>
      </c>
      <c r="AP93" s="1">
        <f t="shared" si="71"/>
        <v>-1.7383901656097922</v>
      </c>
      <c r="AQ93" s="1">
        <f t="shared" si="71"/>
        <v>-1.7383902104444553</v>
      </c>
      <c r="AR93" s="1">
        <f t="shared" si="71"/>
        <v>-1.7383894288443307</v>
      </c>
      <c r="AS93" s="1">
        <f t="shared" si="71"/>
        <v>-1.7384030539175299</v>
      </c>
      <c r="AT93" s="1">
        <f t="shared" si="71"/>
        <v>-1.7381653804360968</v>
      </c>
      <c r="AU93" s="1">
        <f t="shared" si="70"/>
        <v>-1.3993281368965422</v>
      </c>
    </row>
    <row r="94" spans="1:47" ht="12.95" customHeight="1" x14ac:dyDescent="0.2">
      <c r="A94" s="67" t="s">
        <v>99</v>
      </c>
      <c r="B94" s="68" t="s">
        <v>100</v>
      </c>
      <c r="C94" s="67">
        <v>9054.5810000000001</v>
      </c>
      <c r="D94" s="69"/>
      <c r="E94" s="70">
        <f t="shared" si="50"/>
        <v>-21081.996091480629</v>
      </c>
      <c r="F94" s="1">
        <f t="shared" si="51"/>
        <v>-21082</v>
      </c>
      <c r="G94" s="1">
        <f t="shared" si="52"/>
        <v>6.5559399972698884E-3</v>
      </c>
      <c r="H94" s="1">
        <f t="shared" si="53"/>
        <v>6.5559399972698884E-3</v>
      </c>
      <c r="P94" s="1">
        <f t="shared" si="54"/>
        <v>-3.0048754518485314E-2</v>
      </c>
      <c r="Q94" s="119" t="s">
        <v>2305</v>
      </c>
      <c r="R94" s="1">
        <f t="shared" si="55"/>
        <v>1.339903660591759E-3</v>
      </c>
      <c r="S94" s="2">
        <f t="shared" si="56"/>
        <v>0.05</v>
      </c>
      <c r="Z94" s="1">
        <f t="shared" si="57"/>
        <v>-21082</v>
      </c>
      <c r="AA94" s="1">
        <f t="shared" si="58"/>
        <v>1.6145286820421607E-2</v>
      </c>
      <c r="AB94" s="1">
        <f t="shared" si="59"/>
        <v>-1.1283678857906983E-2</v>
      </c>
      <c r="AC94" s="1">
        <f t="shared" si="60"/>
        <v>3.6604694515755203E-2</v>
      </c>
      <c r="AD94" s="1">
        <f t="shared" si="61"/>
        <v>-9.589346823151719E-3</v>
      </c>
      <c r="AE94" s="1">
        <f t="shared" si="62"/>
        <v>4.5977786247344985E-6</v>
      </c>
      <c r="AF94" s="1">
        <f t="shared" si="63"/>
        <v>3.6604694515755203E-2</v>
      </c>
      <c r="AG94" s="2"/>
      <c r="AH94" s="1">
        <f t="shared" si="64"/>
        <v>1.7839618855176872E-2</v>
      </c>
      <c r="AI94" s="1">
        <f t="shared" si="65"/>
        <v>0.83391099801789004</v>
      </c>
      <c r="AJ94" s="1">
        <f t="shared" si="66"/>
        <v>0.99999722288744175</v>
      </c>
      <c r="AK94" s="1">
        <f t="shared" si="67"/>
        <v>-0.30111126322088333</v>
      </c>
      <c r="AL94" s="1">
        <f t="shared" si="68"/>
        <v>-2.074857003741295</v>
      </c>
      <c r="AM94" s="1">
        <f t="shared" si="69"/>
        <v>-1.6936235950881053</v>
      </c>
      <c r="AN94" s="1">
        <f t="shared" si="71"/>
        <v>-1.7383901680341054</v>
      </c>
      <c r="AO94" s="1">
        <f t="shared" si="71"/>
        <v>-1.7383901681816334</v>
      </c>
      <c r="AP94" s="1">
        <f t="shared" si="71"/>
        <v>-1.7383901656097922</v>
      </c>
      <c r="AQ94" s="1">
        <f t="shared" si="71"/>
        <v>-1.7383902104444553</v>
      </c>
      <c r="AR94" s="1">
        <f t="shared" si="71"/>
        <v>-1.7383894288443307</v>
      </c>
      <c r="AS94" s="1">
        <f t="shared" si="71"/>
        <v>-1.7384030539175299</v>
      </c>
      <c r="AT94" s="1">
        <f t="shared" si="71"/>
        <v>-1.7381653804360968</v>
      </c>
      <c r="AU94" s="1">
        <f t="shared" si="70"/>
        <v>-1.3993281368965422</v>
      </c>
    </row>
    <row r="95" spans="1:47" ht="12.95" customHeight="1" x14ac:dyDescent="0.2">
      <c r="A95" s="67" t="s">
        <v>102</v>
      </c>
      <c r="B95" s="68" t="s">
        <v>100</v>
      </c>
      <c r="C95" s="67">
        <v>9059.6010000000006</v>
      </c>
      <c r="D95" s="69"/>
      <c r="E95" s="70">
        <f t="shared" si="50"/>
        <v>-21079.0032685978</v>
      </c>
      <c r="F95" s="1">
        <f t="shared" si="51"/>
        <v>-21079</v>
      </c>
      <c r="G95" s="1">
        <f t="shared" si="52"/>
        <v>-5.4825700008223066E-3</v>
      </c>
      <c r="H95" s="1">
        <f t="shared" si="53"/>
        <v>-5.4825700008223066E-3</v>
      </c>
      <c r="P95" s="1">
        <f t="shared" si="54"/>
        <v>-3.005036074970048E-2</v>
      </c>
      <c r="Q95" s="119" t="s">
        <v>2306</v>
      </c>
      <c r="R95" s="1">
        <f t="shared" si="55"/>
        <v>6.0357634228066397E-4</v>
      </c>
      <c r="S95" s="2">
        <f t="shared" si="56"/>
        <v>0.05</v>
      </c>
      <c r="Z95" s="1">
        <f t="shared" si="57"/>
        <v>-21079</v>
      </c>
      <c r="AA95" s="1">
        <f t="shared" si="58"/>
        <v>1.6128059603159724E-2</v>
      </c>
      <c r="AB95" s="1">
        <f t="shared" si="59"/>
        <v>-2.3307098720733853E-2</v>
      </c>
      <c r="AC95" s="1">
        <f t="shared" si="60"/>
        <v>2.4567790748878174E-2</v>
      </c>
      <c r="AD95" s="1">
        <f t="shared" si="61"/>
        <v>-2.161062960398203E-2</v>
      </c>
      <c r="AE95" s="1">
        <f t="shared" si="62"/>
        <v>2.3350965594025227E-5</v>
      </c>
      <c r="AF95" s="1">
        <f t="shared" si="63"/>
        <v>2.4567790748878174E-2</v>
      </c>
      <c r="AG95" s="2"/>
      <c r="AH95" s="1">
        <f t="shared" si="64"/>
        <v>1.7824528719911546E-2</v>
      </c>
      <c r="AI95" s="1">
        <f t="shared" si="65"/>
        <v>0.83450874150430221</v>
      </c>
      <c r="AJ95" s="1">
        <f t="shared" si="66"/>
        <v>0.99999993054725411</v>
      </c>
      <c r="AK95" s="1">
        <f t="shared" si="67"/>
        <v>-0.3014401976833872</v>
      </c>
      <c r="AL95" s="1">
        <f t="shared" si="68"/>
        <v>-2.0728729631103606</v>
      </c>
      <c r="AM95" s="1">
        <f t="shared" si="69"/>
        <v>-1.6897925378428496</v>
      </c>
      <c r="AN95" s="1">
        <f t="shared" si="71"/>
        <v>-1.7361568676278218</v>
      </c>
      <c r="AO95" s="1">
        <f t="shared" si="71"/>
        <v>-1.7361568679292074</v>
      </c>
      <c r="AP95" s="1">
        <f t="shared" si="71"/>
        <v>-1.7361568626048827</v>
      </c>
      <c r="AQ95" s="1">
        <f t="shared" si="71"/>
        <v>-1.7361569566652124</v>
      </c>
      <c r="AR95" s="1">
        <f t="shared" si="71"/>
        <v>-1.7361552949733579</v>
      </c>
      <c r="AS95" s="1">
        <f t="shared" si="71"/>
        <v>-1.7361846483761445</v>
      </c>
      <c r="AT95" s="1">
        <f t="shared" si="71"/>
        <v>-1.7356653650949283</v>
      </c>
      <c r="AU95" s="1">
        <f t="shared" si="70"/>
        <v>-1.396967573844702</v>
      </c>
    </row>
    <row r="96" spans="1:47" ht="12.95" customHeight="1" x14ac:dyDescent="0.2">
      <c r="A96" s="67" t="s">
        <v>102</v>
      </c>
      <c r="B96" s="68" t="s">
        <v>101</v>
      </c>
      <c r="C96" s="67">
        <v>9075.5490000000009</v>
      </c>
      <c r="D96" s="69"/>
      <c r="E96" s="70">
        <f t="shared" si="50"/>
        <v>-21069.495392236178</v>
      </c>
      <c r="F96" s="1">
        <f t="shared" si="51"/>
        <v>-21069.5</v>
      </c>
      <c r="G96" s="1">
        <f t="shared" si="52"/>
        <v>7.7288150005188072E-3</v>
      </c>
      <c r="H96" s="1">
        <f t="shared" si="53"/>
        <v>7.7288150005188072E-3</v>
      </c>
      <c r="P96" s="1">
        <f t="shared" si="54"/>
        <v>-3.0055436102330031E-2</v>
      </c>
      <c r="Q96" s="119" t="s">
        <v>2307</v>
      </c>
      <c r="R96" s="1">
        <f t="shared" si="55"/>
        <v>1.4276496314031336E-3</v>
      </c>
      <c r="S96" s="2">
        <f t="shared" si="56"/>
        <v>0.05</v>
      </c>
      <c r="Z96" s="1">
        <f t="shared" si="57"/>
        <v>-21069.5</v>
      </c>
      <c r="AA96" s="1">
        <f t="shared" si="58"/>
        <v>1.6072850135302463E-2</v>
      </c>
      <c r="AB96" s="1">
        <f t="shared" si="59"/>
        <v>-1.004726904628081E-2</v>
      </c>
      <c r="AC96" s="1">
        <f t="shared" si="60"/>
        <v>3.7784251102848838E-2</v>
      </c>
      <c r="AD96" s="1">
        <f t="shared" si="61"/>
        <v>-8.3440351347836561E-3</v>
      </c>
      <c r="AE96" s="1">
        <f t="shared" si="62"/>
        <v>3.4811461165252053E-6</v>
      </c>
      <c r="AF96" s="1">
        <f t="shared" si="63"/>
        <v>3.7784251102848838E-2</v>
      </c>
      <c r="AG96" s="2"/>
      <c r="AH96" s="1">
        <f t="shared" si="64"/>
        <v>1.7776084046799617E-2</v>
      </c>
      <c r="AI96" s="1">
        <f t="shared" si="65"/>
        <v>0.83641157867280125</v>
      </c>
      <c r="AJ96" s="1">
        <f t="shared" si="66"/>
        <v>0.99998242396164871</v>
      </c>
      <c r="AK96" s="1">
        <f t="shared" si="67"/>
        <v>-0.30247706991698442</v>
      </c>
      <c r="AL96" s="1">
        <f t="shared" si="68"/>
        <v>-2.0665713354746109</v>
      </c>
      <c r="AM96" s="1">
        <f t="shared" si="69"/>
        <v>-1.6777091884090198</v>
      </c>
      <c r="AN96" s="1">
        <f t="shared" si="71"/>
        <v>-1.7290741598627537</v>
      </c>
      <c r="AO96" s="1">
        <f t="shared" si="71"/>
        <v>-1.7290741605199524</v>
      </c>
      <c r="AP96" s="1">
        <f t="shared" si="71"/>
        <v>-1.7290741483948795</v>
      </c>
      <c r="AQ96" s="1">
        <f t="shared" si="71"/>
        <v>-1.7290743720978408</v>
      </c>
      <c r="AR96" s="1">
        <f t="shared" si="71"/>
        <v>-1.7290702448132691</v>
      </c>
      <c r="AS96" s="1">
        <f t="shared" si="71"/>
        <v>-1.7291463753948322</v>
      </c>
      <c r="AT96" s="1">
        <f t="shared" si="71"/>
        <v>-1.7277362026077951</v>
      </c>
      <c r="AU96" s="1">
        <f t="shared" si="70"/>
        <v>-1.3894924575138723</v>
      </c>
    </row>
    <row r="97" spans="1:47" ht="12.95" customHeight="1" x14ac:dyDescent="0.2">
      <c r="A97" s="67" t="s">
        <v>105</v>
      </c>
      <c r="B97" s="68" t="s">
        <v>101</v>
      </c>
      <c r="C97" s="67">
        <v>9320.4429999999993</v>
      </c>
      <c r="D97" s="69"/>
      <c r="E97" s="70">
        <f t="shared" si="50"/>
        <v>-20923.494522302455</v>
      </c>
      <c r="F97" s="1">
        <f t="shared" si="51"/>
        <v>-20923.5</v>
      </c>
      <c r="G97" s="1">
        <f t="shared" si="52"/>
        <v>9.1879949977737851E-3</v>
      </c>
      <c r="H97" s="1">
        <f t="shared" si="53"/>
        <v>9.1879949977737851E-3</v>
      </c>
      <c r="P97" s="1">
        <f t="shared" si="54"/>
        <v>-3.013132440760849E-2</v>
      </c>
      <c r="Q97" s="119" t="s">
        <v>2308</v>
      </c>
      <c r="R97" s="1">
        <f t="shared" si="55"/>
        <v>1.546008878502471E-3</v>
      </c>
      <c r="S97" s="2">
        <f t="shared" si="56"/>
        <v>0.05</v>
      </c>
      <c r="Z97" s="1">
        <f t="shared" si="57"/>
        <v>-20923.5</v>
      </c>
      <c r="AA97" s="1">
        <f t="shared" si="58"/>
        <v>1.5095637398671546E-2</v>
      </c>
      <c r="AB97" s="1">
        <f t="shared" si="59"/>
        <v>-7.7143374131556676E-3</v>
      </c>
      <c r="AC97" s="1">
        <f t="shared" si="60"/>
        <v>3.9319319405382275E-2</v>
      </c>
      <c r="AD97" s="1">
        <f t="shared" si="61"/>
        <v>-5.9076424008977606E-3</v>
      </c>
      <c r="AE97" s="1">
        <f t="shared" si="62"/>
        <v>1.7450119368442531E-6</v>
      </c>
      <c r="AF97" s="1">
        <f t="shared" si="63"/>
        <v>3.9319319405382275E-2</v>
      </c>
      <c r="AG97" s="2"/>
      <c r="AH97" s="1">
        <f t="shared" si="64"/>
        <v>1.6902332410929453E-2</v>
      </c>
      <c r="AI97" s="1">
        <f t="shared" si="65"/>
        <v>0.86763594923833165</v>
      </c>
      <c r="AJ97" s="1">
        <f t="shared" si="66"/>
        <v>0.99432466071276171</v>
      </c>
      <c r="AK97" s="1">
        <f t="shared" si="67"/>
        <v>-0.31738510910855899</v>
      </c>
      <c r="AL97" s="1">
        <f t="shared" si="68"/>
        <v>-1.9659102476154715</v>
      </c>
      <c r="AM97" s="1">
        <f t="shared" si="69"/>
        <v>-1.5005246788510687</v>
      </c>
      <c r="AN97" s="1">
        <f t="shared" si="71"/>
        <v>-1.6181070775753379</v>
      </c>
      <c r="AO97" s="1">
        <f t="shared" si="71"/>
        <v>-1.6181070775896358</v>
      </c>
      <c r="AP97" s="1">
        <f t="shared" si="71"/>
        <v>-1.618107076710473</v>
      </c>
      <c r="AQ97" s="1">
        <f t="shared" si="71"/>
        <v>-1.6181071307689914</v>
      </c>
      <c r="AR97" s="1">
        <f t="shared" si="71"/>
        <v>-1.6181038066696878</v>
      </c>
      <c r="AS97" s="1">
        <f t="shared" si="71"/>
        <v>-1.6183077758501978</v>
      </c>
      <c r="AT97" s="1">
        <f t="shared" si="71"/>
        <v>-1.603518308030341</v>
      </c>
      <c r="AU97" s="1">
        <f t="shared" si="70"/>
        <v>-1.274611722324281</v>
      </c>
    </row>
    <row r="98" spans="1:47" ht="12.95" customHeight="1" x14ac:dyDescent="0.2">
      <c r="A98" s="67" t="s">
        <v>105</v>
      </c>
      <c r="B98" s="68" t="s">
        <v>101</v>
      </c>
      <c r="C98" s="67">
        <v>9325.4680000000008</v>
      </c>
      <c r="D98" s="69"/>
      <c r="E98" s="70">
        <f t="shared" si="50"/>
        <v>-20920.498718520339</v>
      </c>
      <c r="F98" s="1">
        <f t="shared" si="51"/>
        <v>-20920.5</v>
      </c>
      <c r="G98" s="1">
        <f t="shared" si="52"/>
        <v>2.1494850007002242E-3</v>
      </c>
      <c r="H98" s="1">
        <f t="shared" si="53"/>
        <v>2.1494850007002242E-3</v>
      </c>
      <c r="P98" s="1">
        <f t="shared" si="54"/>
        <v>-3.0132842176055372E-2</v>
      </c>
      <c r="Q98" s="119" t="s">
        <v>2309</v>
      </c>
      <c r="R98" s="1">
        <f t="shared" si="55"/>
        <v>1.042148647947093E-3</v>
      </c>
      <c r="S98" s="2">
        <f t="shared" si="56"/>
        <v>0.05</v>
      </c>
      <c r="Z98" s="1">
        <f t="shared" si="57"/>
        <v>-20920.5</v>
      </c>
      <c r="AA98" s="1">
        <f t="shared" si="58"/>
        <v>1.5072960020178144E-2</v>
      </c>
      <c r="AB98" s="1">
        <f t="shared" si="59"/>
        <v>-1.4732286038954937E-2</v>
      </c>
      <c r="AC98" s="1">
        <f t="shared" si="60"/>
        <v>3.2282327176755596E-2</v>
      </c>
      <c r="AD98" s="1">
        <f t="shared" si="61"/>
        <v>-1.292347501947792E-2</v>
      </c>
      <c r="AE98" s="1">
        <f t="shared" si="62"/>
        <v>8.3508103289534922E-6</v>
      </c>
      <c r="AF98" s="1">
        <f t="shared" si="63"/>
        <v>3.2282327176755596E-2</v>
      </c>
      <c r="AG98" s="2"/>
      <c r="AH98" s="1">
        <f t="shared" si="64"/>
        <v>1.6881771039655161E-2</v>
      </c>
      <c r="AI98" s="1">
        <f t="shared" si="65"/>
        <v>0.86831796904246317</v>
      </c>
      <c r="AJ98" s="1">
        <f t="shared" si="66"/>
        <v>0.99409385462328081</v>
      </c>
      <c r="AK98" s="1">
        <f t="shared" si="67"/>
        <v>-0.3176686829714061</v>
      </c>
      <c r="AL98" s="1">
        <f t="shared" si="68"/>
        <v>-1.9637623365237566</v>
      </c>
      <c r="AM98" s="1">
        <f t="shared" si="69"/>
        <v>-1.4970382496152648</v>
      </c>
      <c r="AN98" s="1">
        <f t="shared" si="71"/>
        <v>-1.6157833778229471</v>
      </c>
      <c r="AO98" s="1">
        <f t="shared" si="71"/>
        <v>-1.6157833778341173</v>
      </c>
      <c r="AP98" s="1">
        <f t="shared" si="71"/>
        <v>-1.6157833771118255</v>
      </c>
      <c r="AQ98" s="1">
        <f t="shared" si="71"/>
        <v>-1.6157834238169282</v>
      </c>
      <c r="AR98" s="1">
        <f t="shared" si="71"/>
        <v>-1.6157804036542434</v>
      </c>
      <c r="AS98" s="1">
        <f t="shared" si="71"/>
        <v>-1.6159752857005729</v>
      </c>
      <c r="AT98" s="1">
        <f t="shared" si="71"/>
        <v>-1.600919900633331</v>
      </c>
      <c r="AU98" s="1">
        <f t="shared" si="70"/>
        <v>-1.2722511592724399</v>
      </c>
    </row>
    <row r="99" spans="1:47" ht="12.95" customHeight="1" x14ac:dyDescent="0.2">
      <c r="A99" s="67" t="s">
        <v>102</v>
      </c>
      <c r="B99" s="68" t="s">
        <v>101</v>
      </c>
      <c r="C99" s="67">
        <v>9345.598</v>
      </c>
      <c r="D99" s="69"/>
      <c r="E99" s="70">
        <f t="shared" si="50"/>
        <v>-20908.497617996174</v>
      </c>
      <c r="F99" s="1">
        <f t="shared" si="51"/>
        <v>-20908.5</v>
      </c>
      <c r="G99" s="1">
        <f t="shared" si="52"/>
        <v>3.9954449985089013E-3</v>
      </c>
      <c r="H99" s="1">
        <f t="shared" si="53"/>
        <v>3.9954449985089013E-3</v>
      </c>
      <c r="P99" s="1">
        <f t="shared" si="54"/>
        <v>-3.0138896506101298E-2</v>
      </c>
      <c r="Q99" s="119" t="s">
        <v>2310</v>
      </c>
      <c r="R99" s="1">
        <f t="shared" si="55"/>
        <v>1.1651532699533545E-3</v>
      </c>
      <c r="S99" s="2">
        <f t="shared" si="56"/>
        <v>0.05</v>
      </c>
      <c r="Z99" s="1">
        <f t="shared" si="57"/>
        <v>-20908.5</v>
      </c>
      <c r="AA99" s="1">
        <f t="shared" si="58"/>
        <v>1.4981178676145325E-2</v>
      </c>
      <c r="AB99" s="1">
        <f t="shared" si="59"/>
        <v>-1.2803004737073017E-2</v>
      </c>
      <c r="AC99" s="1">
        <f t="shared" si="60"/>
        <v>3.4134341504610199E-2</v>
      </c>
      <c r="AD99" s="1">
        <f t="shared" si="61"/>
        <v>-1.0985733677636424E-2</v>
      </c>
      <c r="AE99" s="1">
        <f t="shared" si="62"/>
        <v>6.0343172217977556E-6</v>
      </c>
      <c r="AF99" s="1">
        <f t="shared" si="63"/>
        <v>3.4134341504610199E-2</v>
      </c>
      <c r="AG99" s="2"/>
      <c r="AH99" s="1">
        <f t="shared" si="64"/>
        <v>1.6798449735581918E-2</v>
      </c>
      <c r="AI99" s="1">
        <f t="shared" si="65"/>
        <v>0.87106290528319374</v>
      </c>
      <c r="AJ99" s="1">
        <f t="shared" si="66"/>
        <v>0.99312080725109286</v>
      </c>
      <c r="AK99" s="1">
        <f t="shared" si="67"/>
        <v>-0.31879268345411998</v>
      </c>
      <c r="AL99" s="1">
        <f t="shared" si="68"/>
        <v>-1.9551367722182953</v>
      </c>
      <c r="AM99" s="1">
        <f t="shared" si="69"/>
        <v>-1.4831495746683803</v>
      </c>
      <c r="AN99" s="1">
        <f t="shared" si="71"/>
        <v>-1.6064702525115191</v>
      </c>
      <c r="AO99" s="1">
        <f t="shared" si="71"/>
        <v>-1.6064702525150079</v>
      </c>
      <c r="AP99" s="1">
        <f t="shared" si="71"/>
        <v>-1.6064702522305532</v>
      </c>
      <c r="AQ99" s="1">
        <f t="shared" si="71"/>
        <v>-1.6064702754230202</v>
      </c>
      <c r="AR99" s="1">
        <f t="shared" si="71"/>
        <v>-1.6064683844196732</v>
      </c>
      <c r="AS99" s="1">
        <f t="shared" si="71"/>
        <v>-1.6066222402615791</v>
      </c>
      <c r="AT99" s="1">
        <f t="shared" si="71"/>
        <v>-1.5905079701901474</v>
      </c>
      <c r="AU99" s="1">
        <f t="shared" si="70"/>
        <v>-1.2628089070650765</v>
      </c>
    </row>
    <row r="100" spans="1:47" ht="12.95" customHeight="1" x14ac:dyDescent="0.2">
      <c r="A100" s="67" t="s">
        <v>105</v>
      </c>
      <c r="B100" s="68" t="s">
        <v>100</v>
      </c>
      <c r="C100" s="67">
        <v>9346.4269999999997</v>
      </c>
      <c r="D100" s="69"/>
      <c r="E100" s="70">
        <f t="shared" si="50"/>
        <v>-20908.003384894608</v>
      </c>
      <c r="F100" s="1">
        <f t="shared" si="51"/>
        <v>-20908</v>
      </c>
      <c r="G100" s="1">
        <f t="shared" si="52"/>
        <v>-5.6776400051603559E-3</v>
      </c>
      <c r="H100" s="1">
        <f t="shared" si="53"/>
        <v>-5.6776400051603559E-3</v>
      </c>
      <c r="P100" s="1">
        <f t="shared" si="54"/>
        <v>-3.0139148188473297E-2</v>
      </c>
      <c r="Q100" s="119" t="s">
        <v>2310</v>
      </c>
      <c r="R100" s="1">
        <f t="shared" si="55"/>
        <v>5.9836538260228602E-4</v>
      </c>
      <c r="S100" s="2">
        <f t="shared" si="56"/>
        <v>0.05</v>
      </c>
      <c r="Z100" s="1">
        <f t="shared" si="57"/>
        <v>-20908</v>
      </c>
      <c r="AA100" s="1">
        <f t="shared" si="58"/>
        <v>1.4977317151257524E-2</v>
      </c>
      <c r="AB100" s="1">
        <f t="shared" si="59"/>
        <v>-2.2472580579015401E-2</v>
      </c>
      <c r="AC100" s="1">
        <f t="shared" si="60"/>
        <v>2.4461508183312941E-2</v>
      </c>
      <c r="AD100" s="1">
        <f t="shared" si="61"/>
        <v>-2.065495715641788E-2</v>
      </c>
      <c r="AE100" s="1">
        <f t="shared" si="62"/>
        <v>2.1331362756672912E-5</v>
      </c>
      <c r="AF100" s="1">
        <f t="shared" si="63"/>
        <v>2.4461508183312941E-2</v>
      </c>
      <c r="AG100" s="2"/>
      <c r="AH100" s="1">
        <f t="shared" si="64"/>
        <v>1.6794940573855045E-2</v>
      </c>
      <c r="AI100" s="1">
        <f t="shared" si="65"/>
        <v>0.87117786485257265</v>
      </c>
      <c r="AJ100" s="1">
        <f t="shared" si="66"/>
        <v>0.99307852050701917</v>
      </c>
      <c r="AK100" s="1">
        <f t="shared" si="67"/>
        <v>-0.31883915523967155</v>
      </c>
      <c r="AL100" s="1">
        <f t="shared" si="68"/>
        <v>-1.9547761893202746</v>
      </c>
      <c r="AM100" s="1">
        <f t="shared" si="69"/>
        <v>-1.4825728444414563</v>
      </c>
      <c r="AN100" s="1">
        <f t="shared" si="71"/>
        <v>-1.6060815665908936</v>
      </c>
      <c r="AO100" s="1">
        <f t="shared" si="71"/>
        <v>-1.6060815665941923</v>
      </c>
      <c r="AP100" s="1">
        <f t="shared" si="71"/>
        <v>-1.6060815663222796</v>
      </c>
      <c r="AQ100" s="1">
        <f t="shared" si="71"/>
        <v>-1.6060815887362814</v>
      </c>
      <c r="AR100" s="1">
        <f t="shared" si="71"/>
        <v>-1.6060797410830978</v>
      </c>
      <c r="AS100" s="1">
        <f t="shared" si="71"/>
        <v>-1.6062317254429819</v>
      </c>
      <c r="AT100" s="1">
        <f t="shared" si="71"/>
        <v>-1.5900735051151713</v>
      </c>
      <c r="AU100" s="1">
        <f t="shared" si="70"/>
        <v>-1.26241547988977</v>
      </c>
    </row>
    <row r="101" spans="1:47" ht="12.95" customHeight="1" x14ac:dyDescent="0.2">
      <c r="A101" s="67" t="s">
        <v>102</v>
      </c>
      <c r="B101" s="68" t="s">
        <v>101</v>
      </c>
      <c r="C101" s="67">
        <v>9350.6409999999996</v>
      </c>
      <c r="D101" s="69"/>
      <c r="E101" s="70">
        <f t="shared" si="50"/>
        <v>-20905.491082976627</v>
      </c>
      <c r="F101" s="1">
        <f t="shared" si="51"/>
        <v>-20905.5</v>
      </c>
      <c r="G101" s="1">
        <f t="shared" si="52"/>
        <v>1.4956934999645455E-2</v>
      </c>
      <c r="H101" s="1">
        <f t="shared" si="53"/>
        <v>1.4956934999645455E-2</v>
      </c>
      <c r="P101" s="1">
        <f t="shared" si="54"/>
        <v>-3.0140405902677379E-2</v>
      </c>
      <c r="Q101" s="119" t="s">
        <v>2311</v>
      </c>
      <c r="R101" s="1">
        <f t="shared" si="55"/>
        <v>2.0337701564603202E-3</v>
      </c>
      <c r="S101" s="2">
        <f t="shared" si="56"/>
        <v>0.05</v>
      </c>
      <c r="Z101" s="1">
        <f t="shared" si="57"/>
        <v>-20905.5</v>
      </c>
      <c r="AA101" s="1">
        <f t="shared" si="58"/>
        <v>1.4957964664479868E-2</v>
      </c>
      <c r="AB101" s="1">
        <f t="shared" si="59"/>
        <v>-1.820414737031685E-3</v>
      </c>
      <c r="AC101" s="1">
        <f t="shared" si="60"/>
        <v>4.5097340902322834E-2</v>
      </c>
      <c r="AD101" s="1">
        <f t="shared" si="61"/>
        <v>-1.0296648344128301E-6</v>
      </c>
      <c r="AE101" s="1">
        <f t="shared" si="62"/>
        <v>5.3010483561320043E-14</v>
      </c>
      <c r="AF101" s="1">
        <f t="shared" si="63"/>
        <v>4.5097340902322834E-2</v>
      </c>
      <c r="AG101" s="2"/>
      <c r="AH101" s="1">
        <f t="shared" si="64"/>
        <v>1.677734973667714E-2</v>
      </c>
      <c r="AI101" s="1">
        <f t="shared" si="65"/>
        <v>0.87175336958685534</v>
      </c>
      <c r="AJ101" s="1">
        <f t="shared" si="66"/>
        <v>0.99286497970007326</v>
      </c>
      <c r="AK101" s="1">
        <f t="shared" si="67"/>
        <v>-0.31907107547623881</v>
      </c>
      <c r="AL101" s="1">
        <f t="shared" si="68"/>
        <v>-1.9529718458548946</v>
      </c>
      <c r="AM101" s="1">
        <f t="shared" si="69"/>
        <v>-1.4796915322519333</v>
      </c>
      <c r="AN101" s="1">
        <f t="shared" ref="AN101:AT110" si="72">$AU101+$AB$7*SIN(AO101)</f>
        <v>-1.6041373670010279</v>
      </c>
      <c r="AO101" s="1">
        <f t="shared" si="72"/>
        <v>-1.6041373670034922</v>
      </c>
      <c r="AP101" s="1">
        <f t="shared" si="72"/>
        <v>-1.6041373667885002</v>
      </c>
      <c r="AQ101" s="1">
        <f t="shared" si="72"/>
        <v>-1.6041373855434908</v>
      </c>
      <c r="AR101" s="1">
        <f t="shared" si="72"/>
        <v>-1.6041357493996187</v>
      </c>
      <c r="AS101" s="1">
        <f t="shared" si="72"/>
        <v>-1.6042781823323027</v>
      </c>
      <c r="AT101" s="1">
        <f t="shared" si="72"/>
        <v>-1.587900419119687</v>
      </c>
      <c r="AU101" s="1">
        <f t="shared" si="70"/>
        <v>-1.2604483440132355</v>
      </c>
    </row>
    <row r="102" spans="1:47" ht="12.95" customHeight="1" x14ac:dyDescent="0.2">
      <c r="A102" s="67" t="s">
        <v>105</v>
      </c>
      <c r="B102" s="68" t="s">
        <v>100</v>
      </c>
      <c r="C102" s="67">
        <v>9356.4950000000008</v>
      </c>
      <c r="D102" s="69"/>
      <c r="E102" s="70">
        <f t="shared" si="50"/>
        <v>-20902.001046092948</v>
      </c>
      <c r="F102" s="1">
        <f t="shared" si="51"/>
        <v>-20902</v>
      </c>
      <c r="G102" s="1">
        <f t="shared" si="52"/>
        <v>-1.7546600010973634E-3</v>
      </c>
      <c r="H102" s="1">
        <f t="shared" si="53"/>
        <v>-1.7546600010973634E-3</v>
      </c>
      <c r="P102" s="1">
        <f t="shared" si="54"/>
        <v>-3.0142164749126558E-2</v>
      </c>
      <c r="Q102" s="119" t="s">
        <v>2312</v>
      </c>
      <c r="R102" s="1">
        <f t="shared" si="55"/>
        <v>8.0585042581938007E-4</v>
      </c>
      <c r="S102" s="2">
        <f t="shared" si="56"/>
        <v>0.05</v>
      </c>
      <c r="Z102" s="1">
        <f t="shared" si="57"/>
        <v>-20902</v>
      </c>
      <c r="AA102" s="1">
        <f t="shared" si="58"/>
        <v>1.4930745447608026E-2</v>
      </c>
      <c r="AB102" s="1">
        <f t="shared" si="59"/>
        <v>-1.850725636496868E-2</v>
      </c>
      <c r="AC102" s="1">
        <f t="shared" si="60"/>
        <v>2.8387504748029195E-2</v>
      </c>
      <c r="AD102" s="1">
        <f t="shared" si="61"/>
        <v>-1.6685405448705389E-2</v>
      </c>
      <c r="AE102" s="1">
        <f t="shared" si="62"/>
        <v>1.3920137749384377E-5</v>
      </c>
      <c r="AF102" s="1">
        <f t="shared" si="63"/>
        <v>2.8387504748029195E-2</v>
      </c>
      <c r="AG102" s="2"/>
      <c r="AH102" s="1">
        <f t="shared" si="64"/>
        <v>1.6752596363871317E-2</v>
      </c>
      <c r="AI102" s="1">
        <f t="shared" si="65"/>
        <v>0.87256105818189755</v>
      </c>
      <c r="AJ102" s="1">
        <f t="shared" si="66"/>
        <v>0.9925601039561609</v>
      </c>
      <c r="AK102" s="1">
        <f t="shared" si="67"/>
        <v>-0.3193945295808488</v>
      </c>
      <c r="AL102" s="1">
        <f t="shared" si="68"/>
        <v>-1.9504417544677135</v>
      </c>
      <c r="AM102" s="1">
        <f t="shared" si="69"/>
        <v>-1.4756642219019604</v>
      </c>
      <c r="AN102" s="1">
        <f t="shared" si="72"/>
        <v>-1.6014133277822262</v>
      </c>
      <c r="AO102" s="1">
        <f t="shared" si="72"/>
        <v>-1.6014133277838078</v>
      </c>
      <c r="AP102" s="1">
        <f t="shared" si="72"/>
        <v>-1.6014133276335794</v>
      </c>
      <c r="AQ102" s="1">
        <f t="shared" si="72"/>
        <v>-1.6014133419044514</v>
      </c>
      <c r="AR102" s="1">
        <f t="shared" si="72"/>
        <v>-1.6014119862217937</v>
      </c>
      <c r="AS102" s="1">
        <f t="shared" si="72"/>
        <v>-1.6015405044940216</v>
      </c>
      <c r="AT102" s="1">
        <f t="shared" si="72"/>
        <v>-1.5848559701508238</v>
      </c>
      <c r="AU102" s="1">
        <f t="shared" si="70"/>
        <v>-1.2576943537860878</v>
      </c>
    </row>
    <row r="103" spans="1:47" ht="12.95" customHeight="1" x14ac:dyDescent="0.2">
      <c r="A103" s="67" t="s">
        <v>102</v>
      </c>
      <c r="B103" s="68" t="s">
        <v>100</v>
      </c>
      <c r="C103" s="67">
        <v>9371.5959999999995</v>
      </c>
      <c r="D103" s="69"/>
      <c r="E103" s="70">
        <f t="shared" si="50"/>
        <v>-20892.998134070323</v>
      </c>
      <c r="F103" s="1">
        <f t="shared" si="51"/>
        <v>-20893</v>
      </c>
      <c r="G103" s="1">
        <f t="shared" si="52"/>
        <v>3.1298099947889568E-3</v>
      </c>
      <c r="H103" s="1">
        <f t="shared" si="53"/>
        <v>3.1298099947889568E-3</v>
      </c>
      <c r="P103" s="1">
        <f t="shared" si="54"/>
        <v>-3.0146677032300236E-2</v>
      </c>
      <c r="Q103" s="119" t="s">
        <v>2313</v>
      </c>
      <c r="R103" s="1">
        <f t="shared" si="55"/>
        <v>1.1073245888640352E-3</v>
      </c>
      <c r="S103" s="2">
        <f t="shared" si="56"/>
        <v>0.05</v>
      </c>
      <c r="Z103" s="1">
        <f t="shared" si="57"/>
        <v>-20893</v>
      </c>
      <c r="AA103" s="1">
        <f t="shared" si="58"/>
        <v>1.4860078100570707E-2</v>
      </c>
      <c r="AB103" s="1">
        <f t="shared" si="59"/>
        <v>-1.3558457270856049E-2</v>
      </c>
      <c r="AC103" s="1">
        <f t="shared" si="60"/>
        <v>3.3276487027089192E-2</v>
      </c>
      <c r="AD103" s="1">
        <f t="shared" si="61"/>
        <v>-1.173026810578175E-2</v>
      </c>
      <c r="AE103" s="1">
        <f t="shared" si="62"/>
        <v>6.8799594916760287E-6</v>
      </c>
      <c r="AF103" s="1">
        <f t="shared" si="63"/>
        <v>3.3276487027089192E-2</v>
      </c>
      <c r="AG103" s="2"/>
      <c r="AH103" s="1">
        <f t="shared" si="64"/>
        <v>1.6688267265645006E-2</v>
      </c>
      <c r="AI103" s="1">
        <f t="shared" si="65"/>
        <v>0.87464862248051434</v>
      </c>
      <c r="AJ103" s="1">
        <f t="shared" si="66"/>
        <v>0.99174419744999875</v>
      </c>
      <c r="AK103" s="1">
        <f t="shared" si="67"/>
        <v>-0.32021958336719009</v>
      </c>
      <c r="AL103" s="1">
        <f t="shared" si="68"/>
        <v>-1.9439142034210852</v>
      </c>
      <c r="AM103" s="1">
        <f t="shared" si="69"/>
        <v>-1.465342971035565</v>
      </c>
      <c r="AN103" s="1">
        <f t="shared" si="72"/>
        <v>-1.5943970377207624</v>
      </c>
      <c r="AO103" s="1">
        <f t="shared" si="72"/>
        <v>-1.5943970377211527</v>
      </c>
      <c r="AP103" s="1">
        <f t="shared" si="72"/>
        <v>-1.594397037673053</v>
      </c>
      <c r="AQ103" s="1">
        <f t="shared" si="72"/>
        <v>-1.5943970436002677</v>
      </c>
      <c r="AR103" s="1">
        <f t="shared" si="72"/>
        <v>-1.5943963131924734</v>
      </c>
      <c r="AS103" s="1">
        <f t="shared" si="72"/>
        <v>-1.5944861514235522</v>
      </c>
      <c r="AT103" s="1">
        <f t="shared" si="72"/>
        <v>-1.5770159985149756</v>
      </c>
      <c r="AU103" s="1">
        <f t="shared" si="70"/>
        <v>-1.2506126646305646</v>
      </c>
    </row>
    <row r="104" spans="1:47" ht="12.95" customHeight="1" x14ac:dyDescent="0.2">
      <c r="A104" s="67" t="s">
        <v>102</v>
      </c>
      <c r="B104" s="68" t="s">
        <v>100</v>
      </c>
      <c r="C104" s="67">
        <v>9386.6810000000005</v>
      </c>
      <c r="D104" s="69"/>
      <c r="E104" s="70">
        <f t="shared" si="50"/>
        <v>-20884.004760925411</v>
      </c>
      <c r="F104" s="1">
        <f t="shared" si="51"/>
        <v>-20884</v>
      </c>
      <c r="G104" s="1">
        <f t="shared" si="52"/>
        <v>-7.9857199998514261E-3</v>
      </c>
      <c r="H104" s="1">
        <f t="shared" si="53"/>
        <v>-7.9857199998514261E-3</v>
      </c>
      <c r="P104" s="1">
        <f t="shared" si="54"/>
        <v>-3.0151174246106444E-2</v>
      </c>
      <c r="Q104" s="119" t="s">
        <v>2314</v>
      </c>
      <c r="R104" s="1">
        <f t="shared" si="55"/>
        <v>4.9130736194282463E-4</v>
      </c>
      <c r="S104" s="2">
        <f t="shared" si="56"/>
        <v>0.05</v>
      </c>
      <c r="Z104" s="1">
        <f t="shared" si="57"/>
        <v>-20884</v>
      </c>
      <c r="AA104" s="1">
        <f t="shared" si="58"/>
        <v>1.4788435568538311E-2</v>
      </c>
      <c r="AB104" s="1">
        <f t="shared" si="59"/>
        <v>-2.4608679392249866E-2</v>
      </c>
      <c r="AC104" s="1">
        <f t="shared" si="60"/>
        <v>2.2165454246255017E-2</v>
      </c>
      <c r="AD104" s="1">
        <f t="shared" si="61"/>
        <v>-2.2774155568389735E-2</v>
      </c>
      <c r="AE104" s="1">
        <f t="shared" si="62"/>
        <v>2.593310809266086E-5</v>
      </c>
      <c r="AF104" s="1">
        <f t="shared" si="63"/>
        <v>2.2165454246255017E-2</v>
      </c>
      <c r="AG104" s="2"/>
      <c r="AH104" s="1">
        <f t="shared" si="64"/>
        <v>1.662295939239844E-2</v>
      </c>
      <c r="AI104" s="1">
        <f t="shared" si="65"/>
        <v>0.876751591931339</v>
      </c>
      <c r="AJ104" s="1">
        <f t="shared" si="66"/>
        <v>0.99088181064477165</v>
      </c>
      <c r="AK104" s="1">
        <f t="shared" si="67"/>
        <v>-0.32103485687138433</v>
      </c>
      <c r="AL104" s="1">
        <f t="shared" si="68"/>
        <v>-1.9373553033032578</v>
      </c>
      <c r="AM104" s="1">
        <f t="shared" si="69"/>
        <v>-1.4550711121420981</v>
      </c>
      <c r="AN104" s="1">
        <f t="shared" si="72"/>
        <v>-1.58736391971701</v>
      </c>
      <c r="AO104" s="1">
        <f t="shared" si="72"/>
        <v>-1.5873639197170595</v>
      </c>
      <c r="AP104" s="1">
        <f t="shared" si="72"/>
        <v>-1.5873639197083569</v>
      </c>
      <c r="AQ104" s="1">
        <f t="shared" si="72"/>
        <v>-1.5873639212359083</v>
      </c>
      <c r="AR104" s="1">
        <f t="shared" si="72"/>
        <v>-1.5873636531014466</v>
      </c>
      <c r="AS104" s="1">
        <f t="shared" si="72"/>
        <v>-1.5874106530573084</v>
      </c>
      <c r="AT104" s="1">
        <f t="shared" si="72"/>
        <v>-1.5691596577154725</v>
      </c>
      <c r="AU104" s="1">
        <f t="shared" si="70"/>
        <v>-1.2435309754750423</v>
      </c>
    </row>
    <row r="105" spans="1:47" ht="12.95" customHeight="1" x14ac:dyDescent="0.2">
      <c r="A105" s="67" t="s">
        <v>105</v>
      </c>
      <c r="B105" s="68" t="s">
        <v>101</v>
      </c>
      <c r="C105" s="67">
        <v>9414.3719999999994</v>
      </c>
      <c r="D105" s="69"/>
      <c r="E105" s="70">
        <f t="shared" si="50"/>
        <v>-20867.495944501425</v>
      </c>
      <c r="F105" s="1">
        <f t="shared" si="51"/>
        <v>-20867.5</v>
      </c>
      <c r="G105" s="1">
        <f t="shared" si="52"/>
        <v>6.8024749962205533E-3</v>
      </c>
      <c r="H105" s="1">
        <f t="shared" si="53"/>
        <v>6.8024749962205533E-3</v>
      </c>
      <c r="P105" s="1">
        <f t="shared" si="54"/>
        <v>-3.0159379999588426E-2</v>
      </c>
      <c r="Q105" s="119" t="s">
        <v>2315</v>
      </c>
      <c r="R105" s="1">
        <f t="shared" si="55"/>
        <v>1.3661787247312093E-3</v>
      </c>
      <c r="S105" s="2">
        <f t="shared" si="56"/>
        <v>0.05</v>
      </c>
      <c r="Z105" s="1">
        <f t="shared" si="57"/>
        <v>-20867.5</v>
      </c>
      <c r="AA105" s="1">
        <f t="shared" si="58"/>
        <v>1.4654545360366557E-2</v>
      </c>
      <c r="AB105" s="1">
        <f t="shared" si="59"/>
        <v>-9.6981984050203071E-3</v>
      </c>
      <c r="AC105" s="1">
        <f t="shared" si="60"/>
        <v>3.6961854995808979E-2</v>
      </c>
      <c r="AD105" s="1">
        <f t="shared" si="61"/>
        <v>-7.8520703641460042E-3</v>
      </c>
      <c r="AE105" s="1">
        <f t="shared" si="62"/>
        <v>3.0827504501749983E-6</v>
      </c>
      <c r="AF105" s="1">
        <f t="shared" si="63"/>
        <v>3.6961854995808979E-2</v>
      </c>
      <c r="AG105" s="2"/>
      <c r="AH105" s="1">
        <f t="shared" si="64"/>
        <v>1.650067340124086E-2</v>
      </c>
      <c r="AI105" s="1">
        <f t="shared" si="65"/>
        <v>0.88064732832260539</v>
      </c>
      <c r="AJ105" s="1">
        <f t="shared" si="66"/>
        <v>0.98917799252592409</v>
      </c>
      <c r="AK105" s="1">
        <f t="shared" si="67"/>
        <v>-0.32250347158031872</v>
      </c>
      <c r="AL105" s="1">
        <f t="shared" si="68"/>
        <v>-1.9252482115203637</v>
      </c>
      <c r="AM105" s="1">
        <f t="shared" si="69"/>
        <v>-1.43636534379938</v>
      </c>
      <c r="AN105" s="1">
        <f t="shared" si="72"/>
        <v>-1.5744257519284111</v>
      </c>
      <c r="AO105" s="1">
        <f t="shared" si="72"/>
        <v>-1.5744257519284111</v>
      </c>
      <c r="AP105" s="1">
        <f t="shared" si="72"/>
        <v>-1.5744257519284928</v>
      </c>
      <c r="AQ105" s="1">
        <f t="shared" si="72"/>
        <v>-1.5744257518630496</v>
      </c>
      <c r="AR105" s="1">
        <f t="shared" si="72"/>
        <v>-1.5744258042975718</v>
      </c>
      <c r="AS105" s="1">
        <f t="shared" si="72"/>
        <v>-1.5743835469092025</v>
      </c>
      <c r="AT105" s="1">
        <f t="shared" si="72"/>
        <v>-1.5547139813870583</v>
      </c>
      <c r="AU105" s="1">
        <f t="shared" si="70"/>
        <v>-1.2305478786899173</v>
      </c>
    </row>
    <row r="106" spans="1:47" ht="12.95" customHeight="1" x14ac:dyDescent="0.2">
      <c r="A106" s="67" t="s">
        <v>102</v>
      </c>
      <c r="B106" s="68" t="s">
        <v>101</v>
      </c>
      <c r="C106" s="67">
        <v>9439.5339999999997</v>
      </c>
      <c r="D106" s="69"/>
      <c r="E106" s="70">
        <f t="shared" si="50"/>
        <v>-20852.494866936144</v>
      </c>
      <c r="F106" s="1">
        <f t="shared" si="51"/>
        <v>-20852.5</v>
      </c>
      <c r="G106" s="1">
        <f t="shared" si="52"/>
        <v>8.6099249965627678E-3</v>
      </c>
      <c r="H106" s="1">
        <f t="shared" si="53"/>
        <v>8.6099249965627678E-3</v>
      </c>
      <c r="P106" s="1">
        <f t="shared" si="54"/>
        <v>-3.0166795823159384E-2</v>
      </c>
      <c r="Q106" s="119" t="s">
        <v>2316</v>
      </c>
      <c r="R106" s="1">
        <f t="shared" si="55"/>
        <v>1.5036340775306733E-3</v>
      </c>
      <c r="S106" s="2">
        <f t="shared" si="56"/>
        <v>0.05</v>
      </c>
      <c r="Z106" s="1">
        <f t="shared" si="57"/>
        <v>-20852.5</v>
      </c>
      <c r="AA106" s="1">
        <f t="shared" si="58"/>
        <v>1.4529951523179764E-2</v>
      </c>
      <c r="AB106" s="1">
        <f t="shared" si="59"/>
        <v>-7.7766933847792305E-3</v>
      </c>
      <c r="AC106" s="1">
        <f t="shared" si="60"/>
        <v>3.8776720819722152E-2</v>
      </c>
      <c r="AD106" s="1">
        <f t="shared" si="61"/>
        <v>-5.9200265266169966E-3</v>
      </c>
      <c r="AE106" s="1">
        <f t="shared" si="62"/>
        <v>1.7523357037924452E-6</v>
      </c>
      <c r="AF106" s="1">
        <f t="shared" si="63"/>
        <v>3.8776720819722152E-2</v>
      </c>
      <c r="AG106" s="2"/>
      <c r="AH106" s="1">
        <f t="shared" si="64"/>
        <v>1.6386618381341998E-2</v>
      </c>
      <c r="AI106" s="1">
        <f t="shared" si="65"/>
        <v>0.88423452304320516</v>
      </c>
      <c r="AJ106" s="1">
        <f t="shared" si="66"/>
        <v>0.98748842908969348</v>
      </c>
      <c r="AK106" s="1">
        <f t="shared" si="67"/>
        <v>-0.32380843683087573</v>
      </c>
      <c r="AL106" s="1">
        <f t="shared" si="68"/>
        <v>-1.9141478191565076</v>
      </c>
      <c r="AM106" s="1">
        <f t="shared" si="69"/>
        <v>-1.4194985764142705</v>
      </c>
      <c r="AN106" s="1">
        <f t="shared" si="72"/>
        <v>-1.5626136893075442</v>
      </c>
      <c r="AO106" s="1">
        <f t="shared" si="72"/>
        <v>-1.5626136893075355</v>
      </c>
      <c r="AP106" s="1">
        <f t="shared" si="72"/>
        <v>-1.5626136893044957</v>
      </c>
      <c r="AQ106" s="1">
        <f t="shared" si="72"/>
        <v>-1.5626136882241539</v>
      </c>
      <c r="AR106" s="1">
        <f t="shared" si="72"/>
        <v>-1.562613304291196</v>
      </c>
      <c r="AS106" s="1">
        <f t="shared" si="72"/>
        <v>-1.5624779838692648</v>
      </c>
      <c r="AT106" s="1">
        <f t="shared" si="72"/>
        <v>-1.5415341260184316</v>
      </c>
      <c r="AU106" s="1">
        <f t="shared" si="70"/>
        <v>-1.2187450634307129</v>
      </c>
    </row>
    <row r="107" spans="1:47" ht="12.95" customHeight="1" x14ac:dyDescent="0.2">
      <c r="A107" s="67" t="s">
        <v>102</v>
      </c>
      <c r="B107" s="68" t="s">
        <v>100</v>
      </c>
      <c r="C107" s="67">
        <v>9460.4920000000002</v>
      </c>
      <c r="D107" s="69"/>
      <c r="E107" s="70">
        <f t="shared" si="50"/>
        <v>-20840.000129490265</v>
      </c>
      <c r="F107" s="1">
        <f t="shared" si="51"/>
        <v>-20840</v>
      </c>
      <c r="G107" s="1">
        <f t="shared" si="52"/>
        <v>-2.1720000040659215E-4</v>
      </c>
      <c r="H107" s="1">
        <f t="shared" si="53"/>
        <v>-2.1720000040659215E-4</v>
      </c>
      <c r="P107" s="1">
        <f t="shared" si="54"/>
        <v>-3.01729437002397E-2</v>
      </c>
      <c r="Q107" s="119" t="s">
        <v>2317</v>
      </c>
      <c r="R107" s="1">
        <f t="shared" si="55"/>
        <v>8.9734658061009097E-4</v>
      </c>
      <c r="S107" s="2">
        <f t="shared" si="56"/>
        <v>0.05</v>
      </c>
      <c r="Z107" s="1">
        <f t="shared" si="57"/>
        <v>-20840</v>
      </c>
      <c r="AA107" s="1">
        <f t="shared" si="58"/>
        <v>1.442401815590582E-2</v>
      </c>
      <c r="AB107" s="1">
        <f t="shared" si="59"/>
        <v>-1.6506659744491402E-2</v>
      </c>
      <c r="AC107" s="1">
        <f t="shared" si="60"/>
        <v>2.9955743699833108E-2</v>
      </c>
      <c r="AD107" s="1">
        <f t="shared" si="61"/>
        <v>-1.4641218156312412E-2</v>
      </c>
      <c r="AE107" s="1">
        <f t="shared" si="62"/>
        <v>1.0718263455036612E-5</v>
      </c>
      <c r="AF107" s="1">
        <f t="shared" si="63"/>
        <v>2.9955743699833108E-2</v>
      </c>
      <c r="AG107" s="2"/>
      <c r="AH107" s="1">
        <f t="shared" si="64"/>
        <v>1.628945974408481E-2</v>
      </c>
      <c r="AI107" s="1">
        <f t="shared" si="65"/>
        <v>0.8872573259351979</v>
      </c>
      <c r="AJ107" s="1">
        <f t="shared" si="66"/>
        <v>0.98597591725139755</v>
      </c>
      <c r="AK107" s="1">
        <f t="shared" si="67"/>
        <v>-0.32487326584778747</v>
      </c>
      <c r="AL107" s="1">
        <f t="shared" si="68"/>
        <v>-1.9048280526210388</v>
      </c>
      <c r="AM107" s="1">
        <f t="shared" si="69"/>
        <v>-1.4055413609635288</v>
      </c>
      <c r="AN107" s="1">
        <f t="shared" si="72"/>
        <v>-1.5527334251146785</v>
      </c>
      <c r="AO107" s="1">
        <f t="shared" si="72"/>
        <v>-1.5527334251143468</v>
      </c>
      <c r="AP107" s="1">
        <f t="shared" si="72"/>
        <v>-1.5527334250609555</v>
      </c>
      <c r="AQ107" s="1">
        <f t="shared" si="72"/>
        <v>-1.5527334164649063</v>
      </c>
      <c r="AR107" s="1">
        <f t="shared" si="72"/>
        <v>-1.552732032544677</v>
      </c>
      <c r="AS107" s="1">
        <f t="shared" si="72"/>
        <v>-1.5525105940429738</v>
      </c>
      <c r="AT107" s="1">
        <f t="shared" si="72"/>
        <v>-1.5305165557962337</v>
      </c>
      <c r="AU107" s="1">
        <f t="shared" si="70"/>
        <v>-1.208909384048042</v>
      </c>
    </row>
    <row r="108" spans="1:47" ht="12.95" customHeight="1" x14ac:dyDescent="0.2">
      <c r="A108" s="67" t="s">
        <v>102</v>
      </c>
      <c r="B108" s="68" t="s">
        <v>101</v>
      </c>
      <c r="C108" s="67">
        <v>9704.5580000000009</v>
      </c>
      <c r="D108" s="69"/>
      <c r="E108" s="70">
        <f t="shared" si="50"/>
        <v>-20694.492896478248</v>
      </c>
      <c r="F108" s="1">
        <f t="shared" si="51"/>
        <v>-20694.5</v>
      </c>
      <c r="G108" s="1">
        <f t="shared" si="52"/>
        <v>1.1915065002540359E-2</v>
      </c>
      <c r="H108" s="1">
        <f t="shared" si="53"/>
        <v>1.1915065002540359E-2</v>
      </c>
      <c r="P108" s="1">
        <f t="shared" si="54"/>
        <v>-3.0242366534586312E-2</v>
      </c>
      <c r="Q108" s="119" t="s">
        <v>2318</v>
      </c>
      <c r="R108" s="1">
        <f t="shared" si="55"/>
        <v>1.7772490338075226E-3</v>
      </c>
      <c r="S108" s="2">
        <f t="shared" si="56"/>
        <v>0.05</v>
      </c>
      <c r="Z108" s="1">
        <f t="shared" si="57"/>
        <v>-20694.5</v>
      </c>
      <c r="AA108" s="1">
        <f t="shared" si="58"/>
        <v>1.3046763965395098E-2</v>
      </c>
      <c r="AB108" s="1">
        <f t="shared" si="59"/>
        <v>-3.0987689572629321E-3</v>
      </c>
      <c r="AC108" s="1">
        <f t="shared" si="60"/>
        <v>4.2157431537126672E-2</v>
      </c>
      <c r="AD108" s="1">
        <f t="shared" si="61"/>
        <v>-1.1316989628547391E-3</v>
      </c>
      <c r="AE108" s="1">
        <f t="shared" si="62"/>
        <v>6.4037127126324605E-8</v>
      </c>
      <c r="AF108" s="1">
        <f t="shared" si="63"/>
        <v>4.2157431537126672E-2</v>
      </c>
      <c r="AG108" s="2"/>
      <c r="AH108" s="1">
        <f t="shared" si="64"/>
        <v>1.5013833959803291E-2</v>
      </c>
      <c r="AI108" s="1">
        <f t="shared" si="65"/>
        <v>0.9247525567961048</v>
      </c>
      <c r="AJ108" s="1">
        <f t="shared" si="66"/>
        <v>0.96075082274089985</v>
      </c>
      <c r="AK108" s="1">
        <f t="shared" si="67"/>
        <v>-0.33554637788115965</v>
      </c>
      <c r="AL108" s="1">
        <f t="shared" si="68"/>
        <v>-1.7914001079085815</v>
      </c>
      <c r="AM108" s="1">
        <f t="shared" si="69"/>
        <v>-1.249089869502036</v>
      </c>
      <c r="AN108" s="1">
        <f t="shared" si="72"/>
        <v>-1.4351430542427215</v>
      </c>
      <c r="AO108" s="1">
        <f t="shared" si="72"/>
        <v>-1.4351430459625603</v>
      </c>
      <c r="AP108" s="1">
        <f t="shared" si="72"/>
        <v>-1.4351428679158711</v>
      </c>
      <c r="AQ108" s="1">
        <f t="shared" si="72"/>
        <v>-1.4351390394688976</v>
      </c>
      <c r="AR108" s="1">
        <f t="shared" si="72"/>
        <v>-1.4350567442928523</v>
      </c>
      <c r="AS108" s="1">
        <f t="shared" si="72"/>
        <v>-1.4332995866311804</v>
      </c>
      <c r="AT108" s="1">
        <f t="shared" si="72"/>
        <v>-1.4000157634241439</v>
      </c>
      <c r="AU108" s="1">
        <f t="shared" si="70"/>
        <v>-1.0944220760337582</v>
      </c>
    </row>
    <row r="109" spans="1:47" ht="12.95" customHeight="1" x14ac:dyDescent="0.2">
      <c r="A109" s="67" t="s">
        <v>102</v>
      </c>
      <c r="B109" s="68" t="s">
        <v>100</v>
      </c>
      <c r="C109" s="67">
        <v>9735.5779999999995</v>
      </c>
      <c r="D109" s="69"/>
      <c r="E109" s="70">
        <f t="shared" si="50"/>
        <v>-20675.999397309857</v>
      </c>
      <c r="F109" s="1">
        <f t="shared" si="51"/>
        <v>-20676</v>
      </c>
      <c r="G109" s="1">
        <f t="shared" si="52"/>
        <v>1.010919999316684E-3</v>
      </c>
      <c r="H109" s="1">
        <f t="shared" si="53"/>
        <v>1.010919999316684E-3</v>
      </c>
      <c r="P109" s="1">
        <f t="shared" si="54"/>
        <v>-3.025091126783807E-2</v>
      </c>
      <c r="Q109" s="119" t="s">
        <v>2319</v>
      </c>
      <c r="R109" s="1">
        <f t="shared" si="55"/>
        <v>9.7730209417605453E-4</v>
      </c>
      <c r="S109" s="2">
        <f t="shared" si="56"/>
        <v>0.05</v>
      </c>
      <c r="Z109" s="1">
        <f t="shared" si="57"/>
        <v>-20676</v>
      </c>
      <c r="AA109" s="1">
        <f t="shared" si="58"/>
        <v>1.2852175848581518E-2</v>
      </c>
      <c r="AB109" s="1">
        <f t="shared" si="59"/>
        <v>-1.382118043311018E-2</v>
      </c>
      <c r="AC109" s="1">
        <f t="shared" si="60"/>
        <v>3.1261831267154754E-2</v>
      </c>
      <c r="AD109" s="1">
        <f t="shared" si="61"/>
        <v>-1.1841255849264834E-2</v>
      </c>
      <c r="AE109" s="1">
        <f t="shared" si="62"/>
        <v>7.010767004387432E-6</v>
      </c>
      <c r="AF109" s="1">
        <f t="shared" si="63"/>
        <v>3.1261831267154754E-2</v>
      </c>
      <c r="AG109" s="2"/>
      <c r="AH109" s="1">
        <f t="shared" si="64"/>
        <v>1.4832100432426864E-2</v>
      </c>
      <c r="AI109" s="1">
        <f t="shared" si="65"/>
        <v>0.92983358431684526</v>
      </c>
      <c r="AJ109" s="1">
        <f t="shared" si="66"/>
        <v>0.95644741223678242</v>
      </c>
      <c r="AK109" s="1">
        <f t="shared" si="67"/>
        <v>-0.33664554583132117</v>
      </c>
      <c r="AL109" s="1">
        <f t="shared" si="68"/>
        <v>-1.7762826077617646</v>
      </c>
      <c r="AM109" s="1">
        <f t="shared" si="69"/>
        <v>-1.2299184081472427</v>
      </c>
      <c r="AN109" s="1">
        <f t="shared" si="72"/>
        <v>-1.4198344159330596</v>
      </c>
      <c r="AO109" s="1">
        <f t="shared" si="72"/>
        <v>-1.4198344014010338</v>
      </c>
      <c r="AP109" s="1">
        <f t="shared" si="72"/>
        <v>-1.4198341204037928</v>
      </c>
      <c r="AQ109" s="1">
        <f t="shared" si="72"/>
        <v>-1.4198286870273797</v>
      </c>
      <c r="AR109" s="1">
        <f t="shared" si="72"/>
        <v>-1.4197236651227594</v>
      </c>
      <c r="AS109" s="1">
        <f t="shared" si="72"/>
        <v>-1.4177077401018419</v>
      </c>
      <c r="AT109" s="1">
        <f t="shared" si="72"/>
        <v>-1.3831312032617462</v>
      </c>
      <c r="AU109" s="1">
        <f t="shared" si="70"/>
        <v>-1.0798652705474052</v>
      </c>
    </row>
    <row r="110" spans="1:47" ht="12.95" customHeight="1" x14ac:dyDescent="0.2">
      <c r="A110" s="67" t="s">
        <v>102</v>
      </c>
      <c r="B110" s="68" t="s">
        <v>100</v>
      </c>
      <c r="C110" s="67">
        <v>9787.5810000000001</v>
      </c>
      <c r="D110" s="69"/>
      <c r="E110" s="70">
        <f t="shared" si="50"/>
        <v>-20644.996256199163</v>
      </c>
      <c r="F110" s="1">
        <f t="shared" si="51"/>
        <v>-20645</v>
      </c>
      <c r="G110" s="1">
        <f t="shared" si="52"/>
        <v>6.2796500005788403E-3</v>
      </c>
      <c r="H110" s="1">
        <f t="shared" si="53"/>
        <v>6.2796500005788403E-3</v>
      </c>
      <c r="P110" s="1">
        <f t="shared" si="54"/>
        <v>-3.02650867291058E-2</v>
      </c>
      <c r="Q110" s="119" t="s">
        <v>2320</v>
      </c>
      <c r="R110" s="1">
        <f t="shared" si="55"/>
        <v>1.3355177826419617E-3</v>
      </c>
      <c r="S110" s="2">
        <f t="shared" si="56"/>
        <v>0.05</v>
      </c>
      <c r="Z110" s="1">
        <f t="shared" si="57"/>
        <v>-20645</v>
      </c>
      <c r="AA110" s="1">
        <f t="shared" si="58"/>
        <v>1.2516024008183331E-2</v>
      </c>
      <c r="AB110" s="1">
        <f t="shared" si="59"/>
        <v>-8.2378047087741831E-3</v>
      </c>
      <c r="AC110" s="1">
        <f t="shared" si="60"/>
        <v>3.654473672968464E-2</v>
      </c>
      <c r="AD110" s="1">
        <f t="shared" si="61"/>
        <v>-6.2363740076044911E-3</v>
      </c>
      <c r="AE110" s="1">
        <f t="shared" si="62"/>
        <v>1.9446180381362452E-6</v>
      </c>
      <c r="AF110" s="1">
        <f t="shared" si="63"/>
        <v>3.654473672968464E-2</v>
      </c>
      <c r="AG110" s="2"/>
      <c r="AH110" s="1">
        <f t="shared" si="64"/>
        <v>1.4517454709353023E-2</v>
      </c>
      <c r="AI110" s="1">
        <f t="shared" si="65"/>
        <v>0.93851056473727346</v>
      </c>
      <c r="AJ110" s="1">
        <f t="shared" si="66"/>
        <v>0.94862766425003064</v>
      </c>
      <c r="AK110" s="1">
        <f t="shared" si="67"/>
        <v>-0.33833799486454424</v>
      </c>
      <c r="AL110" s="1">
        <f t="shared" si="68"/>
        <v>-1.7505738253179206</v>
      </c>
      <c r="AM110" s="1">
        <f t="shared" si="69"/>
        <v>-1.1981201625923872</v>
      </c>
      <c r="AN110" s="1">
        <f t="shared" si="72"/>
        <v>-1.3939921080256943</v>
      </c>
      <c r="AO110" s="1">
        <f t="shared" si="72"/>
        <v>-1.3939920746021</v>
      </c>
      <c r="AP110" s="1">
        <f t="shared" si="72"/>
        <v>-1.3939915219934225</v>
      </c>
      <c r="AQ110" s="1">
        <f t="shared" si="72"/>
        <v>-1.3939823856908642</v>
      </c>
      <c r="AR110" s="1">
        <f t="shared" si="72"/>
        <v>-1.3938314024666869</v>
      </c>
      <c r="AS110" s="1">
        <f t="shared" si="72"/>
        <v>-1.3913545117367576</v>
      </c>
      <c r="AT110" s="1">
        <f t="shared" si="72"/>
        <v>-1.3546943524810495</v>
      </c>
      <c r="AU110" s="1">
        <f t="shared" si="70"/>
        <v>-1.0554727856783832</v>
      </c>
    </row>
    <row r="111" spans="1:47" ht="12.95" customHeight="1" x14ac:dyDescent="0.2">
      <c r="A111" s="67" t="s">
        <v>102</v>
      </c>
      <c r="B111" s="68" t="s">
        <v>100</v>
      </c>
      <c r="C111" s="67">
        <v>9824.4789999999994</v>
      </c>
      <c r="D111" s="69"/>
      <c r="E111" s="70">
        <f t="shared" si="50"/>
        <v>-20622.998411830518</v>
      </c>
      <c r="F111" s="1">
        <f t="shared" si="51"/>
        <v>-20623</v>
      </c>
      <c r="G111" s="1">
        <f t="shared" si="52"/>
        <v>2.663909996044822E-3</v>
      </c>
      <c r="H111" s="1">
        <f t="shared" si="53"/>
        <v>2.663909996044822E-3</v>
      </c>
      <c r="P111" s="1">
        <f t="shared" si="54"/>
        <v>-3.0275038271639007E-2</v>
      </c>
      <c r="Q111" s="119" t="s">
        <v>2321</v>
      </c>
      <c r="R111" s="1">
        <f t="shared" si="55"/>
        <v>1.0849743129811515E-3</v>
      </c>
      <c r="S111" s="2">
        <f t="shared" si="56"/>
        <v>0.05</v>
      </c>
      <c r="Z111" s="1">
        <f t="shared" si="57"/>
        <v>-20623</v>
      </c>
      <c r="AA111" s="1">
        <f t="shared" si="58"/>
        <v>1.2269739857990965E-2</v>
      </c>
      <c r="AB111" s="1">
        <f t="shared" si="59"/>
        <v>-1.162249712964188E-2</v>
      </c>
      <c r="AC111" s="1">
        <f t="shared" si="60"/>
        <v>3.2938948267683829E-2</v>
      </c>
      <c r="AD111" s="1">
        <f t="shared" si="61"/>
        <v>-9.6058298619461427E-3</v>
      </c>
      <c r="AE111" s="1">
        <f t="shared" si="62"/>
        <v>4.6135983668328125E-6</v>
      </c>
      <c r="AF111" s="1">
        <f t="shared" si="63"/>
        <v>3.2938948267683829E-2</v>
      </c>
      <c r="AG111" s="2"/>
      <c r="AH111" s="1">
        <f t="shared" si="64"/>
        <v>1.4286407125686702E-2</v>
      </c>
      <c r="AI111" s="1">
        <f t="shared" si="65"/>
        <v>0.94479306807200403</v>
      </c>
      <c r="AJ111" s="1">
        <f t="shared" si="66"/>
        <v>0.94259949549958222</v>
      </c>
      <c r="AK111" s="1">
        <f t="shared" si="67"/>
        <v>-0.33941971670041066</v>
      </c>
      <c r="AL111" s="1">
        <f t="shared" si="68"/>
        <v>-1.7320352729807265</v>
      </c>
      <c r="AM111" s="1">
        <f t="shared" si="69"/>
        <v>-1.1757922431943291</v>
      </c>
      <c r="AN111" s="1">
        <f t="shared" ref="AN111:AT120" si="73">$AU111+$AB$7*SIN(AO111)</f>
        <v>-1.3755053945277145</v>
      </c>
      <c r="AO111" s="1">
        <f t="shared" si="73"/>
        <v>-1.3755053380557583</v>
      </c>
      <c r="AP111" s="1">
        <f t="shared" si="73"/>
        <v>-1.3755044917901604</v>
      </c>
      <c r="AQ111" s="1">
        <f t="shared" si="73"/>
        <v>-1.3754918104342706</v>
      </c>
      <c r="AR111" s="1">
        <f t="shared" si="73"/>
        <v>-1.3753018765964691</v>
      </c>
      <c r="AS111" s="1">
        <f t="shared" si="73"/>
        <v>-1.3724786460270164</v>
      </c>
      <c r="AT111" s="1">
        <f t="shared" si="73"/>
        <v>-1.3344052148998526</v>
      </c>
      <c r="AU111" s="1">
        <f t="shared" si="70"/>
        <v>-1.0381619899648826</v>
      </c>
    </row>
    <row r="112" spans="1:47" ht="12.95" customHeight="1" x14ac:dyDescent="0.2">
      <c r="A112" s="67" t="s">
        <v>102</v>
      </c>
      <c r="B112" s="68" t="s">
        <v>101</v>
      </c>
      <c r="C112" s="67">
        <v>10088.656000000001</v>
      </c>
      <c r="D112" s="69"/>
      <c r="E112" s="70">
        <f t="shared" si="50"/>
        <v>-20465.501405711617</v>
      </c>
      <c r="F112" s="1">
        <f t="shared" si="51"/>
        <v>-20465.5</v>
      </c>
      <c r="G112" s="1">
        <f t="shared" si="52"/>
        <v>-2.3578650016133906E-3</v>
      </c>
      <c r="H112" s="1">
        <f t="shared" si="53"/>
        <v>-2.3578650016133906E-3</v>
      </c>
      <c r="P112" s="1">
        <f t="shared" si="54"/>
        <v>-3.0343652455400445E-2</v>
      </c>
      <c r="Q112" s="119" t="s">
        <v>2322</v>
      </c>
      <c r="R112" s="1">
        <f t="shared" si="55"/>
        <v>7.8320429940854496E-4</v>
      </c>
      <c r="S112" s="2">
        <f t="shared" si="56"/>
        <v>0.05</v>
      </c>
      <c r="Z112" s="1">
        <f t="shared" si="57"/>
        <v>-20465.5</v>
      </c>
      <c r="AA112" s="1">
        <f t="shared" si="58"/>
        <v>1.031537300003749E-2</v>
      </c>
      <c r="AB112" s="1">
        <f t="shared" si="59"/>
        <v>-1.4798358724993577E-2</v>
      </c>
      <c r="AC112" s="1">
        <f t="shared" si="60"/>
        <v>2.7985787453787055E-2</v>
      </c>
      <c r="AD112" s="1">
        <f t="shared" si="61"/>
        <v>-1.2673238001650881E-2</v>
      </c>
      <c r="AE112" s="1">
        <f t="shared" si="62"/>
        <v>8.0305480723244013E-6</v>
      </c>
      <c r="AF112" s="1">
        <f t="shared" si="63"/>
        <v>2.7985787453787055E-2</v>
      </c>
      <c r="AG112" s="2"/>
      <c r="AH112" s="1">
        <f t="shared" si="64"/>
        <v>1.2440493723380186E-2</v>
      </c>
      <c r="AI112" s="1">
        <f t="shared" si="65"/>
        <v>0.99282973244896056</v>
      </c>
      <c r="AJ112" s="1">
        <f t="shared" si="66"/>
        <v>0.88660146171141418</v>
      </c>
      <c r="AK112" s="1">
        <f t="shared" si="67"/>
        <v>-0.3438053761667143</v>
      </c>
      <c r="AL112" s="1">
        <f t="shared" si="68"/>
        <v>-1.5916489042571702</v>
      </c>
      <c r="AM112" s="1">
        <f t="shared" si="69"/>
        <v>-1.0210730548215028</v>
      </c>
      <c r="AN112" s="1">
        <f t="shared" si="73"/>
        <v>-1.23940178918744</v>
      </c>
      <c r="AO112" s="1">
        <f t="shared" si="73"/>
        <v>-1.2394008953883626</v>
      </c>
      <c r="AP112" s="1">
        <f t="shared" si="73"/>
        <v>-1.2393929069883267</v>
      </c>
      <c r="AQ112" s="1">
        <f t="shared" si="73"/>
        <v>-1.2393215182645565</v>
      </c>
      <c r="AR112" s="1">
        <f t="shared" si="73"/>
        <v>-1.238684205660709</v>
      </c>
      <c r="AS112" s="1">
        <f t="shared" si="73"/>
        <v>-1.2330460025496004</v>
      </c>
      <c r="AT112" s="1">
        <f t="shared" si="73"/>
        <v>-1.1866179258000276</v>
      </c>
      <c r="AU112" s="1">
        <f t="shared" si="70"/>
        <v>-0.91423242974323449</v>
      </c>
    </row>
    <row r="113" spans="1:47" ht="12.95" customHeight="1" x14ac:dyDescent="0.2">
      <c r="A113" s="67" t="s">
        <v>102</v>
      </c>
      <c r="B113" s="68" t="s">
        <v>100</v>
      </c>
      <c r="C113" s="67">
        <v>10109.629999999999</v>
      </c>
      <c r="D113" s="69"/>
      <c r="E113" s="70">
        <f t="shared" si="50"/>
        <v>-20452.99712938803</v>
      </c>
      <c r="F113" s="1">
        <f t="shared" si="51"/>
        <v>-20453</v>
      </c>
      <c r="G113" s="1">
        <f t="shared" si="52"/>
        <v>4.8150099992199102E-3</v>
      </c>
      <c r="H113" s="1">
        <f t="shared" si="53"/>
        <v>4.8150099992199102E-3</v>
      </c>
      <c r="P113" s="1">
        <f t="shared" si="54"/>
        <v>-3.0348900356368252E-2</v>
      </c>
      <c r="Q113" s="119" t="s">
        <v>2323</v>
      </c>
      <c r="R113" s="1">
        <f t="shared" si="55"/>
        <v>1.2365005914958403E-3</v>
      </c>
      <c r="S113" s="2">
        <f t="shared" si="56"/>
        <v>0.05</v>
      </c>
      <c r="Z113" s="1">
        <f t="shared" si="57"/>
        <v>-20453</v>
      </c>
      <c r="AA113" s="1">
        <f t="shared" si="58"/>
        <v>1.0145666565044726E-2</v>
      </c>
      <c r="AB113" s="1">
        <f t="shared" si="59"/>
        <v>-7.4643376149026684E-3</v>
      </c>
      <c r="AC113" s="1">
        <f t="shared" si="60"/>
        <v>3.5163910355588163E-2</v>
      </c>
      <c r="AD113" s="1">
        <f t="shared" si="61"/>
        <v>-5.3306565658248154E-3</v>
      </c>
      <c r="AE113" s="1">
        <f t="shared" si="62"/>
        <v>1.4207949711385607E-6</v>
      </c>
      <c r="AF113" s="1">
        <f t="shared" si="63"/>
        <v>3.5163910355588163E-2</v>
      </c>
      <c r="AG113" s="2"/>
      <c r="AH113" s="1">
        <f t="shared" si="64"/>
        <v>1.2279347614122579E-2</v>
      </c>
      <c r="AI113" s="1">
        <f t="shared" si="65"/>
        <v>0.99687232455721797</v>
      </c>
      <c r="AJ113" s="1">
        <f t="shared" si="66"/>
        <v>0.88110220135245443</v>
      </c>
      <c r="AK113" s="1">
        <f t="shared" si="67"/>
        <v>-0.3438659143681066</v>
      </c>
      <c r="AL113" s="1">
        <f t="shared" si="68"/>
        <v>-1.5798917010820934</v>
      </c>
      <c r="AM113" s="1">
        <f t="shared" si="69"/>
        <v>-1.0091369894454716</v>
      </c>
      <c r="AN113" s="1">
        <f t="shared" si="73"/>
        <v>-1.2283044603946423</v>
      </c>
      <c r="AO113" s="1">
        <f t="shared" si="73"/>
        <v>-1.2283034026696851</v>
      </c>
      <c r="AP113" s="1">
        <f t="shared" si="73"/>
        <v>-1.2282942439981384</v>
      </c>
      <c r="AQ113" s="1">
        <f t="shared" si="73"/>
        <v>-1.2282149503587467</v>
      </c>
      <c r="AR113" s="1">
        <f t="shared" si="73"/>
        <v>-1.2275291801241857</v>
      </c>
      <c r="AS113" s="1">
        <f t="shared" si="73"/>
        <v>-1.2216522755602892</v>
      </c>
      <c r="AT113" s="1">
        <f t="shared" si="73"/>
        <v>-1.1747045559584663</v>
      </c>
      <c r="AU113" s="1">
        <f t="shared" si="70"/>
        <v>-0.90439675036056455</v>
      </c>
    </row>
    <row r="114" spans="1:47" ht="12.95" customHeight="1" x14ac:dyDescent="0.2">
      <c r="A114" s="67" t="s">
        <v>102</v>
      </c>
      <c r="B114" s="68" t="s">
        <v>100</v>
      </c>
      <c r="C114" s="67">
        <v>10141.495999999999</v>
      </c>
      <c r="D114" s="69"/>
      <c r="E114" s="70">
        <f t="shared" si="50"/>
        <v>-20433.999262060497</v>
      </c>
      <c r="F114" s="1">
        <f t="shared" si="51"/>
        <v>-20434</v>
      </c>
      <c r="G114" s="1">
        <f t="shared" si="52"/>
        <v>1.2377800012473017E-3</v>
      </c>
      <c r="H114" s="1">
        <f t="shared" si="53"/>
        <v>1.2377800012473017E-3</v>
      </c>
      <c r="P114" s="1">
        <f t="shared" si="54"/>
        <v>-3.0356821492898381E-2</v>
      </c>
      <c r="Q114" s="119" t="s">
        <v>2324</v>
      </c>
      <c r="R114" s="1">
        <f t="shared" si="55"/>
        <v>9.9821884357387258E-4</v>
      </c>
      <c r="S114" s="2">
        <f t="shared" si="56"/>
        <v>0.05</v>
      </c>
      <c r="Z114" s="1">
        <f t="shared" si="57"/>
        <v>-20434</v>
      </c>
      <c r="AA114" s="1">
        <f t="shared" si="58"/>
        <v>9.8835514965081236E-3</v>
      </c>
      <c r="AB114" s="1">
        <f t="shared" si="59"/>
        <v>-1.0792450976307533E-2</v>
      </c>
      <c r="AC114" s="1">
        <f t="shared" si="60"/>
        <v>3.1594601494145683E-2</v>
      </c>
      <c r="AD114" s="1">
        <f t="shared" si="61"/>
        <v>-8.6457714952608219E-3</v>
      </c>
      <c r="AE114" s="1">
        <f t="shared" si="62"/>
        <v>3.7374682374132276E-6</v>
      </c>
      <c r="AF114" s="1">
        <f t="shared" si="63"/>
        <v>3.1594601494145683E-2</v>
      </c>
      <c r="AG114" s="2"/>
      <c r="AH114" s="1">
        <f t="shared" si="64"/>
        <v>1.2030230977554835E-2</v>
      </c>
      <c r="AI114" s="1">
        <f t="shared" si="65"/>
        <v>1.003081163299939</v>
      </c>
      <c r="AJ114" s="1">
        <f t="shared" si="66"/>
        <v>0.87242014213623387</v>
      </c>
      <c r="AK114" s="1">
        <f t="shared" si="67"/>
        <v>-0.34386633427919128</v>
      </c>
      <c r="AL114" s="1">
        <f t="shared" si="68"/>
        <v>-1.5618362148655829</v>
      </c>
      <c r="AM114" s="1">
        <f t="shared" si="69"/>
        <v>-0.99107979142536151</v>
      </c>
      <c r="AN114" s="1">
        <f t="shared" si="73"/>
        <v>-1.2113496653704061</v>
      </c>
      <c r="AO114" s="1">
        <f t="shared" si="73"/>
        <v>-1.2113483130696012</v>
      </c>
      <c r="AP114" s="1">
        <f t="shared" si="73"/>
        <v>-1.2113371337263188</v>
      </c>
      <c r="AQ114" s="1">
        <f t="shared" si="73"/>
        <v>-1.2112447278850695</v>
      </c>
      <c r="AR114" s="1">
        <f t="shared" si="73"/>
        <v>-1.210481790845912</v>
      </c>
      <c r="AS114" s="1">
        <f t="shared" si="73"/>
        <v>-1.2042407278348568</v>
      </c>
      <c r="AT114" s="1">
        <f t="shared" si="73"/>
        <v>-1.15654621969166</v>
      </c>
      <c r="AU114" s="1">
        <f t="shared" si="70"/>
        <v>-0.88944651769890504</v>
      </c>
    </row>
    <row r="115" spans="1:47" ht="12.95" customHeight="1" x14ac:dyDescent="0.2">
      <c r="A115" s="67" t="s">
        <v>102</v>
      </c>
      <c r="B115" s="68" t="s">
        <v>100</v>
      </c>
      <c r="C115" s="67">
        <v>10146.549000000001</v>
      </c>
      <c r="D115" s="69"/>
      <c r="E115" s="70">
        <f t="shared" si="50"/>
        <v>-20430.986765242385</v>
      </c>
      <c r="F115" s="1">
        <f t="shared" si="51"/>
        <v>-20431</v>
      </c>
      <c r="G115" s="1">
        <f t="shared" si="52"/>
        <v>2.2199269997145166E-2</v>
      </c>
      <c r="H115" s="1">
        <f t="shared" si="53"/>
        <v>2.2199269997145166E-2</v>
      </c>
      <c r="P115" s="1">
        <f t="shared" si="54"/>
        <v>-3.0358066059294371E-2</v>
      </c>
      <c r="Q115" s="119" t="s">
        <v>2325</v>
      </c>
      <c r="R115" s="1">
        <f t="shared" si="55"/>
        <v>2.7622735733495193E-3</v>
      </c>
      <c r="S115" s="2">
        <f t="shared" si="56"/>
        <v>0.05</v>
      </c>
      <c r="Z115" s="1">
        <f t="shared" si="57"/>
        <v>-20431</v>
      </c>
      <c r="AA115" s="1">
        <f t="shared" si="58"/>
        <v>9.8417052980808925E-3</v>
      </c>
      <c r="AB115" s="1">
        <f t="shared" si="59"/>
        <v>1.0208834296625328E-2</v>
      </c>
      <c r="AC115" s="1">
        <f t="shared" si="60"/>
        <v>5.2557336056439537E-2</v>
      </c>
      <c r="AD115" s="1">
        <f t="shared" si="61"/>
        <v>1.2357564699064273E-2</v>
      </c>
      <c r="AE115" s="1">
        <f t="shared" si="62"/>
        <v>7.6354702645779743E-6</v>
      </c>
      <c r="AF115" s="1">
        <f t="shared" si="63"/>
        <v>5.2557336056439537E-2</v>
      </c>
      <c r="AG115" s="2"/>
      <c r="AH115" s="1">
        <f t="shared" si="64"/>
        <v>1.1990435700519837E-2</v>
      </c>
      <c r="AI115" s="1">
        <f t="shared" si="65"/>
        <v>1.0040685432822019</v>
      </c>
      <c r="AJ115" s="1">
        <f t="shared" si="66"/>
        <v>0.87101310838711699</v>
      </c>
      <c r="AK115" s="1">
        <f t="shared" si="67"/>
        <v>-0.34385606926946954</v>
      </c>
      <c r="AL115" s="1">
        <f t="shared" si="68"/>
        <v>-1.5589647676108813</v>
      </c>
      <c r="AM115" s="1">
        <f t="shared" si="69"/>
        <v>-0.98823788568077175</v>
      </c>
      <c r="AN115" s="1">
        <f t="shared" si="73"/>
        <v>-1.2086629419160635</v>
      </c>
      <c r="AO115" s="1">
        <f t="shared" si="73"/>
        <v>-1.2086615376419718</v>
      </c>
      <c r="AP115" s="1">
        <f t="shared" si="73"/>
        <v>-1.2086500110180052</v>
      </c>
      <c r="AQ115" s="1">
        <f t="shared" si="73"/>
        <v>-1.2085554109294099</v>
      </c>
      <c r="AR115" s="1">
        <f t="shared" si="73"/>
        <v>-1.2077799094037625</v>
      </c>
      <c r="AS115" s="1">
        <f t="shared" si="73"/>
        <v>-1.2014812639522254</v>
      </c>
      <c r="AT115" s="1">
        <f t="shared" si="73"/>
        <v>-1.1536736382051231</v>
      </c>
      <c r="AU115" s="1">
        <f t="shared" si="70"/>
        <v>-0.88708595464706397</v>
      </c>
    </row>
    <row r="116" spans="1:47" ht="12.95" customHeight="1" x14ac:dyDescent="0.2">
      <c r="A116" s="67" t="s">
        <v>102</v>
      </c>
      <c r="B116" s="68" t="s">
        <v>101</v>
      </c>
      <c r="C116" s="67">
        <v>10172.527</v>
      </c>
      <c r="D116" s="69"/>
      <c r="E116" s="70">
        <f t="shared" si="50"/>
        <v>-20415.499204913674</v>
      </c>
      <c r="F116" s="1">
        <f t="shared" si="51"/>
        <v>-20415.5</v>
      </c>
      <c r="G116" s="1">
        <f t="shared" si="52"/>
        <v>1.3336350002646213E-3</v>
      </c>
      <c r="H116" s="1">
        <f t="shared" si="53"/>
        <v>1.3336350002646213E-3</v>
      </c>
      <c r="P116" s="1">
        <f t="shared" si="54"/>
        <v>-3.0364469645296342E-2</v>
      </c>
      <c r="Q116" s="119" t="s">
        <v>2326</v>
      </c>
      <c r="R116" s="1">
        <f t="shared" si="55"/>
        <v>1.0047698381209335E-3</v>
      </c>
      <c r="S116" s="2">
        <f t="shared" si="56"/>
        <v>0.05</v>
      </c>
      <c r="Z116" s="1">
        <f t="shared" si="57"/>
        <v>-20415.5</v>
      </c>
      <c r="AA116" s="1">
        <f t="shared" si="58"/>
        <v>9.6235000859973968E-3</v>
      </c>
      <c r="AB116" s="1">
        <f t="shared" si="59"/>
        <v>-1.0449185560798742E-2</v>
      </c>
      <c r="AC116" s="1">
        <f t="shared" si="60"/>
        <v>3.1698104645560964E-2</v>
      </c>
      <c r="AD116" s="1">
        <f t="shared" si="61"/>
        <v>-8.2898650857327755E-3</v>
      </c>
      <c r="AE116" s="1">
        <f t="shared" si="62"/>
        <v>3.4360931569825639E-6</v>
      </c>
      <c r="AF116" s="1">
        <f t="shared" si="63"/>
        <v>3.1698104645560964E-2</v>
      </c>
      <c r="AG116" s="2"/>
      <c r="AH116" s="1">
        <f t="shared" si="64"/>
        <v>1.1782820561063364E-2</v>
      </c>
      <c r="AI116" s="1">
        <f t="shared" si="65"/>
        <v>1.0092004070101568</v>
      </c>
      <c r="AJ116" s="1">
        <f t="shared" si="66"/>
        <v>0.86358365054702502</v>
      </c>
      <c r="AK116" s="1">
        <f t="shared" si="67"/>
        <v>-0.34375703909700067</v>
      </c>
      <c r="AL116" s="1">
        <f t="shared" si="68"/>
        <v>-1.5440384423689197</v>
      </c>
      <c r="AM116" s="1">
        <f t="shared" si="69"/>
        <v>-0.97359382668806183</v>
      </c>
      <c r="AN116" s="1">
        <f t="shared" si="73"/>
        <v>-1.1947392678621909</v>
      </c>
      <c r="AO116" s="1">
        <f t="shared" si="73"/>
        <v>-1.1947375690821469</v>
      </c>
      <c r="AP116" s="1">
        <f t="shared" si="73"/>
        <v>-1.1947241181624344</v>
      </c>
      <c r="AQ116" s="1">
        <f t="shared" si="73"/>
        <v>-1.1946176301166134</v>
      </c>
      <c r="AR116" s="1">
        <f t="shared" si="73"/>
        <v>-1.193775598162351</v>
      </c>
      <c r="AS116" s="1">
        <f t="shared" si="73"/>
        <v>-1.1871793809997919</v>
      </c>
      <c r="AT116" s="1">
        <f t="shared" si="73"/>
        <v>-1.1388083658911539</v>
      </c>
      <c r="AU116" s="1">
        <f t="shared" si="70"/>
        <v>-0.87488971221255296</v>
      </c>
    </row>
    <row r="117" spans="1:47" ht="12.95" customHeight="1" x14ac:dyDescent="0.2">
      <c r="A117" s="67" t="s">
        <v>102</v>
      </c>
      <c r="B117" s="68" t="s">
        <v>100</v>
      </c>
      <c r="C117" s="67">
        <v>10183.424000000001</v>
      </c>
      <c r="D117" s="69"/>
      <c r="E117" s="70">
        <f t="shared" si="50"/>
        <v>-20409.002633010456</v>
      </c>
      <c r="F117" s="1">
        <f t="shared" si="51"/>
        <v>-20409</v>
      </c>
      <c r="G117" s="1">
        <f t="shared" si="52"/>
        <v>-4.4164699993416434E-3</v>
      </c>
      <c r="H117" s="1">
        <f t="shared" si="53"/>
        <v>-4.4164699993416434E-3</v>
      </c>
      <c r="P117" s="1">
        <f t="shared" si="54"/>
        <v>-3.0367141718098845E-2</v>
      </c>
      <c r="Q117" s="119" t="s">
        <v>2327</v>
      </c>
      <c r="R117" s="1">
        <f t="shared" si="55"/>
        <v>6.7343736265470481E-4</v>
      </c>
      <c r="S117" s="2">
        <f t="shared" si="56"/>
        <v>0.05</v>
      </c>
      <c r="Z117" s="1">
        <f t="shared" si="57"/>
        <v>-20409</v>
      </c>
      <c r="AA117" s="1">
        <f t="shared" si="58"/>
        <v>9.5309964918383616E-3</v>
      </c>
      <c r="AB117" s="1">
        <f t="shared" si="59"/>
        <v>-1.6111224795471557E-2</v>
      </c>
      <c r="AC117" s="1">
        <f t="shared" si="60"/>
        <v>2.5950671718757201E-2</v>
      </c>
      <c r="AD117" s="1">
        <f t="shared" si="61"/>
        <v>-1.3947466491180005E-2</v>
      </c>
      <c r="AE117" s="1">
        <f t="shared" si="62"/>
        <v>9.7265910761294559E-6</v>
      </c>
      <c r="AF117" s="1">
        <f t="shared" si="63"/>
        <v>2.5950671718757201E-2</v>
      </c>
      <c r="AG117" s="2"/>
      <c r="AH117" s="1">
        <f t="shared" si="64"/>
        <v>1.1694754796129912E-2</v>
      </c>
      <c r="AI117" s="1">
        <f t="shared" si="65"/>
        <v>1.0113675743160635</v>
      </c>
      <c r="AJ117" s="1">
        <f t="shared" si="66"/>
        <v>0.86038752536714902</v>
      </c>
      <c r="AK117" s="1">
        <f t="shared" si="67"/>
        <v>-0.34369219902706288</v>
      </c>
      <c r="AL117" s="1">
        <f t="shared" si="68"/>
        <v>-1.5377335110181074</v>
      </c>
      <c r="AM117" s="1">
        <f t="shared" si="69"/>
        <v>-0.96747195537399255</v>
      </c>
      <c r="AN117" s="1">
        <f t="shared" si="73"/>
        <v>-1.1888791155611735</v>
      </c>
      <c r="AO117" s="1">
        <f t="shared" si="73"/>
        <v>-1.1888772795464393</v>
      </c>
      <c r="AP117" s="1">
        <f t="shared" si="73"/>
        <v>-1.1888629543800424</v>
      </c>
      <c r="AQ117" s="1">
        <f t="shared" si="73"/>
        <v>-1.1887512024499942</v>
      </c>
      <c r="AR117" s="1">
        <f t="shared" si="73"/>
        <v>-1.187880480062081</v>
      </c>
      <c r="AS117" s="1">
        <f t="shared" si="73"/>
        <v>-1.1811595446246925</v>
      </c>
      <c r="AT117" s="1">
        <f t="shared" si="73"/>
        <v>-1.1325628358088586</v>
      </c>
      <c r="AU117" s="1">
        <f t="shared" si="70"/>
        <v>-0.86977515893356427</v>
      </c>
    </row>
    <row r="118" spans="1:47" ht="12.95" customHeight="1" x14ac:dyDescent="0.2">
      <c r="A118" s="67" t="s">
        <v>102</v>
      </c>
      <c r="B118" s="68" t="s">
        <v>100</v>
      </c>
      <c r="C118" s="67">
        <v>10188.48</v>
      </c>
      <c r="D118" s="69"/>
      <c r="E118" s="70">
        <f t="shared" si="50"/>
        <v>-20405.988347652772</v>
      </c>
      <c r="F118" s="1">
        <f t="shared" si="51"/>
        <v>-20406</v>
      </c>
      <c r="G118" s="1">
        <f t="shared" si="52"/>
        <v>1.954502000080538E-2</v>
      </c>
      <c r="H118" s="1">
        <f t="shared" si="53"/>
        <v>1.954502000080538E-2</v>
      </c>
      <c r="P118" s="1">
        <f t="shared" si="54"/>
        <v>-3.0368372331376813E-2</v>
      </c>
      <c r="Q118" s="119" t="s">
        <v>2328</v>
      </c>
      <c r="R118" s="1">
        <f t="shared" si="55"/>
        <v>2.491346734106344E-3</v>
      </c>
      <c r="S118" s="2">
        <f t="shared" si="56"/>
        <v>0.05</v>
      </c>
      <c r="Z118" s="1">
        <f t="shared" si="57"/>
        <v>-20406</v>
      </c>
      <c r="AA118" s="1">
        <f t="shared" si="58"/>
        <v>9.4881034294436607E-3</v>
      </c>
      <c r="AB118" s="1">
        <f t="shared" si="59"/>
        <v>7.891110669775327E-3</v>
      </c>
      <c r="AC118" s="1">
        <f t="shared" si="60"/>
        <v>4.9913392332182192E-2</v>
      </c>
      <c r="AD118" s="1">
        <f t="shared" si="61"/>
        <v>1.0056916571361719E-2</v>
      </c>
      <c r="AE118" s="1">
        <f t="shared" si="62"/>
        <v>5.057078546166498E-6</v>
      </c>
      <c r="AF118" s="1">
        <f t="shared" si="63"/>
        <v>4.9913392332182192E-2</v>
      </c>
      <c r="AG118" s="2"/>
      <c r="AH118" s="1">
        <f t="shared" si="64"/>
        <v>1.1653909331030053E-2</v>
      </c>
      <c r="AI118" s="1">
        <f t="shared" si="65"/>
        <v>1.0123707999585236</v>
      </c>
      <c r="AJ118" s="1">
        <f t="shared" si="66"/>
        <v>0.85889616516947331</v>
      </c>
      <c r="AK118" s="1">
        <f t="shared" si="67"/>
        <v>-0.34365755153390065</v>
      </c>
      <c r="AL118" s="1">
        <f t="shared" si="68"/>
        <v>-1.5348144005383253</v>
      </c>
      <c r="AM118" s="1">
        <f t="shared" si="69"/>
        <v>-0.96465023601943867</v>
      </c>
      <c r="AN118" s="1">
        <f t="shared" si="73"/>
        <v>-1.1861701838766723</v>
      </c>
      <c r="AO118" s="1">
        <f t="shared" si="73"/>
        <v>-1.1861682816274812</v>
      </c>
      <c r="AP118" s="1">
        <f t="shared" si="73"/>
        <v>-1.1861535390666447</v>
      </c>
      <c r="AQ118" s="1">
        <f t="shared" si="73"/>
        <v>-1.186039301415116</v>
      </c>
      <c r="AR118" s="1">
        <f t="shared" si="73"/>
        <v>-1.1851551827711033</v>
      </c>
      <c r="AS118" s="1">
        <f t="shared" si="73"/>
        <v>-1.1783767191974639</v>
      </c>
      <c r="AT118" s="1">
        <f t="shared" si="73"/>
        <v>-1.1296779631627565</v>
      </c>
      <c r="AU118" s="1">
        <f t="shared" si="70"/>
        <v>-0.8674145958817232</v>
      </c>
    </row>
    <row r="119" spans="1:47" ht="12.95" customHeight="1" x14ac:dyDescent="0.2">
      <c r="A119" s="67" t="s">
        <v>102</v>
      </c>
      <c r="B119" s="68" t="s">
        <v>101</v>
      </c>
      <c r="C119" s="67">
        <v>10442.592000000001</v>
      </c>
      <c r="D119" s="69"/>
      <c r="E119" s="70">
        <f t="shared" si="50"/>
        <v>-20254.491891795955</v>
      </c>
      <c r="F119" s="1">
        <f t="shared" si="51"/>
        <v>-20254.5</v>
      </c>
      <c r="G119" s="1">
        <f t="shared" si="52"/>
        <v>1.3600264999695355E-2</v>
      </c>
      <c r="H119" s="1">
        <f t="shared" si="53"/>
        <v>1.3600264999695355E-2</v>
      </c>
      <c r="P119" s="1">
        <f t="shared" si="54"/>
        <v>-3.04283409876119E-2</v>
      </c>
      <c r="Q119" s="119" t="s">
        <v>2329</v>
      </c>
      <c r="R119" s="1">
        <f t="shared" si="55"/>
        <v>1.9385181451855482E-3</v>
      </c>
      <c r="S119" s="2">
        <f t="shared" si="56"/>
        <v>0.05</v>
      </c>
      <c r="Z119" s="1">
        <f t="shared" si="57"/>
        <v>-20254.5</v>
      </c>
      <c r="AA119" s="1">
        <f t="shared" si="58"/>
        <v>7.1582748319687049E-3</v>
      </c>
      <c r="AB119" s="1">
        <f t="shared" si="59"/>
        <v>4.1732993115277967E-3</v>
      </c>
      <c r="AC119" s="1">
        <f t="shared" si="60"/>
        <v>4.4028605987307255E-2</v>
      </c>
      <c r="AD119" s="1">
        <f t="shared" si="61"/>
        <v>6.4419901677266501E-3</v>
      </c>
      <c r="AE119" s="1">
        <f t="shared" si="62"/>
        <v>2.0749618660543418E-6</v>
      </c>
      <c r="AF119" s="1">
        <f t="shared" si="63"/>
        <v>4.4028605987307255E-2</v>
      </c>
      <c r="AG119" s="2"/>
      <c r="AH119" s="1">
        <f t="shared" si="64"/>
        <v>9.4269656881675584E-3</v>
      </c>
      <c r="AI119" s="1">
        <f t="shared" si="65"/>
        <v>1.0653818418367218</v>
      </c>
      <c r="AJ119" s="1">
        <f t="shared" si="66"/>
        <v>0.7693340644532688</v>
      </c>
      <c r="AK119" s="1">
        <f t="shared" si="67"/>
        <v>-0.33760741131664646</v>
      </c>
      <c r="AL119" s="1">
        <f t="shared" si="68"/>
        <v>-1.3795020296803717</v>
      </c>
      <c r="AM119" s="1">
        <f t="shared" si="69"/>
        <v>-0.82491760246825374</v>
      </c>
      <c r="AN119" s="1">
        <f t="shared" si="73"/>
        <v>-1.0457674234695102</v>
      </c>
      <c r="AO119" s="1">
        <f t="shared" si="73"/>
        <v>-1.0457588773567514</v>
      </c>
      <c r="AP119" s="1">
        <f t="shared" si="73"/>
        <v>-1.0457092989538301</v>
      </c>
      <c r="AQ119" s="1">
        <f t="shared" si="73"/>
        <v>-1.0454217643563517</v>
      </c>
      <c r="AR119" s="1">
        <f t="shared" si="73"/>
        <v>-1.0437569836681029</v>
      </c>
      <c r="AS119" s="1">
        <f t="shared" si="73"/>
        <v>-1.0342101160821384</v>
      </c>
      <c r="AT119" s="1">
        <f t="shared" si="73"/>
        <v>-0.98215646233574472</v>
      </c>
      <c r="AU119" s="1">
        <f t="shared" si="70"/>
        <v>-0.7482061617637572</v>
      </c>
    </row>
    <row r="120" spans="1:47" ht="12.95" customHeight="1" x14ac:dyDescent="0.2">
      <c r="A120" s="67" t="s">
        <v>102</v>
      </c>
      <c r="B120" s="68" t="s">
        <v>101</v>
      </c>
      <c r="C120" s="67">
        <v>10447.615</v>
      </c>
      <c r="D120" s="69"/>
      <c r="E120" s="70">
        <f t="shared" si="50"/>
        <v>-20251.497280373558</v>
      </c>
      <c r="F120" s="1">
        <f t="shared" si="51"/>
        <v>-20251.5</v>
      </c>
      <c r="G120" s="1">
        <f t="shared" si="52"/>
        <v>4.5617550003953511E-3</v>
      </c>
      <c r="H120" s="1">
        <f t="shared" si="53"/>
        <v>4.5617550003953511E-3</v>
      </c>
      <c r="P120" s="1">
        <f t="shared" si="54"/>
        <v>-3.0429485370620478E-2</v>
      </c>
      <c r="Q120" s="119" t="s">
        <v>2330</v>
      </c>
      <c r="R120" s="1">
        <f t="shared" si="55"/>
        <v>1.224386902702208E-3</v>
      </c>
      <c r="S120" s="2">
        <f t="shared" si="56"/>
        <v>0.05</v>
      </c>
      <c r="Z120" s="1">
        <f t="shared" si="57"/>
        <v>-20251.5</v>
      </c>
      <c r="AA120" s="1">
        <f t="shared" si="58"/>
        <v>7.1089059301512048E-3</v>
      </c>
      <c r="AB120" s="1">
        <f t="shared" si="59"/>
        <v>-4.8178688403276854E-3</v>
      </c>
      <c r="AC120" s="1">
        <f t="shared" si="60"/>
        <v>3.4991240371015829E-2</v>
      </c>
      <c r="AD120" s="1">
        <f t="shared" si="61"/>
        <v>-2.5471509297558537E-3</v>
      </c>
      <c r="AE120" s="1">
        <f t="shared" si="62"/>
        <v>3.2439889294780554E-7</v>
      </c>
      <c r="AF120" s="1">
        <f t="shared" si="63"/>
        <v>3.4991240371015829E-2</v>
      </c>
      <c r="AG120" s="2"/>
      <c r="AH120" s="1">
        <f t="shared" si="64"/>
        <v>9.3796238407230365E-3</v>
      </c>
      <c r="AI120" s="1">
        <f t="shared" si="65"/>
        <v>1.0664751416130704</v>
      </c>
      <c r="AJ120" s="1">
        <f t="shared" si="66"/>
        <v>0.76726055286363937</v>
      </c>
      <c r="AK120" s="1">
        <f t="shared" si="67"/>
        <v>-0.33739384251259186</v>
      </c>
      <c r="AL120" s="1">
        <f t="shared" si="68"/>
        <v>-1.3762626317856774</v>
      </c>
      <c r="AM120" s="1">
        <f t="shared" si="69"/>
        <v>-0.8221993456568194</v>
      </c>
      <c r="AN120" s="1">
        <f t="shared" si="73"/>
        <v>-1.0429137248877041</v>
      </c>
      <c r="AO120" s="1">
        <f t="shared" si="73"/>
        <v>-1.0429049634430863</v>
      </c>
      <c r="AP120" s="1">
        <f t="shared" si="73"/>
        <v>-1.0428543848501854</v>
      </c>
      <c r="AQ120" s="1">
        <f t="shared" si="73"/>
        <v>-1.0425624874284933</v>
      </c>
      <c r="AR120" s="1">
        <f t="shared" si="73"/>
        <v>-1.0408807430445046</v>
      </c>
      <c r="AS120" s="1">
        <f t="shared" si="73"/>
        <v>-1.0312838776059514</v>
      </c>
      <c r="AT120" s="1">
        <f t="shared" si="73"/>
        <v>-0.97920030742231956</v>
      </c>
      <c r="AU120" s="1">
        <f t="shared" si="70"/>
        <v>-0.74584559871191614</v>
      </c>
    </row>
    <row r="121" spans="1:47" ht="12.95" customHeight="1" x14ac:dyDescent="0.2">
      <c r="A121" s="67" t="s">
        <v>102</v>
      </c>
      <c r="B121" s="68" t="s">
        <v>100</v>
      </c>
      <c r="C121" s="67">
        <v>10473.601000000001</v>
      </c>
      <c r="D121" s="69"/>
      <c r="E121" s="70">
        <f t="shared" si="50"/>
        <v>-20236.004950605991</v>
      </c>
      <c r="F121" s="1">
        <f t="shared" si="51"/>
        <v>-20236</v>
      </c>
      <c r="G121" s="1">
        <f t="shared" si="52"/>
        <v>-8.3038800021313364E-3</v>
      </c>
      <c r="H121" s="1">
        <f t="shared" si="53"/>
        <v>-8.3038800021313364E-3</v>
      </c>
      <c r="P121" s="1">
        <f t="shared" si="54"/>
        <v>-3.0435371342454172E-2</v>
      </c>
      <c r="Q121" s="119" t="s">
        <v>2331</v>
      </c>
      <c r="R121" s="1">
        <f t="shared" si="55"/>
        <v>4.8980290894678471E-4</v>
      </c>
      <c r="S121" s="2">
        <f t="shared" si="56"/>
        <v>0.05</v>
      </c>
      <c r="Z121" s="1">
        <f t="shared" si="57"/>
        <v>-20236</v>
      </c>
      <c r="AA121" s="1">
        <f t="shared" si="58"/>
        <v>6.8518483773734283E-3</v>
      </c>
      <c r="AB121" s="1">
        <f t="shared" si="59"/>
        <v>-1.7436913049770804E-2</v>
      </c>
      <c r="AC121" s="1">
        <f t="shared" si="60"/>
        <v>2.2131491340322836E-2</v>
      </c>
      <c r="AD121" s="1">
        <f t="shared" si="61"/>
        <v>-1.5155728379504765E-2</v>
      </c>
      <c r="AE121" s="1">
        <f t="shared" si="62"/>
        <v>1.1484805135666307E-5</v>
      </c>
      <c r="AF121" s="1">
        <f t="shared" si="63"/>
        <v>2.2131491340322836E-2</v>
      </c>
      <c r="AG121" s="2"/>
      <c r="AH121" s="1">
        <f t="shared" si="64"/>
        <v>9.1330330476394692E-3</v>
      </c>
      <c r="AI121" s="1">
        <f t="shared" si="65"/>
        <v>1.0721482564122942</v>
      </c>
      <c r="AJ121" s="1">
        <f t="shared" si="66"/>
        <v>0.7563500504066526</v>
      </c>
      <c r="AK121" s="1">
        <f t="shared" si="67"/>
        <v>-0.33622637986118109</v>
      </c>
      <c r="AL121" s="1">
        <f t="shared" si="68"/>
        <v>-1.3594193705817263</v>
      </c>
      <c r="AM121" s="1">
        <f t="shared" si="69"/>
        <v>-0.80818132668668086</v>
      </c>
      <c r="AN121" s="1">
        <f t="shared" ref="AN121:AT130" si="74">$AU121+$AB$7*SIN(AO121)</f>
        <v>-1.0281228426744753</v>
      </c>
      <c r="AO121" s="1">
        <f t="shared" si="74"/>
        <v>-1.0281129049137829</v>
      </c>
      <c r="AP121" s="1">
        <f t="shared" si="74"/>
        <v>-1.0280569491263498</v>
      </c>
      <c r="AQ121" s="1">
        <f t="shared" si="74"/>
        <v>-1.027741980010592</v>
      </c>
      <c r="AR121" s="1">
        <f t="shared" si="74"/>
        <v>-1.0259721092295717</v>
      </c>
      <c r="AS121" s="1">
        <f t="shared" si="74"/>
        <v>-1.0161213038038928</v>
      </c>
      <c r="AT121" s="1">
        <f t="shared" si="74"/>
        <v>-0.96390619939429922</v>
      </c>
      <c r="AU121" s="1">
        <f t="shared" si="70"/>
        <v>-0.73364935627740513</v>
      </c>
    </row>
    <row r="122" spans="1:47" ht="12.95" customHeight="1" x14ac:dyDescent="0.2">
      <c r="A122" s="67" t="s">
        <v>102</v>
      </c>
      <c r="B122" s="68" t="s">
        <v>101</v>
      </c>
      <c r="C122" s="67">
        <v>10499.609</v>
      </c>
      <c r="D122" s="69"/>
      <c r="E122" s="70">
        <f t="shared" si="50"/>
        <v>-20220.499504881573</v>
      </c>
      <c r="F122" s="1">
        <f t="shared" si="51"/>
        <v>-20220.5</v>
      </c>
      <c r="G122" s="1">
        <f t="shared" si="52"/>
        <v>8.3048500164295547E-4</v>
      </c>
      <c r="H122" s="1">
        <f t="shared" si="53"/>
        <v>8.3048500164295547E-4</v>
      </c>
      <c r="P122" s="1">
        <f t="shared" si="54"/>
        <v>-3.0441212617799793E-2</v>
      </c>
      <c r="Q122" s="119" t="s">
        <v>2332</v>
      </c>
      <c r="R122" s="1">
        <f t="shared" si="55"/>
        <v>9.7791907200186134E-4</v>
      </c>
      <c r="S122" s="2">
        <f t="shared" si="56"/>
        <v>0.05</v>
      </c>
      <c r="Z122" s="1">
        <f t="shared" si="57"/>
        <v>-20220.5</v>
      </c>
      <c r="AA122" s="1">
        <f t="shared" si="58"/>
        <v>6.5914740839640058E-3</v>
      </c>
      <c r="AB122" s="1">
        <f t="shared" si="59"/>
        <v>-8.05262986408933E-3</v>
      </c>
      <c r="AC122" s="1">
        <f t="shared" si="60"/>
        <v>3.1271697619442748E-2</v>
      </c>
      <c r="AD122" s="1">
        <f t="shared" si="61"/>
        <v>-5.7609890823210504E-3</v>
      </c>
      <c r="AE122" s="1">
        <f t="shared" si="62"/>
        <v>1.6594497603311171E-6</v>
      </c>
      <c r="AF122" s="1">
        <f t="shared" si="63"/>
        <v>3.1271697619442748E-2</v>
      </c>
      <c r="AG122" s="2"/>
      <c r="AH122" s="1">
        <f t="shared" si="64"/>
        <v>8.8831148657322855E-3</v>
      </c>
      <c r="AI122" s="1">
        <f t="shared" si="65"/>
        <v>1.0778611525592798</v>
      </c>
      <c r="AJ122" s="1">
        <f t="shared" si="66"/>
        <v>0.74510502750202245</v>
      </c>
      <c r="AK122" s="1">
        <f t="shared" si="67"/>
        <v>-0.3349495340197236</v>
      </c>
      <c r="AL122" s="1">
        <f t="shared" si="68"/>
        <v>-1.3423962382913615</v>
      </c>
      <c r="AM122" s="1">
        <f t="shared" si="69"/>
        <v>-0.79420616713149117</v>
      </c>
      <c r="AN122" s="1">
        <f t="shared" si="74"/>
        <v>-1.0132531750944962</v>
      </c>
      <c r="AO122" s="1">
        <f t="shared" si="74"/>
        <v>-1.0132419506563721</v>
      </c>
      <c r="AP122" s="1">
        <f t="shared" si="74"/>
        <v>-1.0131802644618995</v>
      </c>
      <c r="AQ122" s="1">
        <f t="shared" si="74"/>
        <v>-1.0128413642130025</v>
      </c>
      <c r="AR122" s="1">
        <f t="shared" si="74"/>
        <v>-1.0109827386372654</v>
      </c>
      <c r="AS122" s="1">
        <f t="shared" si="74"/>
        <v>-1.0008857939145372</v>
      </c>
      <c r="AT122" s="1">
        <f t="shared" si="74"/>
        <v>-0.94857784147005786</v>
      </c>
      <c r="AU122" s="1">
        <f t="shared" si="70"/>
        <v>-0.72145311384289323</v>
      </c>
    </row>
    <row r="123" spans="1:47" ht="12.95" customHeight="1" x14ac:dyDescent="0.2">
      <c r="A123" s="67" t="s">
        <v>102</v>
      </c>
      <c r="B123" s="68" t="s">
        <v>100</v>
      </c>
      <c r="C123" s="67">
        <v>10520.57</v>
      </c>
      <c r="D123" s="69"/>
      <c r="E123" s="70">
        <f t="shared" si="50"/>
        <v>-20208.002978896122</v>
      </c>
      <c r="F123" s="1">
        <f t="shared" si="51"/>
        <v>-20208</v>
      </c>
      <c r="G123" s="1">
        <f t="shared" si="52"/>
        <v>-4.996640003810171E-3</v>
      </c>
      <c r="H123" s="1">
        <f t="shared" si="53"/>
        <v>-4.996640003810171E-3</v>
      </c>
      <c r="P123" s="1">
        <f t="shared" si="54"/>
        <v>-3.0445890766448283E-2</v>
      </c>
      <c r="Q123" s="119" t="s">
        <v>2333</v>
      </c>
      <c r="R123" s="1">
        <f t="shared" si="55"/>
        <v>6.4766436437963654E-4</v>
      </c>
      <c r="S123" s="2">
        <f t="shared" si="56"/>
        <v>0.05</v>
      </c>
      <c r="Z123" s="1">
        <f t="shared" si="57"/>
        <v>-20208</v>
      </c>
      <c r="AA123" s="1">
        <f t="shared" si="58"/>
        <v>6.3790886029982657E-3</v>
      </c>
      <c r="AB123" s="1">
        <f t="shared" si="59"/>
        <v>-1.3675793980335152E-2</v>
      </c>
      <c r="AC123" s="1">
        <f t="shared" si="60"/>
        <v>2.5449250762638112E-2</v>
      </c>
      <c r="AD123" s="1">
        <f t="shared" si="61"/>
        <v>-1.1375728606808437E-2</v>
      </c>
      <c r="AE123" s="1">
        <f t="shared" si="62"/>
        <v>6.4703600667879911E-6</v>
      </c>
      <c r="AF123" s="1">
        <f t="shared" si="63"/>
        <v>2.5449250762638112E-2</v>
      </c>
      <c r="AG123" s="2"/>
      <c r="AH123" s="1">
        <f t="shared" si="64"/>
        <v>8.6791539765249809E-3</v>
      </c>
      <c r="AI123" s="1">
        <f t="shared" si="65"/>
        <v>1.0824962105731684</v>
      </c>
      <c r="AJ123" s="1">
        <f t="shared" si="66"/>
        <v>0.73578929275273397</v>
      </c>
      <c r="AK123" s="1">
        <f t="shared" si="67"/>
        <v>-0.33383817136294774</v>
      </c>
      <c r="AL123" s="1">
        <f t="shared" si="68"/>
        <v>-1.3285353859825597</v>
      </c>
      <c r="AM123" s="1">
        <f t="shared" si="69"/>
        <v>-0.78296596975490673</v>
      </c>
      <c r="AN123" s="1">
        <f t="shared" si="74"/>
        <v>-1.0012037494914157</v>
      </c>
      <c r="AO123" s="1">
        <f t="shared" si="74"/>
        <v>-1.001191403972683</v>
      </c>
      <c r="AP123" s="1">
        <f t="shared" si="74"/>
        <v>-1.0011248383880371</v>
      </c>
      <c r="AQ123" s="1">
        <f t="shared" si="74"/>
        <v>-1.0007660437233223</v>
      </c>
      <c r="AR123" s="1">
        <f t="shared" si="74"/>
        <v>-0.99883555430445536</v>
      </c>
      <c r="AS123" s="1">
        <f t="shared" si="74"/>
        <v>-0.98854621414832711</v>
      </c>
      <c r="AT123" s="1">
        <f t="shared" si="74"/>
        <v>-0.93619163190208399</v>
      </c>
      <c r="AU123" s="1">
        <f t="shared" si="70"/>
        <v>-0.7116174344602233</v>
      </c>
    </row>
    <row r="124" spans="1:47" ht="12.95" customHeight="1" x14ac:dyDescent="0.2">
      <c r="A124" s="67" t="s">
        <v>102</v>
      </c>
      <c r="B124" s="68" t="s">
        <v>100</v>
      </c>
      <c r="C124" s="67">
        <v>10525.599</v>
      </c>
      <c r="D124" s="69"/>
      <c r="E124" s="70">
        <f t="shared" si="50"/>
        <v>-20205.004790394578</v>
      </c>
      <c r="F124" s="1">
        <f t="shared" si="51"/>
        <v>-20205</v>
      </c>
      <c r="G124" s="1">
        <f t="shared" si="52"/>
        <v>-8.0351500018878141E-3</v>
      </c>
      <c r="H124" s="1">
        <f t="shared" si="53"/>
        <v>-8.0351500018878141E-3</v>
      </c>
      <c r="P124" s="1">
        <f t="shared" si="54"/>
        <v>-3.044700919665734E-2</v>
      </c>
      <c r="Q124" s="119" t="s">
        <v>2334</v>
      </c>
      <c r="R124" s="1">
        <f t="shared" si="55"/>
        <v>5.0229143256617535E-4</v>
      </c>
      <c r="S124" s="2">
        <f t="shared" si="56"/>
        <v>0.05</v>
      </c>
      <c r="Z124" s="1">
        <f t="shared" si="57"/>
        <v>-20205</v>
      </c>
      <c r="AA124" s="1">
        <f t="shared" si="58"/>
        <v>6.3277974298494907E-3</v>
      </c>
      <c r="AB124" s="1">
        <f t="shared" si="59"/>
        <v>-1.6665033676815856E-2</v>
      </c>
      <c r="AC124" s="1">
        <f t="shared" si="60"/>
        <v>2.2411859194769526E-2</v>
      </c>
      <c r="AD124" s="1">
        <f t="shared" si="61"/>
        <v>-1.4362947431737305E-2</v>
      </c>
      <c r="AE124" s="1">
        <f t="shared" si="62"/>
        <v>1.0314712946342462E-5</v>
      </c>
      <c r="AF124" s="1">
        <f t="shared" si="63"/>
        <v>2.2411859194769526E-2</v>
      </c>
      <c r="AG124" s="2"/>
      <c r="AH124" s="1">
        <f t="shared" si="64"/>
        <v>8.6298836749280402E-3</v>
      </c>
      <c r="AI124" s="1">
        <f t="shared" si="65"/>
        <v>1.0836122192440931</v>
      </c>
      <c r="AJ124" s="1">
        <f t="shared" si="66"/>
        <v>0.73352035228779455</v>
      </c>
      <c r="AK124" s="1">
        <f t="shared" si="67"/>
        <v>-0.33356040863832609</v>
      </c>
      <c r="AL124" s="1">
        <f t="shared" si="68"/>
        <v>-1.3251910347532276</v>
      </c>
      <c r="AM124" s="1">
        <f t="shared" si="69"/>
        <v>-0.78027221508076028</v>
      </c>
      <c r="AN124" s="1">
        <f t="shared" si="74"/>
        <v>-0.99830417979609387</v>
      </c>
      <c r="AO124" s="1">
        <f t="shared" si="74"/>
        <v>-0.99829155386741786</v>
      </c>
      <c r="AP124" s="1">
        <f t="shared" si="74"/>
        <v>-0.99822378297490044</v>
      </c>
      <c r="AQ124" s="1">
        <f t="shared" si="74"/>
        <v>-0.99786013784655503</v>
      </c>
      <c r="AR124" s="1">
        <f t="shared" si="74"/>
        <v>-0.9959123795398388</v>
      </c>
      <c r="AS124" s="1">
        <f t="shared" si="74"/>
        <v>-0.98557771492770119</v>
      </c>
      <c r="AT124" s="1">
        <f t="shared" si="74"/>
        <v>-0.93321569954076922</v>
      </c>
      <c r="AU124" s="1">
        <f t="shared" si="70"/>
        <v>-0.70925687140838223</v>
      </c>
    </row>
    <row r="125" spans="1:47" ht="12.95" customHeight="1" x14ac:dyDescent="0.2">
      <c r="A125" s="67" t="s">
        <v>102</v>
      </c>
      <c r="B125" s="68" t="s">
        <v>100</v>
      </c>
      <c r="C125" s="67">
        <v>10562.504999999999</v>
      </c>
      <c r="D125" s="69"/>
      <c r="E125" s="70">
        <f t="shared" si="50"/>
        <v>-20183.002176587081</v>
      </c>
      <c r="F125" s="1">
        <f t="shared" si="51"/>
        <v>-20183</v>
      </c>
      <c r="G125" s="1">
        <f t="shared" si="52"/>
        <v>-3.6508899993350497E-3</v>
      </c>
      <c r="H125" s="1">
        <f t="shared" si="53"/>
        <v>-3.6508899993350497E-3</v>
      </c>
      <c r="P125" s="1">
        <f t="shared" si="54"/>
        <v>-3.045515985675764E-2</v>
      </c>
      <c r="Q125" s="119" t="s">
        <v>2335</v>
      </c>
      <c r="R125" s="1">
        <f t="shared" si="55"/>
        <v>7.1846888258953324E-4</v>
      </c>
      <c r="S125" s="2">
        <f t="shared" si="56"/>
        <v>0.05</v>
      </c>
      <c r="Z125" s="1">
        <f t="shared" si="57"/>
        <v>-20183</v>
      </c>
      <c r="AA125" s="1">
        <f t="shared" si="58"/>
        <v>5.9479095118108154E-3</v>
      </c>
      <c r="AB125" s="1">
        <f t="shared" si="59"/>
        <v>-1.1915693292580768E-2</v>
      </c>
      <c r="AC125" s="1">
        <f t="shared" si="60"/>
        <v>2.680426985742259E-2</v>
      </c>
      <c r="AD125" s="1">
        <f t="shared" si="61"/>
        <v>-9.5987995111458651E-3</v>
      </c>
      <c r="AE125" s="1">
        <f t="shared" si="62"/>
        <v>4.6068476027587054E-6</v>
      </c>
      <c r="AF125" s="1">
        <f t="shared" si="63"/>
        <v>2.680426985742259E-2</v>
      </c>
      <c r="AG125" s="2"/>
      <c r="AH125" s="1">
        <f t="shared" si="64"/>
        <v>8.2648032932457188E-3</v>
      </c>
      <c r="AI125" s="1">
        <f t="shared" si="65"/>
        <v>1.0918371239141713</v>
      </c>
      <c r="AJ125" s="1">
        <f t="shared" si="66"/>
        <v>0.71648462566650961</v>
      </c>
      <c r="AK125" s="1">
        <f t="shared" si="67"/>
        <v>-0.33139024139081485</v>
      </c>
      <c r="AL125" s="1">
        <f t="shared" si="68"/>
        <v>-1.300453905023961</v>
      </c>
      <c r="AM125" s="1">
        <f t="shared" si="69"/>
        <v>-0.76056257173895747</v>
      </c>
      <c r="AN125" s="1">
        <f t="shared" si="74"/>
        <v>-0.97694903744969586</v>
      </c>
      <c r="AO125" s="1">
        <f t="shared" si="74"/>
        <v>-0.97693421757471754</v>
      </c>
      <c r="AP125" s="1">
        <f t="shared" si="74"/>
        <v>-0.97685720505675988</v>
      </c>
      <c r="AQ125" s="1">
        <f t="shared" si="74"/>
        <v>-0.97645714543088069</v>
      </c>
      <c r="AR125" s="1">
        <f t="shared" si="74"/>
        <v>-0.97438273879208159</v>
      </c>
      <c r="AS125" s="1">
        <f t="shared" si="74"/>
        <v>-0.96372631046902524</v>
      </c>
      <c r="AT125" s="1">
        <f t="shared" si="74"/>
        <v>-0.91135428581071809</v>
      </c>
      <c r="AU125" s="1">
        <f t="shared" si="70"/>
        <v>-0.69194607569488253</v>
      </c>
    </row>
    <row r="126" spans="1:47" ht="12.95" customHeight="1" x14ac:dyDescent="0.2">
      <c r="A126" s="67" t="s">
        <v>102</v>
      </c>
      <c r="B126" s="68" t="s">
        <v>101</v>
      </c>
      <c r="C126" s="67">
        <v>10588.505999999999</v>
      </c>
      <c r="D126" s="69"/>
      <c r="E126" s="70">
        <f t="shared" si="50"/>
        <v>-20167.500904121658</v>
      </c>
      <c r="F126" s="1">
        <f t="shared" si="51"/>
        <v>-20167.5</v>
      </c>
      <c r="G126" s="1">
        <f t="shared" si="52"/>
        <v>-1.5165250024438137E-3</v>
      </c>
      <c r="H126" s="1">
        <f t="shared" si="53"/>
        <v>-1.5165250024438137E-3</v>
      </c>
      <c r="P126" s="1">
        <f t="shared" si="54"/>
        <v>-3.0460848298950509E-2</v>
      </c>
      <c r="Q126" s="119" t="s">
        <v>2336</v>
      </c>
      <c r="R126" s="1">
        <f t="shared" si="55"/>
        <v>8.3777385109270021E-4</v>
      </c>
      <c r="S126" s="2">
        <f t="shared" si="56"/>
        <v>0.05</v>
      </c>
      <c r="Z126" s="1">
        <f t="shared" si="57"/>
        <v>-20167.5</v>
      </c>
      <c r="AA126" s="1">
        <f t="shared" si="58"/>
        <v>5.6763161695402783E-3</v>
      </c>
      <c r="AB126" s="1">
        <f t="shared" si="59"/>
        <v>-9.5201546549744994E-3</v>
      </c>
      <c r="AC126" s="1">
        <f t="shared" si="60"/>
        <v>2.8944323296506695E-2</v>
      </c>
      <c r="AD126" s="1">
        <f t="shared" si="61"/>
        <v>-7.1928411719840921E-3</v>
      </c>
      <c r="AE126" s="1">
        <f t="shared" si="62"/>
        <v>2.5868482062694748E-6</v>
      </c>
      <c r="AF126" s="1">
        <f t="shared" si="63"/>
        <v>2.8944323296506695E-2</v>
      </c>
      <c r="AG126" s="2"/>
      <c r="AH126" s="1">
        <f t="shared" si="64"/>
        <v>8.0036296525306857E-3</v>
      </c>
      <c r="AI126" s="1">
        <f t="shared" si="65"/>
        <v>1.0976730642047898</v>
      </c>
      <c r="AJ126" s="1">
        <f t="shared" si="66"/>
        <v>0.70405772312087866</v>
      </c>
      <c r="AK126" s="1">
        <f t="shared" si="67"/>
        <v>-0.32971733643643375</v>
      </c>
      <c r="AL126" s="1">
        <f t="shared" si="68"/>
        <v>-1.2827993238191073</v>
      </c>
      <c r="AM126" s="1">
        <f t="shared" si="69"/>
        <v>-0.74672165137498026</v>
      </c>
      <c r="AN126" s="1">
        <f t="shared" si="74"/>
        <v>-0.96180602228332912</v>
      </c>
      <c r="AO126" s="1">
        <f t="shared" si="74"/>
        <v>-0.96178950800144403</v>
      </c>
      <c r="AP126" s="1">
        <f t="shared" si="74"/>
        <v>-0.96170556391469442</v>
      </c>
      <c r="AQ126" s="1">
        <f t="shared" si="74"/>
        <v>-0.96127902206726124</v>
      </c>
      <c r="AR126" s="1">
        <f t="shared" si="74"/>
        <v>-0.95911566342022347</v>
      </c>
      <c r="AS126" s="1">
        <f t="shared" si="74"/>
        <v>-0.94824438129039257</v>
      </c>
      <c r="AT126" s="1">
        <f t="shared" si="74"/>
        <v>-0.89591236592730816</v>
      </c>
      <c r="AU126" s="1">
        <f t="shared" si="70"/>
        <v>-0.67974983326037064</v>
      </c>
    </row>
    <row r="127" spans="1:47" ht="12.95" customHeight="1" x14ac:dyDescent="0.2">
      <c r="A127" s="67" t="s">
        <v>106</v>
      </c>
      <c r="B127" s="68" t="s">
        <v>100</v>
      </c>
      <c r="C127" s="67">
        <v>10790.616</v>
      </c>
      <c r="D127" s="69"/>
      <c r="E127" s="70">
        <f t="shared" si="50"/>
        <v>-20047.006993195686</v>
      </c>
      <c r="F127" s="1">
        <f t="shared" si="51"/>
        <v>-20047</v>
      </c>
      <c r="G127" s="1">
        <f t="shared" si="52"/>
        <v>-1.1730010004612268E-2</v>
      </c>
      <c r="H127" s="1">
        <f t="shared" si="53"/>
        <v>-1.1730010004612268E-2</v>
      </c>
      <c r="P127" s="1">
        <f t="shared" si="54"/>
        <v>-3.0503546924892204E-2</v>
      </c>
      <c r="Q127" s="119" t="s">
        <v>2337</v>
      </c>
      <c r="R127" s="1">
        <f t="shared" si="55"/>
        <v>3.5244568849711387E-4</v>
      </c>
      <c r="S127" s="2">
        <f t="shared" si="56"/>
        <v>0.05</v>
      </c>
      <c r="Z127" s="1">
        <f t="shared" si="57"/>
        <v>-20047</v>
      </c>
      <c r="AA127" s="1">
        <f t="shared" si="58"/>
        <v>3.4567276553324087E-3</v>
      </c>
      <c r="AB127" s="1">
        <f t="shared" si="59"/>
        <v>-1.7594692750823912E-2</v>
      </c>
      <c r="AC127" s="1">
        <f t="shared" si="60"/>
        <v>1.8773536920279936E-2</v>
      </c>
      <c r="AD127" s="1">
        <f t="shared" si="61"/>
        <v>-1.5186737659944678E-2</v>
      </c>
      <c r="AE127" s="1">
        <f t="shared" si="62"/>
        <v>1.1531850037599098E-5</v>
      </c>
      <c r="AF127" s="1">
        <f t="shared" si="63"/>
        <v>1.8773536920279936E-2</v>
      </c>
      <c r="AG127" s="2"/>
      <c r="AH127" s="1">
        <f t="shared" si="64"/>
        <v>5.864682746211645E-3</v>
      </c>
      <c r="AI127" s="1">
        <f t="shared" si="65"/>
        <v>1.1439318666133154</v>
      </c>
      <c r="AJ127" s="1">
        <f t="shared" si="66"/>
        <v>0.5949806405925826</v>
      </c>
      <c r="AK127" s="1">
        <f t="shared" si="67"/>
        <v>-0.31230940938610258</v>
      </c>
      <c r="AL127" s="1">
        <f t="shared" si="68"/>
        <v>-1.1389454978750044</v>
      </c>
      <c r="AM127" s="1">
        <f t="shared" si="69"/>
        <v>-0.64022493569848116</v>
      </c>
      <c r="AN127" s="1">
        <f t="shared" si="74"/>
        <v>-0.84128993723490719</v>
      </c>
      <c r="AO127" s="1">
        <f t="shared" si="74"/>
        <v>-0.84125595694299371</v>
      </c>
      <c r="AP127" s="1">
        <f t="shared" si="74"/>
        <v>-0.84110771666281647</v>
      </c>
      <c r="AQ127" s="1">
        <f t="shared" si="74"/>
        <v>-0.84046130011729736</v>
      </c>
      <c r="AR127" s="1">
        <f t="shared" si="74"/>
        <v>-0.83764796915812489</v>
      </c>
      <c r="AS127" s="1">
        <f t="shared" si="74"/>
        <v>-0.82550451408399605</v>
      </c>
      <c r="AT127" s="1">
        <f t="shared" si="74"/>
        <v>-0.77480532822416137</v>
      </c>
      <c r="AU127" s="1">
        <f t="shared" si="70"/>
        <v>-0.58493388401142754</v>
      </c>
    </row>
    <row r="128" spans="1:47" ht="12.95" customHeight="1" x14ac:dyDescent="0.2">
      <c r="A128" s="67" t="s">
        <v>106</v>
      </c>
      <c r="B128" s="68" t="s">
        <v>100</v>
      </c>
      <c r="C128" s="67">
        <v>10800.68</v>
      </c>
      <c r="D128" s="69"/>
      <c r="E128" s="70">
        <f t="shared" si="50"/>
        <v>-20041.007039113458</v>
      </c>
      <c r="F128" s="1">
        <f t="shared" si="51"/>
        <v>-20041</v>
      </c>
      <c r="G128" s="1">
        <f t="shared" si="52"/>
        <v>-1.1807030001364183E-2</v>
      </c>
      <c r="H128" s="1">
        <f t="shared" si="53"/>
        <v>-1.1807030001364183E-2</v>
      </c>
      <c r="P128" s="1">
        <f t="shared" si="54"/>
        <v>-3.0505602394776003E-2</v>
      </c>
      <c r="Q128" s="119" t="s">
        <v>2338</v>
      </c>
      <c r="R128" s="1">
        <f t="shared" si="55"/>
        <v>3.4963660955166268E-4</v>
      </c>
      <c r="S128" s="2">
        <f t="shared" si="56"/>
        <v>0.05</v>
      </c>
      <c r="Z128" s="1">
        <f t="shared" si="57"/>
        <v>-20041</v>
      </c>
      <c r="AA128" s="1">
        <f t="shared" si="58"/>
        <v>3.3413617163941143E-3</v>
      </c>
      <c r="AB128" s="1">
        <f t="shared" si="59"/>
        <v>-1.7560345338475142E-2</v>
      </c>
      <c r="AC128" s="1">
        <f t="shared" si="60"/>
        <v>1.8698572393411821E-2</v>
      </c>
      <c r="AD128" s="1">
        <f t="shared" si="61"/>
        <v>-1.5148391717758298E-2</v>
      </c>
      <c r="AE128" s="1">
        <f t="shared" si="62"/>
        <v>1.147368858173241E-5</v>
      </c>
      <c r="AF128" s="1">
        <f t="shared" si="63"/>
        <v>1.8698572393411821E-2</v>
      </c>
      <c r="AG128" s="2"/>
      <c r="AH128" s="1">
        <f t="shared" si="64"/>
        <v>5.75331533711096E-3</v>
      </c>
      <c r="AI128" s="1">
        <f t="shared" si="65"/>
        <v>1.1462630393605899</v>
      </c>
      <c r="AJ128" s="1">
        <f t="shared" si="66"/>
        <v>0.58895429251477893</v>
      </c>
      <c r="AK128" s="1">
        <f t="shared" si="67"/>
        <v>-0.31122447322614577</v>
      </c>
      <c r="AL128" s="1">
        <f t="shared" si="68"/>
        <v>-1.1314682397786371</v>
      </c>
      <c r="AM128" s="1">
        <f t="shared" si="69"/>
        <v>-0.6349664496062255</v>
      </c>
      <c r="AN128" s="1">
        <f t="shared" si="74"/>
        <v>-0.83515836743292149</v>
      </c>
      <c r="AO128" s="1">
        <f t="shared" si="74"/>
        <v>-0.83512332764428931</v>
      </c>
      <c r="AP128" s="1">
        <f t="shared" si="74"/>
        <v>-0.83497150392612296</v>
      </c>
      <c r="AQ128" s="1">
        <f t="shared" si="74"/>
        <v>-0.83431396158485571</v>
      </c>
      <c r="AR128" s="1">
        <f t="shared" si="74"/>
        <v>-0.83147165671185008</v>
      </c>
      <c r="AS128" s="1">
        <f t="shared" si="74"/>
        <v>-0.8192857444362216</v>
      </c>
      <c r="AT128" s="1">
        <f t="shared" si="74"/>
        <v>-0.76872849903834184</v>
      </c>
      <c r="AU128" s="1">
        <f t="shared" si="70"/>
        <v>-0.5802127579077454</v>
      </c>
    </row>
    <row r="129" spans="1:47" ht="12.95" customHeight="1" x14ac:dyDescent="0.2">
      <c r="A129" s="67" t="s">
        <v>106</v>
      </c>
      <c r="B129" s="68" t="s">
        <v>101</v>
      </c>
      <c r="C129" s="67">
        <v>10816.614</v>
      </c>
      <c r="D129" s="69"/>
      <c r="E129" s="70">
        <f t="shared" si="50"/>
        <v>-20031.507509269835</v>
      </c>
      <c r="F129" s="1">
        <f t="shared" si="51"/>
        <v>-20031.5</v>
      </c>
      <c r="G129" s="1">
        <f t="shared" si="52"/>
        <v>-1.2595645001056255E-2</v>
      </c>
      <c r="H129" s="1">
        <f t="shared" si="53"/>
        <v>-1.2595645001056255E-2</v>
      </c>
      <c r="P129" s="1">
        <f t="shared" si="54"/>
        <v>-3.0508843191447824E-2</v>
      </c>
      <c r="Q129" s="119" t="s">
        <v>2339</v>
      </c>
      <c r="R129" s="1">
        <f t="shared" si="55"/>
        <v>3.2088266940824778E-4</v>
      </c>
      <c r="S129" s="2">
        <f t="shared" si="56"/>
        <v>0.05</v>
      </c>
      <c r="Z129" s="1">
        <f t="shared" si="57"/>
        <v>-20031.5</v>
      </c>
      <c r="AA129" s="1">
        <f t="shared" si="58"/>
        <v>3.1577955011934909E-3</v>
      </c>
      <c r="AB129" s="1">
        <f t="shared" si="59"/>
        <v>-1.8171721865387201E-2</v>
      </c>
      <c r="AC129" s="1">
        <f t="shared" si="60"/>
        <v>1.7913198190391569E-2</v>
      </c>
      <c r="AD129" s="1">
        <f t="shared" si="61"/>
        <v>-1.5753440502249746E-2</v>
      </c>
      <c r="AE129" s="1">
        <f t="shared" si="62"/>
        <v>1.2408544382896136E-5</v>
      </c>
      <c r="AF129" s="1">
        <f t="shared" si="63"/>
        <v>1.7913198190391569E-2</v>
      </c>
      <c r="AG129" s="2"/>
      <c r="AH129" s="1">
        <f t="shared" si="64"/>
        <v>5.5760768643309481E-3</v>
      </c>
      <c r="AI129" s="1">
        <f t="shared" si="65"/>
        <v>1.1499565968842704</v>
      </c>
      <c r="AJ129" s="1">
        <f t="shared" si="66"/>
        <v>0.57929450765745438</v>
      </c>
      <c r="AK129" s="1">
        <f t="shared" si="67"/>
        <v>-0.30946173991105552</v>
      </c>
      <c r="AL129" s="1">
        <f t="shared" si="68"/>
        <v>-1.1195668511279073</v>
      </c>
      <c r="AM129" s="1">
        <f t="shared" si="69"/>
        <v>-0.62664787358537366</v>
      </c>
      <c r="AN129" s="1">
        <f t="shared" si="74"/>
        <v>-0.82542449208933943</v>
      </c>
      <c r="AO129" s="1">
        <f t="shared" si="74"/>
        <v>-0.82538774228407796</v>
      </c>
      <c r="AP129" s="1">
        <f t="shared" si="74"/>
        <v>-0.82523019644492446</v>
      </c>
      <c r="AQ129" s="1">
        <f t="shared" si="74"/>
        <v>-0.82455510426453371</v>
      </c>
      <c r="AR129" s="1">
        <f t="shared" si="74"/>
        <v>-0.82166785916255491</v>
      </c>
      <c r="AS129" s="1">
        <f t="shared" si="74"/>
        <v>-0.80941918515243372</v>
      </c>
      <c r="AT129" s="1">
        <f t="shared" si="74"/>
        <v>-0.75909827156043452</v>
      </c>
      <c r="AU129" s="1">
        <f t="shared" si="70"/>
        <v>-0.57273764157691565</v>
      </c>
    </row>
    <row r="130" spans="1:47" ht="12.95" customHeight="1" x14ac:dyDescent="0.2">
      <c r="A130" s="67" t="s">
        <v>106</v>
      </c>
      <c r="B130" s="68" t="s">
        <v>100</v>
      </c>
      <c r="C130" s="67">
        <v>10879.53</v>
      </c>
      <c r="D130" s="69"/>
      <c r="E130" s="70">
        <f t="shared" si="50"/>
        <v>-19993.998257378204</v>
      </c>
      <c r="F130" s="1">
        <f t="shared" si="51"/>
        <v>-19994</v>
      </c>
      <c r="G130" s="1">
        <f t="shared" si="52"/>
        <v>2.9229800002212869E-3</v>
      </c>
      <c r="H130" s="1">
        <f t="shared" si="53"/>
        <v>2.9229800002212869E-3</v>
      </c>
      <c r="P130" s="1">
        <f t="shared" si="54"/>
        <v>-3.0521471860752443E-2</v>
      </c>
      <c r="Q130" s="119" t="s">
        <v>2340</v>
      </c>
      <c r="R130" s="1">
        <f t="shared" si="55"/>
        <v>1.1185313602809892E-3</v>
      </c>
      <c r="S130" s="2">
        <f t="shared" si="56"/>
        <v>0.05</v>
      </c>
      <c r="Z130" s="1">
        <f t="shared" si="57"/>
        <v>-19994</v>
      </c>
      <c r="AA130" s="1">
        <f t="shared" si="58"/>
        <v>2.422588328253125E-3</v>
      </c>
      <c r="AB130" s="1">
        <f t="shared" si="59"/>
        <v>-1.9428285636326472E-3</v>
      </c>
      <c r="AC130" s="1">
        <f t="shared" si="60"/>
        <v>3.344445186097373E-2</v>
      </c>
      <c r="AD130" s="1">
        <f t="shared" si="61"/>
        <v>5.0039167196816187E-4</v>
      </c>
      <c r="AE130" s="1">
        <f t="shared" si="62"/>
        <v>1.2519591268754626E-8</v>
      </c>
      <c r="AF130" s="1">
        <f t="shared" si="63"/>
        <v>3.344445186097373E-2</v>
      </c>
      <c r="AG130" s="2"/>
      <c r="AH130" s="1">
        <f t="shared" si="64"/>
        <v>4.8658085638539341E-3</v>
      </c>
      <c r="AI130" s="1">
        <f t="shared" si="65"/>
        <v>1.1645512046718296</v>
      </c>
      <c r="AJ130" s="1">
        <f t="shared" si="66"/>
        <v>0.5397428686353507</v>
      </c>
      <c r="AK130" s="1">
        <f t="shared" si="67"/>
        <v>-0.30195438473209668</v>
      </c>
      <c r="AL130" s="1">
        <f t="shared" si="68"/>
        <v>-1.0718355721618471</v>
      </c>
      <c r="AM130" s="1">
        <f t="shared" si="69"/>
        <v>-0.59389411961293459</v>
      </c>
      <c r="AN130" s="1">
        <f t="shared" si="74"/>
        <v>-0.7866950868025554</v>
      </c>
      <c r="AO130" s="1">
        <f t="shared" si="74"/>
        <v>-0.78665123454243202</v>
      </c>
      <c r="AP130" s="1">
        <f t="shared" si="74"/>
        <v>-0.7864706812258595</v>
      </c>
      <c r="AQ130" s="1">
        <f t="shared" si="74"/>
        <v>-0.7857276312293654</v>
      </c>
      <c r="AR130" s="1">
        <f t="shared" si="74"/>
        <v>-0.78267547296114315</v>
      </c>
      <c r="AS130" s="1">
        <f t="shared" si="74"/>
        <v>-0.77023410230580358</v>
      </c>
      <c r="AT130" s="1">
        <f t="shared" si="74"/>
        <v>-0.72098369817927255</v>
      </c>
      <c r="AU130" s="1">
        <f t="shared" si="70"/>
        <v>-0.54323060342890495</v>
      </c>
    </row>
    <row r="131" spans="1:47" ht="12.95" customHeight="1" x14ac:dyDescent="0.2">
      <c r="A131" s="67" t="s">
        <v>106</v>
      </c>
      <c r="B131" s="68" t="s">
        <v>101</v>
      </c>
      <c r="C131" s="67">
        <v>10905.521000000001</v>
      </c>
      <c r="D131" s="69"/>
      <c r="E131" s="70">
        <f t="shared" si="50"/>
        <v>-19978.502946711353</v>
      </c>
      <c r="F131" s="1">
        <f t="shared" si="51"/>
        <v>-19978.5</v>
      </c>
      <c r="G131" s="1">
        <f t="shared" si="52"/>
        <v>-4.9426550031057559E-3</v>
      </c>
      <c r="H131" s="1">
        <f t="shared" si="53"/>
        <v>-4.9426550031057559E-3</v>
      </c>
      <c r="P131" s="1">
        <f t="shared" si="54"/>
        <v>-3.0526615294155311E-2</v>
      </c>
      <c r="Q131" s="119" t="s">
        <v>2341</v>
      </c>
      <c r="R131" s="1">
        <f t="shared" si="55"/>
        <v>6.5453902417400046E-4</v>
      </c>
      <c r="S131" s="2">
        <f t="shared" si="56"/>
        <v>0.05</v>
      </c>
      <c r="Z131" s="1">
        <f t="shared" si="57"/>
        <v>-19978.5</v>
      </c>
      <c r="AA131" s="1">
        <f t="shared" si="58"/>
        <v>2.1138850058786745E-3</v>
      </c>
      <c r="AB131" s="1">
        <f t="shared" si="59"/>
        <v>-9.5100501068967232E-3</v>
      </c>
      <c r="AC131" s="1">
        <f t="shared" si="60"/>
        <v>2.5583960291049555E-2</v>
      </c>
      <c r="AD131" s="1">
        <f t="shared" si="61"/>
        <v>-7.0565400089844304E-3</v>
      </c>
      <c r="AE131" s="1">
        <f t="shared" si="62"/>
        <v>2.4897378449198995E-6</v>
      </c>
      <c r="AF131" s="1">
        <f t="shared" si="63"/>
        <v>2.5583960291049555E-2</v>
      </c>
      <c r="AG131" s="2"/>
      <c r="AH131" s="1">
        <f t="shared" si="64"/>
        <v>4.5673951037909664E-3</v>
      </c>
      <c r="AI131" s="1">
        <f t="shared" si="65"/>
        <v>1.1705814800338887</v>
      </c>
      <c r="AJ131" s="1">
        <f t="shared" si="66"/>
        <v>0.52272950283702457</v>
      </c>
      <c r="AK131" s="1">
        <f t="shared" si="67"/>
        <v>-0.29858919619995861</v>
      </c>
      <c r="AL131" s="1">
        <f t="shared" si="68"/>
        <v>-1.0517535235300932</v>
      </c>
      <c r="AM131" s="1">
        <f t="shared" si="69"/>
        <v>-0.58039158927110113</v>
      </c>
      <c r="AN131" s="1">
        <f t="shared" ref="AN131:AT140" si="75">$AU131+$AB$7*SIN(AO131)</f>
        <v>-0.77054417006843301</v>
      </c>
      <c r="AO131" s="1">
        <f t="shared" si="75"/>
        <v>-0.77049724163883426</v>
      </c>
      <c r="AP131" s="1">
        <f t="shared" si="75"/>
        <v>-0.77030707779476204</v>
      </c>
      <c r="AQ131" s="1">
        <f t="shared" si="75"/>
        <v>-0.76953685281643591</v>
      </c>
      <c r="AR131" s="1">
        <f t="shared" si="75"/>
        <v>-0.76642304858649213</v>
      </c>
      <c r="AS131" s="1">
        <f t="shared" si="75"/>
        <v>-0.75392852078735528</v>
      </c>
      <c r="AT131" s="1">
        <f t="shared" si="75"/>
        <v>-0.7051840403557077</v>
      </c>
      <c r="AU131" s="1">
        <f t="shared" si="70"/>
        <v>-0.53103436099439305</v>
      </c>
    </row>
    <row r="132" spans="1:47" ht="12.95" customHeight="1" x14ac:dyDescent="0.2">
      <c r="A132" s="67" t="s">
        <v>107</v>
      </c>
      <c r="B132" s="68" t="s">
        <v>100</v>
      </c>
      <c r="C132" s="67">
        <v>11149.597</v>
      </c>
      <c r="D132" s="69"/>
      <c r="E132" s="70">
        <f t="shared" si="50"/>
        <v>-19832.989751900765</v>
      </c>
      <c r="F132" s="1">
        <f t="shared" si="51"/>
        <v>-19833</v>
      </c>
      <c r="G132" s="1">
        <f t="shared" si="52"/>
        <v>1.7189609998240485E-2</v>
      </c>
      <c r="H132" s="1">
        <f t="shared" si="53"/>
        <v>1.7189609998240485E-2</v>
      </c>
      <c r="P132" s="1">
        <f t="shared" si="54"/>
        <v>-3.0572718142817881E-2</v>
      </c>
      <c r="Q132" s="119" t="s">
        <v>2342</v>
      </c>
      <c r="R132" s="1">
        <f t="shared" si="55"/>
        <v>2.2812399894541358E-3</v>
      </c>
      <c r="S132" s="2">
        <f t="shared" si="56"/>
        <v>0.05</v>
      </c>
      <c r="Z132" s="1">
        <f t="shared" si="57"/>
        <v>-19833</v>
      </c>
      <c r="AA132" s="1">
        <f t="shared" si="58"/>
        <v>-9.0736076052424716E-4</v>
      </c>
      <c r="AB132" s="1">
        <f t="shared" si="59"/>
        <v>1.5547387851830671E-2</v>
      </c>
      <c r="AC132" s="1">
        <f t="shared" si="60"/>
        <v>4.7762328141058366E-2</v>
      </c>
      <c r="AD132" s="1">
        <f t="shared" si="61"/>
        <v>1.8096970758764732E-2</v>
      </c>
      <c r="AE132" s="1">
        <f t="shared" si="62"/>
        <v>1.6375017532179289E-5</v>
      </c>
      <c r="AF132" s="1">
        <f t="shared" si="63"/>
        <v>4.7762328141058366E-2</v>
      </c>
      <c r="AG132" s="2"/>
      <c r="AH132" s="1">
        <f t="shared" si="64"/>
        <v>1.6422221464098136E-3</v>
      </c>
      <c r="AI132" s="1">
        <f t="shared" si="65"/>
        <v>1.2261659936422018</v>
      </c>
      <c r="AJ132" s="1">
        <f t="shared" si="66"/>
        <v>0.34416223704580046</v>
      </c>
      <c r="AK132" s="1">
        <f t="shared" si="67"/>
        <v>-0.25904148844871339</v>
      </c>
      <c r="AL132" s="1">
        <f t="shared" si="68"/>
        <v>-0.85305030340187971</v>
      </c>
      <c r="AM132" s="1">
        <f t="shared" si="69"/>
        <v>-0.45442197394054634</v>
      </c>
      <c r="AN132" s="1">
        <f t="shared" si="75"/>
        <v>-0.61490280020572452</v>
      </c>
      <c r="AO132" s="1">
        <f t="shared" si="75"/>
        <v>-0.61482616244586907</v>
      </c>
      <c r="AP132" s="1">
        <f t="shared" si="75"/>
        <v>-0.61455336584340792</v>
      </c>
      <c r="AQ132" s="1">
        <f t="shared" si="75"/>
        <v>-0.61358275608520763</v>
      </c>
      <c r="AR132" s="1">
        <f t="shared" si="75"/>
        <v>-0.61013468912647451</v>
      </c>
      <c r="AS132" s="1">
        <f t="shared" si="75"/>
        <v>-0.59795188539143518</v>
      </c>
      <c r="AT132" s="1">
        <f t="shared" si="75"/>
        <v>-0.55568273843825622</v>
      </c>
      <c r="AU132" s="1">
        <f t="shared" si="70"/>
        <v>-0.41654705298010919</v>
      </c>
    </row>
    <row r="133" spans="1:47" ht="12.95" customHeight="1" x14ac:dyDescent="0.2">
      <c r="A133" s="67" t="s">
        <v>107</v>
      </c>
      <c r="B133" s="68" t="s">
        <v>100</v>
      </c>
      <c r="C133" s="67">
        <v>11154.601000000001</v>
      </c>
      <c r="D133" s="69"/>
      <c r="E133" s="70">
        <f t="shared" si="50"/>
        <v>-19830.006467895651</v>
      </c>
      <c r="F133" s="1">
        <f t="shared" si="51"/>
        <v>-19830</v>
      </c>
      <c r="G133" s="1">
        <f t="shared" si="52"/>
        <v>-1.084889999947336E-2</v>
      </c>
      <c r="H133" s="1">
        <f t="shared" si="53"/>
        <v>-1.084889999947336E-2</v>
      </c>
      <c r="P133" s="1">
        <f t="shared" si="54"/>
        <v>-3.0573627276256586E-2</v>
      </c>
      <c r="Q133" s="119" t="s">
        <v>2343</v>
      </c>
      <c r="R133" s="1">
        <f t="shared" si="55"/>
        <v>3.8906486614347622E-4</v>
      </c>
      <c r="S133" s="2">
        <f t="shared" si="56"/>
        <v>0.05</v>
      </c>
      <c r="Z133" s="1">
        <f t="shared" si="57"/>
        <v>-19830</v>
      </c>
      <c r="AA133" s="1">
        <f t="shared" si="58"/>
        <v>-9.7173908100358394E-4</v>
      </c>
      <c r="AB133" s="1">
        <f t="shared" si="59"/>
        <v>-1.2428714835494835E-2</v>
      </c>
      <c r="AC133" s="1">
        <f t="shared" si="60"/>
        <v>1.9724727276783226E-2</v>
      </c>
      <c r="AD133" s="1">
        <f t="shared" si="61"/>
        <v>-9.8771609184697771E-3</v>
      </c>
      <c r="AE133" s="1">
        <f t="shared" si="62"/>
        <v>4.8779153904673365E-6</v>
      </c>
      <c r="AF133" s="1">
        <f t="shared" si="63"/>
        <v>1.9724727276783226E-2</v>
      </c>
      <c r="AG133" s="2"/>
      <c r="AH133" s="1">
        <f t="shared" si="64"/>
        <v>1.5798148360214742E-3</v>
      </c>
      <c r="AI133" s="1">
        <f t="shared" si="65"/>
        <v>1.22727538229391</v>
      </c>
      <c r="AJ133" s="1">
        <f t="shared" si="66"/>
        <v>0.34013048259112522</v>
      </c>
      <c r="AK133" s="1">
        <f t="shared" si="67"/>
        <v>-0.2580686924465006</v>
      </c>
      <c r="AL133" s="1">
        <f t="shared" si="68"/>
        <v>-0.84875958552130792</v>
      </c>
      <c r="AM133" s="1">
        <f t="shared" si="69"/>
        <v>-0.45183611679602131</v>
      </c>
      <c r="AN133" s="1">
        <f t="shared" si="75"/>
        <v>-0.61161840025325742</v>
      </c>
      <c r="AO133" s="1">
        <f t="shared" si="75"/>
        <v>-0.61154119810579766</v>
      </c>
      <c r="AP133" s="1">
        <f t="shared" si="75"/>
        <v>-0.61126702696826829</v>
      </c>
      <c r="AQ133" s="1">
        <f t="shared" si="75"/>
        <v>-0.6102937771236181</v>
      </c>
      <c r="AR133" s="1">
        <f t="shared" si="75"/>
        <v>-0.60684427528023843</v>
      </c>
      <c r="AS133" s="1">
        <f t="shared" si="75"/>
        <v>-0.59468385510258948</v>
      </c>
      <c r="AT133" s="1">
        <f t="shared" si="75"/>
        <v>-0.55257944929132319</v>
      </c>
      <c r="AU133" s="1">
        <f t="shared" si="70"/>
        <v>-0.41418648992826812</v>
      </c>
    </row>
    <row r="134" spans="1:47" ht="12.95" customHeight="1" x14ac:dyDescent="0.2">
      <c r="A134" s="67" t="s">
        <v>107</v>
      </c>
      <c r="B134" s="68" t="s">
        <v>100</v>
      </c>
      <c r="C134" s="67">
        <v>11159.627</v>
      </c>
      <c r="D134" s="69"/>
      <c r="E134" s="70">
        <f t="shared" si="50"/>
        <v>-19827.010067933683</v>
      </c>
      <c r="F134" s="1">
        <f t="shared" si="51"/>
        <v>-19827</v>
      </c>
      <c r="G134" s="1">
        <f t="shared" si="52"/>
        <v>-1.6887409998162184E-2</v>
      </c>
      <c r="H134" s="1">
        <f t="shared" si="53"/>
        <v>-1.6887409998162184E-2</v>
      </c>
      <c r="P134" s="1">
        <f t="shared" si="54"/>
        <v>-3.0574534735321124E-2</v>
      </c>
      <c r="Q134" s="119" t="s">
        <v>2344</v>
      </c>
      <c r="R134" s="1">
        <f t="shared" si="55"/>
        <v>1.8733738357054819E-4</v>
      </c>
      <c r="S134" s="2">
        <f t="shared" si="56"/>
        <v>0.05</v>
      </c>
      <c r="Z134" s="1">
        <f t="shared" si="57"/>
        <v>-19827</v>
      </c>
      <c r="AA134" s="1">
        <f t="shared" si="58"/>
        <v>-1.0361904293916578E-3</v>
      </c>
      <c r="AB134" s="1">
        <f t="shared" si="59"/>
        <v>-1.8404744096994895E-2</v>
      </c>
      <c r="AC134" s="1">
        <f t="shared" si="60"/>
        <v>1.368712473715894E-2</v>
      </c>
      <c r="AD134" s="1">
        <f t="shared" si="61"/>
        <v>-1.5851219568770527E-2</v>
      </c>
      <c r="AE134" s="1">
        <f t="shared" si="62"/>
        <v>1.2563058090868685E-5</v>
      </c>
      <c r="AF134" s="1">
        <f t="shared" si="63"/>
        <v>1.368712473715894E-2</v>
      </c>
      <c r="AG134" s="2"/>
      <c r="AH134" s="1">
        <f t="shared" si="64"/>
        <v>1.5173340988327106E-3</v>
      </c>
      <c r="AI134" s="1">
        <f t="shared" si="65"/>
        <v>1.2283825805108082</v>
      </c>
      <c r="AJ134" s="1">
        <f t="shared" si="66"/>
        <v>0.33608516227845625</v>
      </c>
      <c r="AK134" s="1">
        <f t="shared" si="67"/>
        <v>-0.25708937422054917</v>
      </c>
      <c r="AL134" s="1">
        <f t="shared" si="68"/>
        <v>-0.84446111255255596</v>
      </c>
      <c r="AM134" s="1">
        <f t="shared" si="69"/>
        <v>-0.44925060786710419</v>
      </c>
      <c r="AN134" s="1">
        <f t="shared" si="75"/>
        <v>-0.60833103405533828</v>
      </c>
      <c r="AO134" s="1">
        <f t="shared" si="75"/>
        <v>-0.60825327221558212</v>
      </c>
      <c r="AP134" s="1">
        <f t="shared" si="75"/>
        <v>-0.60797774710975916</v>
      </c>
      <c r="AQ134" s="1">
        <f t="shared" si="75"/>
        <v>-0.60700193361796917</v>
      </c>
      <c r="AR134" s="1">
        <f t="shared" si="75"/>
        <v>-0.60355124305981334</v>
      </c>
      <c r="AS134" s="1">
        <f t="shared" si="75"/>
        <v>-0.59141386040169319</v>
      </c>
      <c r="AT134" s="1">
        <f t="shared" si="75"/>
        <v>-0.54947538898348403</v>
      </c>
      <c r="AU134" s="1">
        <f t="shared" si="70"/>
        <v>-0.41182592687642705</v>
      </c>
    </row>
    <row r="135" spans="1:47" ht="12.95" customHeight="1" x14ac:dyDescent="0.2">
      <c r="A135" s="67" t="s">
        <v>107</v>
      </c>
      <c r="B135" s="68" t="s">
        <v>101</v>
      </c>
      <c r="C135" s="67">
        <v>11185.62</v>
      </c>
      <c r="D135" s="69"/>
      <c r="E135" s="70">
        <f t="shared" si="50"/>
        <v>-19811.513564907116</v>
      </c>
      <c r="F135" s="1">
        <f t="shared" si="51"/>
        <v>-19811.5</v>
      </c>
      <c r="G135" s="1">
        <f t="shared" si="52"/>
        <v>-2.2753045001081773E-2</v>
      </c>
      <c r="H135" s="1">
        <f t="shared" si="53"/>
        <v>-2.2753045001081773E-2</v>
      </c>
      <c r="P135" s="1">
        <f t="shared" si="54"/>
        <v>-3.0579196600110603E-2</v>
      </c>
      <c r="Q135" s="119" t="s">
        <v>2345</v>
      </c>
      <c r="R135" s="1">
        <f t="shared" si="55"/>
        <v>6.124864885098151E-5</v>
      </c>
      <c r="S135" s="2">
        <f t="shared" si="56"/>
        <v>0.05</v>
      </c>
      <c r="Z135" s="1">
        <f t="shared" si="57"/>
        <v>-19811.5</v>
      </c>
      <c r="AA135" s="1">
        <f t="shared" si="58"/>
        <v>-1.3703238633652414E-3</v>
      </c>
      <c r="AB135" s="1">
        <f t="shared" si="59"/>
        <v>-2.3946420802571162E-2</v>
      </c>
      <c r="AC135" s="1">
        <f t="shared" si="60"/>
        <v>7.82615159902883E-3</v>
      </c>
      <c r="AD135" s="1">
        <f t="shared" si="61"/>
        <v>-2.1382721137716533E-2</v>
      </c>
      <c r="AE135" s="1">
        <f t="shared" si="62"/>
        <v>2.2861038162667471E-5</v>
      </c>
      <c r="AF135" s="1">
        <f t="shared" si="63"/>
        <v>7.82615159902883E-3</v>
      </c>
      <c r="AG135" s="2"/>
      <c r="AH135" s="1">
        <f t="shared" si="64"/>
        <v>1.1933758014893874E-3</v>
      </c>
      <c r="AI135" s="1">
        <f t="shared" si="65"/>
        <v>1.2340664705122566</v>
      </c>
      <c r="AJ135" s="1">
        <f t="shared" si="66"/>
        <v>0.31497014657892419</v>
      </c>
      <c r="AK135" s="1">
        <f t="shared" si="67"/>
        <v>-0.25192545881634176</v>
      </c>
      <c r="AL135" s="1">
        <f t="shared" si="68"/>
        <v>-0.82212913552770683</v>
      </c>
      <c r="AM135" s="1">
        <f t="shared" si="69"/>
        <v>-0.43589746014261699</v>
      </c>
      <c r="AN135" s="1">
        <f t="shared" si="75"/>
        <v>-0.59129928866888937</v>
      </c>
      <c r="AO135" s="1">
        <f t="shared" si="75"/>
        <v>-0.59121871667321457</v>
      </c>
      <c r="AP135" s="1">
        <f t="shared" si="75"/>
        <v>-0.59093654024497277</v>
      </c>
      <c r="AQ135" s="1">
        <f t="shared" si="75"/>
        <v>-0.58994873253903302</v>
      </c>
      <c r="AR135" s="1">
        <f t="shared" si="75"/>
        <v>-0.58649586770134887</v>
      </c>
      <c r="AS135" s="1">
        <f t="shared" si="75"/>
        <v>-0.57448792577319707</v>
      </c>
      <c r="AT135" s="1">
        <f t="shared" si="75"/>
        <v>-0.53342561687255352</v>
      </c>
      <c r="AU135" s="1">
        <f t="shared" si="70"/>
        <v>-0.39962968444191516</v>
      </c>
    </row>
    <row r="136" spans="1:47" ht="12.95" customHeight="1" x14ac:dyDescent="0.2">
      <c r="A136" s="67" t="s">
        <v>106</v>
      </c>
      <c r="B136" s="68" t="s">
        <v>101</v>
      </c>
      <c r="C136" s="67">
        <v>11185.642</v>
      </c>
      <c r="D136" s="69"/>
      <c r="E136" s="70">
        <f t="shared" si="50"/>
        <v>-19811.500448950261</v>
      </c>
      <c r="F136" s="1">
        <f t="shared" si="51"/>
        <v>-19811.5</v>
      </c>
      <c r="G136" s="1">
        <f t="shared" si="52"/>
        <v>-7.530450020567514E-4</v>
      </c>
      <c r="H136" s="1">
        <f t="shared" si="53"/>
        <v>-7.530450020567514E-4</v>
      </c>
      <c r="P136" s="1">
        <f t="shared" si="54"/>
        <v>-3.0579196600110603E-2</v>
      </c>
      <c r="Q136" s="119" t="s">
        <v>2345</v>
      </c>
      <c r="R136" s="1">
        <f t="shared" si="55"/>
        <v>8.8959931915009029E-4</v>
      </c>
      <c r="S136" s="2">
        <f t="shared" si="56"/>
        <v>0.05</v>
      </c>
      <c r="Z136" s="1">
        <f t="shared" si="57"/>
        <v>-19811.5</v>
      </c>
      <c r="AA136" s="1">
        <f t="shared" si="58"/>
        <v>-1.3703238633652414E-3</v>
      </c>
      <c r="AB136" s="1">
        <f t="shared" si="59"/>
        <v>-1.9464208035461388E-3</v>
      </c>
      <c r="AC136" s="1">
        <f t="shared" si="60"/>
        <v>2.9826151598053852E-2</v>
      </c>
      <c r="AD136" s="1">
        <f t="shared" si="61"/>
        <v>6.1727886130848999E-4</v>
      </c>
      <c r="AE136" s="1">
        <f t="shared" si="62"/>
        <v>1.9051659630915301E-8</v>
      </c>
      <c r="AF136" s="1">
        <f t="shared" si="63"/>
        <v>2.9826151598053852E-2</v>
      </c>
      <c r="AG136" s="2"/>
      <c r="AH136" s="1">
        <f t="shared" si="64"/>
        <v>1.1933758014893874E-3</v>
      </c>
      <c r="AI136" s="1">
        <f t="shared" si="65"/>
        <v>1.2340664705122566</v>
      </c>
      <c r="AJ136" s="1">
        <f t="shared" si="66"/>
        <v>0.31497014657892419</v>
      </c>
      <c r="AK136" s="1">
        <f t="shared" si="67"/>
        <v>-0.25192545881634176</v>
      </c>
      <c r="AL136" s="1">
        <f t="shared" si="68"/>
        <v>-0.82212913552770683</v>
      </c>
      <c r="AM136" s="1">
        <f t="shared" si="69"/>
        <v>-0.43589746014261699</v>
      </c>
      <c r="AN136" s="1">
        <f t="shared" si="75"/>
        <v>-0.59129928866888937</v>
      </c>
      <c r="AO136" s="1">
        <f t="shared" si="75"/>
        <v>-0.59121871667321457</v>
      </c>
      <c r="AP136" s="1">
        <f t="shared" si="75"/>
        <v>-0.59093654024497277</v>
      </c>
      <c r="AQ136" s="1">
        <f t="shared" si="75"/>
        <v>-0.58994873253903302</v>
      </c>
      <c r="AR136" s="1">
        <f t="shared" si="75"/>
        <v>-0.58649586770134887</v>
      </c>
      <c r="AS136" s="1">
        <f t="shared" si="75"/>
        <v>-0.57448792577319707</v>
      </c>
      <c r="AT136" s="1">
        <f t="shared" si="75"/>
        <v>-0.53342561687255352</v>
      </c>
      <c r="AU136" s="1">
        <f t="shared" si="70"/>
        <v>-0.39962968444191516</v>
      </c>
    </row>
    <row r="137" spans="1:47" ht="12.95" customHeight="1" x14ac:dyDescent="0.2">
      <c r="A137" s="67" t="s">
        <v>107</v>
      </c>
      <c r="B137" s="68" t="s">
        <v>101</v>
      </c>
      <c r="C137" s="67">
        <v>11190.675999999999</v>
      </c>
      <c r="D137" s="69"/>
      <c r="E137" s="70">
        <f t="shared" si="50"/>
        <v>-19808.499279549433</v>
      </c>
      <c r="F137" s="1">
        <f t="shared" si="51"/>
        <v>-19808.5</v>
      </c>
      <c r="G137" s="1">
        <f t="shared" si="52"/>
        <v>1.2084449990652502E-3</v>
      </c>
      <c r="H137" s="1">
        <f t="shared" si="53"/>
        <v>1.2084449990652502E-3</v>
      </c>
      <c r="P137" s="1">
        <f t="shared" si="54"/>
        <v>-3.0580093733867796E-2</v>
      </c>
      <c r="Q137" s="119" t="s">
        <v>2346</v>
      </c>
      <c r="R137" s="1">
        <f t="shared" si="55"/>
        <v>1.0105111947751844E-3</v>
      </c>
      <c r="S137" s="2">
        <f t="shared" si="56"/>
        <v>0.05</v>
      </c>
      <c r="Z137" s="1">
        <f t="shared" si="57"/>
        <v>-19808.5</v>
      </c>
      <c r="AA137" s="1">
        <f t="shared" si="58"/>
        <v>-1.4352088647535169E-3</v>
      </c>
      <c r="AB137" s="1">
        <f t="shared" si="59"/>
        <v>7.7986047596896851E-5</v>
      </c>
      <c r="AC137" s="1">
        <f t="shared" si="60"/>
        <v>3.1788538732933046E-2</v>
      </c>
      <c r="AD137" s="1">
        <f t="shared" si="61"/>
        <v>2.6436538638187671E-3</v>
      </c>
      <c r="AE137" s="1">
        <f t="shared" si="62"/>
        <v>3.4944528758419486E-7</v>
      </c>
      <c r="AF137" s="1">
        <f t="shared" si="63"/>
        <v>3.1788538732933046E-2</v>
      </c>
      <c r="AG137" s="2"/>
      <c r="AH137" s="1">
        <f t="shared" si="64"/>
        <v>1.1304589514683533E-3</v>
      </c>
      <c r="AI137" s="1">
        <f t="shared" si="65"/>
        <v>1.2351591475581836</v>
      </c>
      <c r="AJ137" s="1">
        <f t="shared" si="66"/>
        <v>0.31084230269116059</v>
      </c>
      <c r="AK137" s="1">
        <f t="shared" si="67"/>
        <v>-0.25090580849712868</v>
      </c>
      <c r="AL137" s="1">
        <f t="shared" si="68"/>
        <v>-0.81778304411678782</v>
      </c>
      <c r="AM137" s="1">
        <f t="shared" si="69"/>
        <v>-0.43331396450562443</v>
      </c>
      <c r="AN137" s="1">
        <f t="shared" si="75"/>
        <v>-0.58799376830792416</v>
      </c>
      <c r="AO137" s="1">
        <f t="shared" si="75"/>
        <v>-0.58791266952449717</v>
      </c>
      <c r="AP137" s="1">
        <f t="shared" si="75"/>
        <v>-0.58762927554321098</v>
      </c>
      <c r="AQ137" s="1">
        <f t="shared" si="75"/>
        <v>-0.58663939493603168</v>
      </c>
      <c r="AR137" s="1">
        <f t="shared" si="75"/>
        <v>-0.58318688562033971</v>
      </c>
      <c r="AS137" s="1">
        <f t="shared" si="75"/>
        <v>-0.57120601066574928</v>
      </c>
      <c r="AT137" s="1">
        <f t="shared" si="75"/>
        <v>-0.53031689278203009</v>
      </c>
      <c r="AU137" s="1">
        <f t="shared" si="70"/>
        <v>-0.39726912139007498</v>
      </c>
    </row>
    <row r="138" spans="1:47" ht="12.95" customHeight="1" x14ac:dyDescent="0.2">
      <c r="A138" s="67" t="s">
        <v>107</v>
      </c>
      <c r="B138" s="68" t="s">
        <v>100</v>
      </c>
      <c r="C138" s="67">
        <v>11206.615</v>
      </c>
      <c r="D138" s="69"/>
      <c r="E138" s="70">
        <f t="shared" si="50"/>
        <v>-19798.996768806526</v>
      </c>
      <c r="F138" s="1">
        <f t="shared" si="51"/>
        <v>-19799</v>
      </c>
      <c r="G138" s="1">
        <f t="shared" si="52"/>
        <v>5.4198300003918121E-3</v>
      </c>
      <c r="H138" s="1">
        <f t="shared" si="53"/>
        <v>5.4198300003918121E-3</v>
      </c>
      <c r="P138" s="1">
        <f t="shared" si="54"/>
        <v>-3.0582923611213821E-2</v>
      </c>
      <c r="Q138" s="119" t="s">
        <v>2347</v>
      </c>
      <c r="R138" s="1">
        <f t="shared" si="55"/>
        <v>1.2961982676179824E-3</v>
      </c>
      <c r="S138" s="2">
        <f t="shared" si="56"/>
        <v>0.05</v>
      </c>
      <c r="Z138" s="1">
        <f t="shared" si="57"/>
        <v>-19799</v>
      </c>
      <c r="AA138" s="1">
        <f t="shared" si="58"/>
        <v>-1.6411199436290693E-3</v>
      </c>
      <c r="AB138" s="1">
        <f t="shared" si="59"/>
        <v>4.4890522800465089E-3</v>
      </c>
      <c r="AC138" s="1">
        <f t="shared" si="60"/>
        <v>3.6002753611605633E-2</v>
      </c>
      <c r="AD138" s="1">
        <f t="shared" si="61"/>
        <v>7.060949944020881E-3</v>
      </c>
      <c r="AE138" s="1">
        <f t="shared" si="62"/>
        <v>2.4928507055984242E-6</v>
      </c>
      <c r="AF138" s="1">
        <f t="shared" si="63"/>
        <v>3.6002753611605633E-2</v>
      </c>
      <c r="AG138" s="2"/>
      <c r="AH138" s="1">
        <f t="shared" si="64"/>
        <v>9.3077772034530276E-4</v>
      </c>
      <c r="AI138" s="1">
        <f t="shared" si="65"/>
        <v>1.2386024321668785</v>
      </c>
      <c r="AJ138" s="1">
        <f t="shared" si="66"/>
        <v>0.29768408504055205</v>
      </c>
      <c r="AK138" s="1">
        <f t="shared" si="67"/>
        <v>-0.24763365841892251</v>
      </c>
      <c r="AL138" s="1">
        <f t="shared" si="68"/>
        <v>-0.80396977521047908</v>
      </c>
      <c r="AM138" s="1">
        <f t="shared" si="69"/>
        <v>-0.4251348813439022</v>
      </c>
      <c r="AN138" s="1">
        <f t="shared" si="75"/>
        <v>-0.57750705391926149</v>
      </c>
      <c r="AO138" s="1">
        <f t="shared" si="75"/>
        <v>-0.57742432729804249</v>
      </c>
      <c r="AP138" s="1">
        <f t="shared" si="75"/>
        <v>-0.57713723587440302</v>
      </c>
      <c r="AQ138" s="1">
        <f t="shared" si="75"/>
        <v>-0.57614134019703889</v>
      </c>
      <c r="AR138" s="1">
        <f t="shared" si="75"/>
        <v>-0.57269163995656613</v>
      </c>
      <c r="AS138" s="1">
        <f t="shared" si="75"/>
        <v>-0.56080077911248771</v>
      </c>
      <c r="AT138" s="1">
        <f t="shared" si="75"/>
        <v>-0.52046772869446101</v>
      </c>
      <c r="AU138" s="1">
        <f t="shared" si="70"/>
        <v>-0.38979400505924522</v>
      </c>
    </row>
    <row r="139" spans="1:47" ht="12.95" customHeight="1" x14ac:dyDescent="0.2">
      <c r="A139" s="67" t="s">
        <v>107</v>
      </c>
      <c r="B139" s="68" t="s">
        <v>101</v>
      </c>
      <c r="C139" s="67">
        <v>11237.627</v>
      </c>
      <c r="D139" s="69"/>
      <c r="E139" s="70">
        <f t="shared" si="50"/>
        <v>-19780.508039076991</v>
      </c>
      <c r="F139" s="1">
        <f t="shared" si="51"/>
        <v>-19780.5</v>
      </c>
      <c r="G139" s="1">
        <f t="shared" si="52"/>
        <v>-1.3484315000823699E-2</v>
      </c>
      <c r="H139" s="1">
        <f t="shared" si="53"/>
        <v>-1.3484315000823699E-2</v>
      </c>
      <c r="P139" s="1">
        <f t="shared" si="54"/>
        <v>-3.0588386240225356E-2</v>
      </c>
      <c r="Q139" s="119" t="s">
        <v>2348</v>
      </c>
      <c r="R139" s="1">
        <f t="shared" si="55"/>
        <v>2.9254925296252692E-4</v>
      </c>
      <c r="S139" s="2">
        <f t="shared" si="56"/>
        <v>0.05</v>
      </c>
      <c r="Z139" s="1">
        <f t="shared" si="57"/>
        <v>-19780.5</v>
      </c>
      <c r="AA139" s="1">
        <f t="shared" si="58"/>
        <v>-2.0439526188142068E-3</v>
      </c>
      <c r="AB139" s="1">
        <f t="shared" si="59"/>
        <v>-1.4024380375548732E-2</v>
      </c>
      <c r="AC139" s="1">
        <f t="shared" si="60"/>
        <v>1.7104071239401657E-2</v>
      </c>
      <c r="AD139" s="1">
        <f t="shared" si="61"/>
        <v>-1.1440362382009493E-2</v>
      </c>
      <c r="AE139" s="1">
        <f t="shared" si="62"/>
        <v>6.5440945715848962E-6</v>
      </c>
      <c r="AF139" s="1">
        <f t="shared" si="63"/>
        <v>1.7104071239401657E-2</v>
      </c>
      <c r="AG139" s="2"/>
      <c r="AH139" s="1">
        <f t="shared" si="64"/>
        <v>5.4006537472503285E-4</v>
      </c>
      <c r="AI139" s="1">
        <f t="shared" si="65"/>
        <v>1.2452295098822912</v>
      </c>
      <c r="AJ139" s="1">
        <f t="shared" si="66"/>
        <v>0.27168802746790954</v>
      </c>
      <c r="AK139" s="1">
        <f t="shared" si="67"/>
        <v>-0.24107267970630908</v>
      </c>
      <c r="AL139" s="1">
        <f t="shared" si="68"/>
        <v>-0.77685053801311221</v>
      </c>
      <c r="AM139" s="1">
        <f t="shared" si="69"/>
        <v>-0.40921529720188599</v>
      </c>
      <c r="AN139" s="1">
        <f t="shared" si="75"/>
        <v>-0.55700237547692777</v>
      </c>
      <c r="AO139" s="1">
        <f t="shared" si="75"/>
        <v>-0.55691667274231493</v>
      </c>
      <c r="AP139" s="1">
        <f t="shared" si="75"/>
        <v>-0.55662311262859554</v>
      </c>
      <c r="AQ139" s="1">
        <f t="shared" si="75"/>
        <v>-0.55561797849791406</v>
      </c>
      <c r="AR139" s="1">
        <f t="shared" si="75"/>
        <v>-0.55218118730192567</v>
      </c>
      <c r="AS139" s="1">
        <f t="shared" si="75"/>
        <v>-0.54048432997084372</v>
      </c>
      <c r="AT139" s="1">
        <f t="shared" si="75"/>
        <v>-0.50126694378574921</v>
      </c>
      <c r="AU139" s="1">
        <f t="shared" si="70"/>
        <v>-0.37523719957289314</v>
      </c>
    </row>
    <row r="140" spans="1:47" ht="12.95" customHeight="1" x14ac:dyDescent="0.2">
      <c r="A140" s="67" t="s">
        <v>107</v>
      </c>
      <c r="B140" s="68" t="s">
        <v>101</v>
      </c>
      <c r="C140" s="67">
        <v>11242.643</v>
      </c>
      <c r="D140" s="69"/>
      <c r="E140" s="70">
        <f t="shared" si="50"/>
        <v>-19777.517600913594</v>
      </c>
      <c r="F140" s="1">
        <f t="shared" si="51"/>
        <v>-19777.5</v>
      </c>
      <c r="G140" s="1">
        <f t="shared" si="52"/>
        <v>-2.9522824999730801E-2</v>
      </c>
      <c r="H140" s="1">
        <f t="shared" si="53"/>
        <v>-2.9522824999730801E-2</v>
      </c>
      <c r="P140" s="1">
        <f t="shared" si="54"/>
        <v>-3.0589266072116192E-2</v>
      </c>
      <c r="Q140" s="119" t="s">
        <v>2349</v>
      </c>
      <c r="R140" s="1">
        <f t="shared" si="55"/>
        <v>1.137296560870502E-6</v>
      </c>
      <c r="S140" s="2">
        <f t="shared" si="56"/>
        <v>0.05</v>
      </c>
      <c r="Z140" s="1">
        <f t="shared" si="57"/>
        <v>-19777.5</v>
      </c>
      <c r="AA140" s="1">
        <f t="shared" si="58"/>
        <v>-2.1094967934758022E-3</v>
      </c>
      <c r="AB140" s="1">
        <f t="shared" si="59"/>
        <v>-2.9999310229280721E-2</v>
      </c>
      <c r="AC140" s="1">
        <f t="shared" si="60"/>
        <v>1.0664410723853907E-3</v>
      </c>
      <c r="AD140" s="1">
        <f t="shared" si="61"/>
        <v>-2.7413328206255E-2</v>
      </c>
      <c r="AE140" s="1">
        <f t="shared" si="62"/>
        <v>3.7574528167192805E-5</v>
      </c>
      <c r="AF140" s="1">
        <f t="shared" si="63"/>
        <v>1.0664410723853907E-3</v>
      </c>
      <c r="AG140" s="2"/>
      <c r="AH140" s="1">
        <f t="shared" si="64"/>
        <v>4.7648522954991837E-4</v>
      </c>
      <c r="AI140" s="1">
        <f t="shared" si="65"/>
        <v>1.2462938300462778</v>
      </c>
      <c r="AJ140" s="1">
        <f t="shared" si="66"/>
        <v>0.26742691486776154</v>
      </c>
      <c r="AK140" s="1">
        <f t="shared" si="67"/>
        <v>-0.23998520516695318</v>
      </c>
      <c r="AL140" s="1">
        <f t="shared" si="68"/>
        <v>-0.77242563007228227</v>
      </c>
      <c r="AM140" s="1">
        <f t="shared" si="69"/>
        <v>-0.40663468417312082</v>
      </c>
      <c r="AN140" s="1">
        <f t="shared" si="75"/>
        <v>-0.55366702848589855</v>
      </c>
      <c r="AO140" s="1">
        <f t="shared" si="75"/>
        <v>-0.55358086952191987</v>
      </c>
      <c r="AP140" s="1">
        <f t="shared" si="75"/>
        <v>-0.55328635664598058</v>
      </c>
      <c r="AQ140" s="1">
        <f t="shared" si="75"/>
        <v>-0.55228004215399373</v>
      </c>
      <c r="AR140" s="1">
        <f t="shared" si="75"/>
        <v>-0.54884628154045167</v>
      </c>
      <c r="AS140" s="1">
        <f t="shared" si="75"/>
        <v>-0.53718320598583169</v>
      </c>
      <c r="AT140" s="1">
        <f t="shared" si="75"/>
        <v>-0.49815076058780494</v>
      </c>
      <c r="AU140" s="1">
        <f t="shared" si="70"/>
        <v>-0.37287663652105207</v>
      </c>
    </row>
    <row r="141" spans="1:47" ht="12.95" customHeight="1" x14ac:dyDescent="0.2">
      <c r="A141" s="67" t="s">
        <v>106</v>
      </c>
      <c r="B141" s="68" t="s">
        <v>101</v>
      </c>
      <c r="C141" s="67">
        <v>11269.496999999999</v>
      </c>
      <c r="D141" s="69"/>
      <c r="E141" s="70">
        <f t="shared" si="50"/>
        <v>-19761.50778703003</v>
      </c>
      <c r="F141" s="1">
        <f t="shared" si="51"/>
        <v>-19761.5</v>
      </c>
      <c r="G141" s="1">
        <f t="shared" si="52"/>
        <v>-1.306154499980039E-2</v>
      </c>
      <c r="H141" s="1">
        <f t="shared" si="53"/>
        <v>-1.306154499980039E-2</v>
      </c>
      <c r="P141" s="1">
        <f t="shared" si="54"/>
        <v>-3.0593930230548197E-2</v>
      </c>
      <c r="Q141" s="119" t="s">
        <v>2350</v>
      </c>
      <c r="R141" s="1">
        <f t="shared" si="55"/>
        <v>3.0738453187934386E-4</v>
      </c>
      <c r="S141" s="2">
        <f t="shared" si="56"/>
        <v>0.05</v>
      </c>
      <c r="Z141" s="1">
        <f t="shared" si="57"/>
        <v>-19761.5</v>
      </c>
      <c r="AA141" s="1">
        <f t="shared" si="58"/>
        <v>-2.4600428633011783E-3</v>
      </c>
      <c r="AB141" s="1">
        <f t="shared" si="59"/>
        <v>-1.3197952246615449E-2</v>
      </c>
      <c r="AC141" s="1">
        <f t="shared" si="60"/>
        <v>1.7532385230747807E-2</v>
      </c>
      <c r="AD141" s="1">
        <f t="shared" si="61"/>
        <v>-1.0601502136499212E-2</v>
      </c>
      <c r="AE141" s="1">
        <f t="shared" si="62"/>
        <v>5.6195923775098674E-6</v>
      </c>
      <c r="AF141" s="1">
        <f t="shared" si="63"/>
        <v>1.7532385230747807E-2</v>
      </c>
      <c r="AG141" s="2"/>
      <c r="AH141" s="1">
        <f t="shared" si="64"/>
        <v>1.3640724681505902E-4</v>
      </c>
      <c r="AI141" s="1">
        <f t="shared" si="65"/>
        <v>1.2519180135902601</v>
      </c>
      <c r="AJ141" s="1">
        <f t="shared" si="66"/>
        <v>0.24449132572072829</v>
      </c>
      <c r="AK141" s="1">
        <f t="shared" si="67"/>
        <v>-0.23407448354450544</v>
      </c>
      <c r="AL141" s="1">
        <f t="shared" si="68"/>
        <v>-0.74869899889272029</v>
      </c>
      <c r="AM141" s="1">
        <f t="shared" si="69"/>
        <v>-0.39287547780840576</v>
      </c>
      <c r="AN141" s="1">
        <f t="shared" ref="AN141:AT150" si="76">$AU141+$AB$7*SIN(AO141)</f>
        <v>-0.53583070490609219</v>
      </c>
      <c r="AO141" s="1">
        <f t="shared" si="76"/>
        <v>-0.53574224979963292</v>
      </c>
      <c r="AP141" s="1">
        <f t="shared" si="76"/>
        <v>-0.53544313742089167</v>
      </c>
      <c r="AQ141" s="1">
        <f t="shared" si="76"/>
        <v>-0.53443207686312211</v>
      </c>
      <c r="AR141" s="1">
        <f t="shared" si="76"/>
        <v>-0.53101895105834696</v>
      </c>
      <c r="AS141" s="1">
        <f t="shared" si="76"/>
        <v>-0.51954692664681767</v>
      </c>
      <c r="AT141" s="1">
        <f t="shared" si="76"/>
        <v>-0.48151943030656785</v>
      </c>
      <c r="AU141" s="1">
        <f t="shared" si="70"/>
        <v>-0.36028696691123363</v>
      </c>
    </row>
    <row r="142" spans="1:47" ht="12.95" customHeight="1" x14ac:dyDescent="0.2">
      <c r="A142" s="67" t="s">
        <v>108</v>
      </c>
      <c r="B142" s="68" t="s">
        <v>100</v>
      </c>
      <c r="C142" s="67">
        <v>11461.548000000001</v>
      </c>
      <c r="D142" s="69"/>
      <c r="E142" s="70">
        <f t="shared" si="50"/>
        <v>-19647.010849287002</v>
      </c>
      <c r="F142" s="1">
        <f t="shared" si="51"/>
        <v>-19647</v>
      </c>
      <c r="G142" s="1">
        <f t="shared" si="52"/>
        <v>-1.8198010004198295E-2</v>
      </c>
      <c r="H142" s="1">
        <f t="shared" si="53"/>
        <v>-1.8198010004198295E-2</v>
      </c>
      <c r="P142" s="1">
        <f t="shared" si="54"/>
        <v>-3.0625918174475276E-2</v>
      </c>
      <c r="Q142" s="119">
        <v>32967</v>
      </c>
      <c r="R142" s="1">
        <f t="shared" si="55"/>
        <v>1.5445290148883735E-4</v>
      </c>
      <c r="S142" s="2">
        <f t="shared" si="56"/>
        <v>0.05</v>
      </c>
      <c r="Z142" s="1">
        <f t="shared" si="57"/>
        <v>-19647</v>
      </c>
      <c r="AA142" s="1">
        <f t="shared" si="58"/>
        <v>-5.0052882258222907E-3</v>
      </c>
      <c r="AB142" s="1">
        <f t="shared" si="59"/>
        <v>-1.5863753006772334E-2</v>
      </c>
      <c r="AC142" s="1">
        <f t="shared" si="60"/>
        <v>1.2427908170276981E-2</v>
      </c>
      <c r="AD142" s="1">
        <f t="shared" si="61"/>
        <v>-1.3192721778376004E-2</v>
      </c>
      <c r="AE142" s="1">
        <f t="shared" si="62"/>
        <v>8.7023953960818265E-6</v>
      </c>
      <c r="AF142" s="1">
        <f t="shared" si="63"/>
        <v>1.2427908170276981E-2</v>
      </c>
      <c r="AG142" s="2"/>
      <c r="AH142" s="1">
        <f t="shared" si="64"/>
        <v>-2.334256997425962E-3</v>
      </c>
      <c r="AI142" s="1">
        <f t="shared" si="65"/>
        <v>1.2889725245247285</v>
      </c>
      <c r="AJ142" s="1">
        <f t="shared" si="66"/>
        <v>7.1141995137718628E-2</v>
      </c>
      <c r="AK142" s="1">
        <f t="shared" si="67"/>
        <v>-0.18640930633338706</v>
      </c>
      <c r="AL142" s="1">
        <f t="shared" si="68"/>
        <v>-0.57290607871765287</v>
      </c>
      <c r="AM142" s="1">
        <f t="shared" si="69"/>
        <v>-0.29455403654919654</v>
      </c>
      <c r="AN142" s="1">
        <f t="shared" si="76"/>
        <v>-0.40596054986527563</v>
      </c>
      <c r="AO142" s="1">
        <f t="shared" si="76"/>
        <v>-0.40586448805876363</v>
      </c>
      <c r="AP142" s="1">
        <f t="shared" si="76"/>
        <v>-0.40556046078845986</v>
      </c>
      <c r="AQ142" s="1">
        <f t="shared" si="76"/>
        <v>-0.40459850222473626</v>
      </c>
      <c r="AR142" s="1">
        <f t="shared" si="76"/>
        <v>-0.40155741664905731</v>
      </c>
      <c r="AS142" s="1">
        <f t="shared" si="76"/>
        <v>-0.39196908209063319</v>
      </c>
      <c r="AT142" s="1">
        <f t="shared" si="76"/>
        <v>-0.36197946597898961</v>
      </c>
      <c r="AU142" s="1">
        <f t="shared" si="70"/>
        <v>-0.27019214376597223</v>
      </c>
    </row>
    <row r="143" spans="1:47" ht="12.95" customHeight="1" x14ac:dyDescent="0.2">
      <c r="A143" s="67" t="s">
        <v>109</v>
      </c>
      <c r="B143" s="68" t="s">
        <v>101</v>
      </c>
      <c r="C143" s="67">
        <v>11554.653</v>
      </c>
      <c r="D143" s="69"/>
      <c r="E143" s="70">
        <f t="shared" si="50"/>
        <v>-19591.503523688258</v>
      </c>
      <c r="F143" s="1">
        <f t="shared" si="51"/>
        <v>-19591.5</v>
      </c>
      <c r="G143" s="1">
        <f t="shared" si="52"/>
        <v>-5.910445002882625E-3</v>
      </c>
      <c r="H143" s="1">
        <f t="shared" si="53"/>
        <v>-5.910445002882625E-3</v>
      </c>
      <c r="P143" s="1">
        <f t="shared" si="54"/>
        <v>-3.0640545596608816E-2</v>
      </c>
      <c r="Q143" s="119">
        <v>33060</v>
      </c>
      <c r="R143" s="1">
        <f t="shared" si="55"/>
        <v>6.1157787537581651E-4</v>
      </c>
      <c r="S143" s="2">
        <f t="shared" si="56"/>
        <v>0.05</v>
      </c>
      <c r="Z143" s="1">
        <f t="shared" si="57"/>
        <v>-19591.5</v>
      </c>
      <c r="AA143" s="1">
        <f t="shared" si="58"/>
        <v>-6.2511471922204274E-3</v>
      </c>
      <c r="AB143" s="1">
        <f t="shared" si="59"/>
        <v>-2.3662706263855465E-3</v>
      </c>
      <c r="AC143" s="1">
        <f t="shared" si="60"/>
        <v>2.4730100593726191E-2</v>
      </c>
      <c r="AD143" s="1">
        <f t="shared" si="61"/>
        <v>3.407021893378024E-4</v>
      </c>
      <c r="AE143" s="1">
        <f t="shared" si="62"/>
        <v>5.8038990909785882E-9</v>
      </c>
      <c r="AF143" s="1">
        <f t="shared" si="63"/>
        <v>2.4730100593726191E-2</v>
      </c>
      <c r="AG143" s="2"/>
      <c r="AH143" s="1">
        <f t="shared" si="64"/>
        <v>-3.5441743764970785E-3</v>
      </c>
      <c r="AI143" s="1">
        <f t="shared" si="65"/>
        <v>1.3043497530616575</v>
      </c>
      <c r="AJ143" s="1">
        <f t="shared" si="66"/>
        <v>-1.7499612324306173E-2</v>
      </c>
      <c r="AK143" s="1">
        <f t="shared" si="67"/>
        <v>-0.16007741011522358</v>
      </c>
      <c r="AL143" s="1">
        <f t="shared" si="68"/>
        <v>-0.48420343042546343</v>
      </c>
      <c r="AM143" s="1">
        <f t="shared" si="69"/>
        <v>-0.24694543137255892</v>
      </c>
      <c r="AN143" s="1">
        <f t="shared" si="76"/>
        <v>-0.34173292709035996</v>
      </c>
      <c r="AO143" s="1">
        <f t="shared" si="76"/>
        <v>-0.34164027089856552</v>
      </c>
      <c r="AP143" s="1">
        <f t="shared" si="76"/>
        <v>-0.34135431488360651</v>
      </c>
      <c r="AQ143" s="1">
        <f t="shared" si="76"/>
        <v>-0.34047197897484305</v>
      </c>
      <c r="AR143" s="1">
        <f t="shared" si="76"/>
        <v>-0.33775120781283874</v>
      </c>
      <c r="AS143" s="1">
        <f t="shared" si="76"/>
        <v>-0.32937767096111703</v>
      </c>
      <c r="AT143" s="1">
        <f t="shared" si="76"/>
        <v>-0.30375358667222868</v>
      </c>
      <c r="AU143" s="1">
        <f t="shared" si="70"/>
        <v>-0.22652172730691511</v>
      </c>
    </row>
    <row r="144" spans="1:47" ht="12.95" customHeight="1" x14ac:dyDescent="0.2">
      <c r="A144" s="67" t="s">
        <v>109</v>
      </c>
      <c r="B144" s="68" t="s">
        <v>100</v>
      </c>
      <c r="C144" s="67">
        <v>11570.605</v>
      </c>
      <c r="D144" s="69"/>
      <c r="E144" s="70">
        <f t="shared" si="50"/>
        <v>-19581.993262607208</v>
      </c>
      <c r="F144" s="1">
        <f t="shared" si="51"/>
        <v>-19582</v>
      </c>
      <c r="G144" s="1">
        <f t="shared" si="52"/>
        <v>1.1300939997454407E-2</v>
      </c>
      <c r="H144" s="1">
        <f t="shared" si="53"/>
        <v>1.1300939997454407E-2</v>
      </c>
      <c r="P144" s="1">
        <f t="shared" si="54"/>
        <v>-3.0642991949250756E-2</v>
      </c>
      <c r="Q144" s="119">
        <v>33076</v>
      </c>
      <c r="R144" s="1">
        <f t="shared" si="55"/>
        <v>1.7592934271498338E-3</v>
      </c>
      <c r="S144" s="2">
        <f t="shared" si="56"/>
        <v>0.05</v>
      </c>
      <c r="Z144" s="1">
        <f t="shared" si="57"/>
        <v>-19582</v>
      </c>
      <c r="AA144" s="1">
        <f t="shared" si="58"/>
        <v>-6.464441638523926E-3</v>
      </c>
      <c r="AB144" s="1">
        <f t="shared" si="59"/>
        <v>1.5052270340859387E-2</v>
      </c>
      <c r="AC144" s="1">
        <f t="shared" si="60"/>
        <v>4.1943931946705162E-2</v>
      </c>
      <c r="AD144" s="1">
        <f t="shared" si="61"/>
        <v>1.7765381635978333E-2</v>
      </c>
      <c r="AE144" s="1">
        <f t="shared" si="62"/>
        <v>1.5780439233597811E-5</v>
      </c>
      <c r="AF144" s="1">
        <f t="shared" si="63"/>
        <v>4.1943931946705162E-2</v>
      </c>
      <c r="AG144" s="2"/>
      <c r="AH144" s="1">
        <f t="shared" si="64"/>
        <v>-3.75133034340498E-3</v>
      </c>
      <c r="AI144" s="1">
        <f t="shared" si="65"/>
        <v>1.3067769242199294</v>
      </c>
      <c r="AJ144" s="1">
        <f t="shared" si="66"/>
        <v>-3.2882770202855599E-2</v>
      </c>
      <c r="AK144" s="1">
        <f t="shared" si="67"/>
        <v>-0.15537524958644192</v>
      </c>
      <c r="AL144" s="1">
        <f t="shared" si="68"/>
        <v>-0.46881523705971645</v>
      </c>
      <c r="AM144" s="1">
        <f t="shared" si="69"/>
        <v>-0.23879745348368353</v>
      </c>
      <c r="AN144" s="1">
        <f t="shared" si="76"/>
        <v>-0.33066516874683138</v>
      </c>
      <c r="AO144" s="1">
        <f t="shared" si="76"/>
        <v>-0.33057362527557921</v>
      </c>
      <c r="AP144" s="1">
        <f t="shared" si="76"/>
        <v>-0.33029219283706651</v>
      </c>
      <c r="AQ144" s="1">
        <f t="shared" si="76"/>
        <v>-0.32942715395302558</v>
      </c>
      <c r="AR144" s="1">
        <f t="shared" si="76"/>
        <v>-0.32676988135919915</v>
      </c>
      <c r="AS144" s="1">
        <f t="shared" si="76"/>
        <v>-0.31862197489059163</v>
      </c>
      <c r="AT144" s="1">
        <f t="shared" si="76"/>
        <v>-0.29377146036253832</v>
      </c>
      <c r="AU144" s="1">
        <f t="shared" si="70"/>
        <v>-0.2190466109760858</v>
      </c>
    </row>
    <row r="145" spans="1:47" ht="12.95" customHeight="1" x14ac:dyDescent="0.2">
      <c r="A145" s="67" t="s">
        <v>109</v>
      </c>
      <c r="B145" s="68" t="s">
        <v>100</v>
      </c>
      <c r="C145" s="67">
        <v>11612.538</v>
      </c>
      <c r="D145" s="69"/>
      <c r="E145" s="70">
        <f t="shared" si="50"/>
        <v>-19556.993652657879</v>
      </c>
      <c r="F145" s="1">
        <f t="shared" si="51"/>
        <v>-19557</v>
      </c>
      <c r="G145" s="1">
        <f t="shared" si="52"/>
        <v>1.0646689996065106E-2</v>
      </c>
      <c r="H145" s="1">
        <f t="shared" si="53"/>
        <v>1.0646689996065106E-2</v>
      </c>
      <c r="P145" s="1">
        <f t="shared" si="54"/>
        <v>-3.0649349488932519E-2</v>
      </c>
      <c r="Q145" s="119">
        <v>33118</v>
      </c>
      <c r="R145" s="1">
        <f t="shared" si="55"/>
        <v>1.7053628771464828E-3</v>
      </c>
      <c r="S145" s="2">
        <f t="shared" si="56"/>
        <v>0.05</v>
      </c>
      <c r="Z145" s="1">
        <f t="shared" si="57"/>
        <v>-19557</v>
      </c>
      <c r="AA145" s="1">
        <f t="shared" si="58"/>
        <v>-7.0252305061213778E-3</v>
      </c>
      <c r="AB145" s="1">
        <f t="shared" si="59"/>
        <v>1.4942674427481217E-2</v>
      </c>
      <c r="AC145" s="1">
        <f t="shared" si="60"/>
        <v>4.1296039484997625E-2</v>
      </c>
      <c r="AD145" s="1">
        <f t="shared" si="61"/>
        <v>1.7671920502186484E-2</v>
      </c>
      <c r="AE145" s="1">
        <f t="shared" si="62"/>
        <v>1.5614838711779952E-5</v>
      </c>
      <c r="AF145" s="1">
        <f t="shared" si="63"/>
        <v>4.1296039484997625E-2</v>
      </c>
      <c r="AG145" s="2"/>
      <c r="AH145" s="1">
        <f t="shared" si="64"/>
        <v>-4.2959844314161104E-3</v>
      </c>
      <c r="AI145" s="1">
        <f t="shared" si="65"/>
        <v>1.3128536044882586</v>
      </c>
      <c r="AJ145" s="1">
        <f t="shared" si="66"/>
        <v>-7.3583111171651894E-2</v>
      </c>
      <c r="AK145" s="1">
        <f t="shared" si="67"/>
        <v>-0.1427451280310249</v>
      </c>
      <c r="AL145" s="1">
        <f t="shared" si="68"/>
        <v>-0.42805426024743948</v>
      </c>
      <c r="AM145" s="1">
        <f t="shared" si="69"/>
        <v>-0.21735616546269404</v>
      </c>
      <c r="AN145" s="1">
        <f t="shared" si="76"/>
        <v>-0.30144431167757257</v>
      </c>
      <c r="AO145" s="1">
        <f t="shared" si="76"/>
        <v>-0.30135645292099833</v>
      </c>
      <c r="AP145" s="1">
        <f t="shared" si="76"/>
        <v>-0.30108891446880515</v>
      </c>
      <c r="AQ145" s="1">
        <f t="shared" si="76"/>
        <v>-0.30027437065786267</v>
      </c>
      <c r="AR145" s="1">
        <f t="shared" si="76"/>
        <v>-0.29779568368096421</v>
      </c>
      <c r="AS145" s="1">
        <f t="shared" si="76"/>
        <v>-0.29026445727372174</v>
      </c>
      <c r="AT145" s="1">
        <f t="shared" si="76"/>
        <v>-0.26748311992040941</v>
      </c>
      <c r="AU145" s="1">
        <f t="shared" si="70"/>
        <v>-0.19937525221074459</v>
      </c>
    </row>
    <row r="146" spans="1:47" ht="12.95" customHeight="1" x14ac:dyDescent="0.2">
      <c r="A146" s="67" t="s">
        <v>110</v>
      </c>
      <c r="B146" s="68" t="s">
        <v>100</v>
      </c>
      <c r="C146" s="67">
        <v>11892.625</v>
      </c>
      <c r="D146" s="69"/>
      <c r="E146" s="70">
        <f t="shared" si="50"/>
        <v>-19390.01142501193</v>
      </c>
      <c r="F146" s="1">
        <f t="shared" si="51"/>
        <v>-19390</v>
      </c>
      <c r="G146" s="1">
        <f t="shared" si="52"/>
        <v>-1.9163700002536643E-2</v>
      </c>
      <c r="H146" s="1">
        <f t="shared" si="53"/>
        <v>-1.9163700002536643E-2</v>
      </c>
      <c r="P146" s="1">
        <f t="shared" si="54"/>
        <v>-3.0688835235497938E-2</v>
      </c>
      <c r="Q146" s="119">
        <v>33398</v>
      </c>
      <c r="R146" s="1">
        <f t="shared" si="55"/>
        <v>1.328287421380458E-4</v>
      </c>
      <c r="S146" s="2">
        <f t="shared" si="56"/>
        <v>0.05</v>
      </c>
      <c r="Z146" s="1">
        <f t="shared" si="57"/>
        <v>-19390</v>
      </c>
      <c r="AA146" s="1">
        <f t="shared" si="58"/>
        <v>-1.0702445662644394E-2</v>
      </c>
      <c r="AB146" s="1">
        <f t="shared" si="59"/>
        <v>-1.1297570183176259E-2</v>
      </c>
      <c r="AC146" s="1">
        <f t="shared" si="60"/>
        <v>1.1525135232961295E-2</v>
      </c>
      <c r="AD146" s="1">
        <f t="shared" si="61"/>
        <v>-8.4612543398922494E-3</v>
      </c>
      <c r="AE146" s="1">
        <f t="shared" si="62"/>
        <v>3.5796412502172715E-6</v>
      </c>
      <c r="AF146" s="1">
        <f t="shared" si="63"/>
        <v>1.1525135232961295E-2</v>
      </c>
      <c r="AG146" s="2"/>
      <c r="AH146" s="1">
        <f t="shared" si="64"/>
        <v>-7.8661298193603846E-3</v>
      </c>
      <c r="AI146" s="1">
        <f t="shared" si="65"/>
        <v>1.340123054219996</v>
      </c>
      <c r="AJ146" s="1">
        <f t="shared" si="66"/>
        <v>-0.34641593275734639</v>
      </c>
      <c r="AK146" s="1">
        <f t="shared" si="67"/>
        <v>-5.0693761016037217E-2</v>
      </c>
      <c r="AL146" s="1">
        <f t="shared" si="68"/>
        <v>-0.14795617797970426</v>
      </c>
      <c r="AM146" s="1">
        <f t="shared" si="69"/>
        <v>-7.4113339793015542E-2</v>
      </c>
      <c r="AN146" s="1">
        <f t="shared" si="76"/>
        <v>-0.10347845474713438</v>
      </c>
      <c r="AO146" s="1">
        <f t="shared" si="76"/>
        <v>-0.10344092843828814</v>
      </c>
      <c r="AP146" s="1">
        <f t="shared" si="76"/>
        <v>-0.10333121649183014</v>
      </c>
      <c r="AQ146" s="1">
        <f t="shared" si="76"/>
        <v>-0.10301046971176758</v>
      </c>
      <c r="AR146" s="1">
        <f t="shared" si="76"/>
        <v>-0.10207281595389388</v>
      </c>
      <c r="AS146" s="1">
        <f t="shared" si="76"/>
        <v>-9.9332243022363764E-2</v>
      </c>
      <c r="AT146" s="1">
        <f t="shared" si="76"/>
        <v>-9.1326312993632641E-2</v>
      </c>
      <c r="AU146" s="1">
        <f t="shared" si="70"/>
        <v>-6.7970575658267141E-2</v>
      </c>
    </row>
    <row r="147" spans="1:47" ht="12.95" customHeight="1" x14ac:dyDescent="0.2">
      <c r="A147" s="67" t="s">
        <v>111</v>
      </c>
      <c r="B147" s="68" t="s">
        <v>101</v>
      </c>
      <c r="C147" s="67">
        <v>11940.447</v>
      </c>
      <c r="D147" s="69"/>
      <c r="E147" s="70">
        <f t="shared" si="50"/>
        <v>-19361.500911883919</v>
      </c>
      <c r="F147" s="1">
        <f t="shared" si="51"/>
        <v>-19361.5</v>
      </c>
      <c r="G147" s="1">
        <f t="shared" si="52"/>
        <v>-1.5295450029952917E-3</v>
      </c>
      <c r="H147" s="1">
        <f t="shared" si="53"/>
        <v>-1.5295450029952917E-3</v>
      </c>
      <c r="P147" s="1">
        <f t="shared" si="54"/>
        <v>-3.0695055532420655E-2</v>
      </c>
      <c r="Q147" s="119">
        <v>33445</v>
      </c>
      <c r="R147" s="1">
        <f t="shared" si="55"/>
        <v>8.5062700444202169E-4</v>
      </c>
      <c r="S147" s="2">
        <f t="shared" si="56"/>
        <v>0.05</v>
      </c>
      <c r="Z147" s="1">
        <f t="shared" si="57"/>
        <v>-19361.5</v>
      </c>
      <c r="AA147" s="1">
        <f t="shared" si="58"/>
        <v>-1.1308353499973204E-2</v>
      </c>
      <c r="AB147" s="1">
        <f t="shared" si="59"/>
        <v>6.9243437416357696E-3</v>
      </c>
      <c r="AC147" s="1">
        <f t="shared" si="60"/>
        <v>2.9165510529425363E-2</v>
      </c>
      <c r="AD147" s="1">
        <f t="shared" si="61"/>
        <v>9.7788084969779119E-3</v>
      </c>
      <c r="AE147" s="1">
        <f t="shared" si="62"/>
        <v>4.781254781028371E-6</v>
      </c>
      <c r="AF147" s="1">
        <f t="shared" si="63"/>
        <v>2.9165510529425363E-2</v>
      </c>
      <c r="AG147" s="2"/>
      <c r="AH147" s="1">
        <f t="shared" si="64"/>
        <v>-8.4538887446310614E-3</v>
      </c>
      <c r="AI147" s="1">
        <f t="shared" si="65"/>
        <v>1.3421880606535228</v>
      </c>
      <c r="AJ147" s="1">
        <f t="shared" si="66"/>
        <v>-0.39168384681255713</v>
      </c>
      <c r="AK147" s="1">
        <f t="shared" si="67"/>
        <v>-3.4071697405183739E-2</v>
      </c>
      <c r="AL147" s="1">
        <f t="shared" si="68"/>
        <v>-9.9242985009826132E-2</v>
      </c>
      <c r="AM147" s="1">
        <f t="shared" si="69"/>
        <v>-4.9662260201430712E-2</v>
      </c>
      <c r="AN147" s="1">
        <f t="shared" si="76"/>
        <v>-6.9373495186186657E-2</v>
      </c>
      <c r="AO147" s="1">
        <f t="shared" si="76"/>
        <v>-6.9347936953406727E-2</v>
      </c>
      <c r="AP147" s="1">
        <f t="shared" si="76"/>
        <v>-6.9273434987246751E-2</v>
      </c>
      <c r="AQ147" s="1">
        <f t="shared" si="76"/>
        <v>-6.9056264775056775E-2</v>
      </c>
      <c r="AR147" s="1">
        <f t="shared" si="76"/>
        <v>-6.8423240982503963E-2</v>
      </c>
      <c r="AS147" s="1">
        <f t="shared" si="76"/>
        <v>-6.6578212167311135E-2</v>
      </c>
      <c r="AT147" s="1">
        <f t="shared" si="76"/>
        <v>-6.120191124027078E-2</v>
      </c>
      <c r="AU147" s="1">
        <f t="shared" si="70"/>
        <v>-4.5545226665778316E-2</v>
      </c>
    </row>
    <row r="148" spans="1:47" ht="12.95" customHeight="1" x14ac:dyDescent="0.2">
      <c r="A148" s="67" t="s">
        <v>110</v>
      </c>
      <c r="B148" s="68" t="s">
        <v>101</v>
      </c>
      <c r="C148" s="67">
        <v>11970.633</v>
      </c>
      <c r="D148" s="69"/>
      <c r="E148" s="70">
        <f t="shared" si="50"/>
        <v>-19343.504626716382</v>
      </c>
      <c r="F148" s="1">
        <f t="shared" si="51"/>
        <v>-19343.5</v>
      </c>
      <c r="G148" s="1">
        <f t="shared" si="52"/>
        <v>-7.7606050017493544E-3</v>
      </c>
      <c r="H148" s="1">
        <f t="shared" si="53"/>
        <v>-7.7606050017493544E-3</v>
      </c>
      <c r="P148" s="1">
        <f t="shared" si="54"/>
        <v>-3.0698906282604854E-2</v>
      </c>
      <c r="Q148" s="119">
        <v>33476</v>
      </c>
      <c r="R148" s="1">
        <f t="shared" si="55"/>
        <v>5.2616566565129709E-4</v>
      </c>
      <c r="S148" s="2">
        <f t="shared" si="56"/>
        <v>0.05</v>
      </c>
      <c r="Z148" s="1">
        <f t="shared" si="57"/>
        <v>-19343.5</v>
      </c>
      <c r="AA148" s="1">
        <f t="shared" si="58"/>
        <v>-1.1686377749395268E-2</v>
      </c>
      <c r="AB148" s="1">
        <f t="shared" si="59"/>
        <v>1.0598640699936452E-3</v>
      </c>
      <c r="AC148" s="1">
        <f t="shared" si="60"/>
        <v>2.29383012808555E-2</v>
      </c>
      <c r="AD148" s="1">
        <f t="shared" si="61"/>
        <v>3.9257727476459132E-3</v>
      </c>
      <c r="AE148" s="1">
        <f t="shared" si="62"/>
        <v>7.7058458330796716E-7</v>
      </c>
      <c r="AF148" s="1">
        <f t="shared" si="63"/>
        <v>2.29383012808555E-2</v>
      </c>
      <c r="AG148" s="2"/>
      <c r="AH148" s="1">
        <f t="shared" si="64"/>
        <v>-8.8204690717429996E-3</v>
      </c>
      <c r="AI148" s="1">
        <f t="shared" si="65"/>
        <v>1.3430757598366436</v>
      </c>
      <c r="AJ148" s="1">
        <f t="shared" si="66"/>
        <v>-0.41986164820264066</v>
      </c>
      <c r="AK148" s="1">
        <f t="shared" si="67"/>
        <v>-2.350685922021693E-2</v>
      </c>
      <c r="AL148" s="1">
        <f t="shared" si="68"/>
        <v>-6.8411060317780034E-2</v>
      </c>
      <c r="AM148" s="1">
        <f t="shared" si="69"/>
        <v>-3.4218876770577777E-2</v>
      </c>
      <c r="AN148" s="1">
        <f t="shared" si="76"/>
        <v>-4.7810615123106387E-2</v>
      </c>
      <c r="AO148" s="1">
        <f t="shared" si="76"/>
        <v>-4.7792881683522123E-2</v>
      </c>
      <c r="AP148" s="1">
        <f t="shared" si="76"/>
        <v>-4.7741254130783339E-2</v>
      </c>
      <c r="AQ148" s="1">
        <f t="shared" si="76"/>
        <v>-4.7590951007666998E-2</v>
      </c>
      <c r="AR148" s="1">
        <f t="shared" si="76"/>
        <v>-4.7153380137067949E-2</v>
      </c>
      <c r="AS148" s="1">
        <f t="shared" si="76"/>
        <v>-4.5879550442695677E-2</v>
      </c>
      <c r="AT148" s="1">
        <f t="shared" si="76"/>
        <v>-4.2171671492699479E-2</v>
      </c>
      <c r="AU148" s="1">
        <f t="shared" si="70"/>
        <v>-3.1381848354733233E-2</v>
      </c>
    </row>
    <row r="149" spans="1:47" ht="12.95" customHeight="1" x14ac:dyDescent="0.2">
      <c r="A149" s="67" t="s">
        <v>110</v>
      </c>
      <c r="B149" s="68" t="s">
        <v>100</v>
      </c>
      <c r="C149" s="67">
        <v>11986.558000000001</v>
      </c>
      <c r="D149" s="69"/>
      <c r="E149" s="70">
        <f t="shared" ref="E149:E212" si="77">+(C149-C$7)/C$8</f>
        <v>-19334.010462491471</v>
      </c>
      <c r="F149" s="1">
        <f t="shared" ref="F149:F212" si="78">ROUND(2*E149,0)/2</f>
        <v>-19334</v>
      </c>
      <c r="G149" s="1">
        <f t="shared" ref="G149:G212" si="79">+C149-(C$7+F149*C$8)</f>
        <v>-1.7549219999636989E-2</v>
      </c>
      <c r="H149" s="1">
        <f t="shared" ref="H149:H212" si="80">+C149-(C$7+F149*C$8)</f>
        <v>-1.7549219999636989E-2</v>
      </c>
      <c r="P149" s="1">
        <f t="shared" ref="P149:P212" si="81">+D$11+D$12*F149+D$13*F149^2</f>
        <v>-3.0700914321299295E-2</v>
      </c>
      <c r="Q149" s="119">
        <v>33492</v>
      </c>
      <c r="R149" s="1">
        <f t="shared" ref="R149:R212" si="82">+(P149-G149)^2</f>
        <v>1.7296706353044455E-4</v>
      </c>
      <c r="S149" s="2">
        <f t="shared" ref="S149:S212" si="83">S$15</f>
        <v>0.05</v>
      </c>
      <c r="Z149" s="1">
        <f t="shared" ref="Z149:Z212" si="84">F149</f>
        <v>-19334</v>
      </c>
      <c r="AA149" s="1">
        <f t="shared" ref="AA149:AA212" si="85">AB$3+AB$4*Z149+AB$5*Z149^2+AH149</f>
        <v>-1.1884325996325823E-2</v>
      </c>
      <c r="AB149" s="1">
        <f t="shared" ref="AB149:AB212" si="86">IF(S149&lt;&gt;0,G149-AH149,-9999)</f>
        <v>-8.5368367393797145E-3</v>
      </c>
      <c r="AC149" s="1">
        <f t="shared" ref="AC149:AC212" si="87">+G149-P149</f>
        <v>1.3151694321662306E-2</v>
      </c>
      <c r="AD149" s="1">
        <f t="shared" ref="AD149:AD212" si="88">IF(S149&lt;&gt;0,G149-AA149,-9999)</f>
        <v>-5.6648940033111658E-3</v>
      </c>
      <c r="AE149" s="1">
        <f t="shared" ref="AE149:AE212" si="89">+(G149-AA149)^2*S149</f>
        <v>1.6045512034375403E-6</v>
      </c>
      <c r="AF149" s="1">
        <f t="shared" ref="AF149:AF212" si="90">IF(S149&lt;&gt;0,G149-P149,-9999)</f>
        <v>1.3151694321662306E-2</v>
      </c>
      <c r="AG149" s="2"/>
      <c r="AH149" s="1">
        <f t="shared" ref="AH149:AH212" si="91">$AB$6*($AB$11/AI149*AJ149+$AB$12)</f>
        <v>-9.0123832602572746E-3</v>
      </c>
      <c r="AI149" s="1">
        <f t="shared" ref="AI149:AI212" si="92">1+$AB$7*COS(AL149)</f>
        <v>1.3434130920718708</v>
      </c>
      <c r="AJ149" s="1">
        <f t="shared" ref="AJ149:AJ212" si="93">SIN(AL149+RADIANS($AB$9))</f>
        <v>-0.43458695325488667</v>
      </c>
      <c r="AK149" s="1">
        <f t="shared" ref="AK149:AK212" si="94">$AB$7*SIN(AL149)</f>
        <v>-1.7916406211243137E-2</v>
      </c>
      <c r="AL149" s="1">
        <f t="shared" ref="AL149:AL212" si="95">2*ATAN(AM149)</f>
        <v>-5.2124329900976291E-2</v>
      </c>
      <c r="AM149" s="1">
        <f t="shared" ref="AM149:AM212" si="96">SQRT((1+$AB$7)/(1-$AB$7))*TAN(AN149/2)</f>
        <v>-2.6068067344871659E-2</v>
      </c>
      <c r="AN149" s="1">
        <f t="shared" si="76"/>
        <v>-3.642521573145413E-2</v>
      </c>
      <c r="AO149" s="1">
        <f t="shared" si="76"/>
        <v>-3.6411670620501331E-2</v>
      </c>
      <c r="AP149" s="1">
        <f t="shared" si="76"/>
        <v>-3.6372255476080501E-2</v>
      </c>
      <c r="AQ149" s="1">
        <f t="shared" si="76"/>
        <v>-3.6257561010886244E-2</v>
      </c>
      <c r="AR149" s="1">
        <f t="shared" si="76"/>
        <v>-3.5923813316598788E-2</v>
      </c>
      <c r="AS149" s="1">
        <f t="shared" si="76"/>
        <v>-3.4952668572383723E-2</v>
      </c>
      <c r="AT149" s="1">
        <f t="shared" si="76"/>
        <v>-3.2126999258846302E-2</v>
      </c>
      <c r="AU149" s="1">
        <f t="shared" ref="AU149:AU212" si="97">RADIANS($AB$9)+$AB$18*(F149-AB$15)</f>
        <v>-2.3906732023903476E-2</v>
      </c>
    </row>
    <row r="150" spans="1:47" ht="12.95" customHeight="1" x14ac:dyDescent="0.2">
      <c r="A150" s="67" t="s">
        <v>106</v>
      </c>
      <c r="B150" s="68" t="s">
        <v>100</v>
      </c>
      <c r="C150" s="67">
        <v>11986.564</v>
      </c>
      <c r="D150" s="69"/>
      <c r="E150" s="70">
        <f t="shared" si="77"/>
        <v>-19334.006885412331</v>
      </c>
      <c r="F150" s="1">
        <f t="shared" si="78"/>
        <v>-19334</v>
      </c>
      <c r="G150" s="1">
        <f t="shared" si="79"/>
        <v>-1.1549220000233618E-2</v>
      </c>
      <c r="H150" s="1">
        <f t="shared" si="80"/>
        <v>-1.1549220000233618E-2</v>
      </c>
      <c r="P150" s="1">
        <f t="shared" si="81"/>
        <v>-3.0700914321299295E-2</v>
      </c>
      <c r="Q150" s="119">
        <v>33492</v>
      </c>
      <c r="R150" s="1">
        <f t="shared" si="82"/>
        <v>3.6678739536753931E-4</v>
      </c>
      <c r="S150" s="2">
        <f t="shared" si="83"/>
        <v>0.05</v>
      </c>
      <c r="Z150" s="1">
        <f t="shared" si="84"/>
        <v>-19334</v>
      </c>
      <c r="AA150" s="1">
        <f t="shared" si="85"/>
        <v>-1.1884325996325823E-2</v>
      </c>
      <c r="AB150" s="1">
        <f t="shared" si="86"/>
        <v>-2.536836739976343E-3</v>
      </c>
      <c r="AC150" s="1">
        <f t="shared" si="87"/>
        <v>1.9151694321065678E-2</v>
      </c>
      <c r="AD150" s="1">
        <f t="shared" si="88"/>
        <v>3.3510599609220572E-4</v>
      </c>
      <c r="AE150" s="1">
        <f t="shared" si="89"/>
        <v>5.6148014308474697E-9</v>
      </c>
      <c r="AF150" s="1">
        <f t="shared" si="90"/>
        <v>1.9151694321065678E-2</v>
      </c>
      <c r="AG150" s="2"/>
      <c r="AH150" s="1">
        <f t="shared" si="91"/>
        <v>-9.0123832602572746E-3</v>
      </c>
      <c r="AI150" s="1">
        <f t="shared" si="92"/>
        <v>1.3434130920718708</v>
      </c>
      <c r="AJ150" s="1">
        <f t="shared" si="93"/>
        <v>-0.43458695325488667</v>
      </c>
      <c r="AK150" s="1">
        <f t="shared" si="94"/>
        <v>-1.7916406211243137E-2</v>
      </c>
      <c r="AL150" s="1">
        <f t="shared" si="95"/>
        <v>-5.2124329900976291E-2</v>
      </c>
      <c r="AM150" s="1">
        <f t="shared" si="96"/>
        <v>-2.6068067344871659E-2</v>
      </c>
      <c r="AN150" s="1">
        <f t="shared" si="76"/>
        <v>-3.642521573145413E-2</v>
      </c>
      <c r="AO150" s="1">
        <f t="shared" si="76"/>
        <v>-3.6411670620501331E-2</v>
      </c>
      <c r="AP150" s="1">
        <f t="shared" si="76"/>
        <v>-3.6372255476080501E-2</v>
      </c>
      <c r="AQ150" s="1">
        <f t="shared" si="76"/>
        <v>-3.6257561010886244E-2</v>
      </c>
      <c r="AR150" s="1">
        <f t="shared" si="76"/>
        <v>-3.5923813316598788E-2</v>
      </c>
      <c r="AS150" s="1">
        <f t="shared" si="76"/>
        <v>-3.4952668572383723E-2</v>
      </c>
      <c r="AT150" s="1">
        <f t="shared" si="76"/>
        <v>-3.2126999258846302E-2</v>
      </c>
      <c r="AU150" s="1">
        <f t="shared" si="97"/>
        <v>-2.3906732023903476E-2</v>
      </c>
    </row>
    <row r="151" spans="1:47" ht="12.95" customHeight="1" x14ac:dyDescent="0.2">
      <c r="A151" s="67" t="s">
        <v>110</v>
      </c>
      <c r="B151" s="68" t="s">
        <v>101</v>
      </c>
      <c r="C151" s="67">
        <v>12007.538</v>
      </c>
      <c r="D151" s="69"/>
      <c r="E151" s="70">
        <f t="shared" si="77"/>
        <v>-19321.502609088737</v>
      </c>
      <c r="F151" s="1">
        <f t="shared" si="78"/>
        <v>-19321.5</v>
      </c>
      <c r="G151" s="1">
        <f t="shared" si="79"/>
        <v>-4.3763450012193061E-3</v>
      </c>
      <c r="H151" s="1">
        <f t="shared" si="80"/>
        <v>-4.3763450012193061E-3</v>
      </c>
      <c r="P151" s="1">
        <f t="shared" si="81"/>
        <v>-3.0703530896759798E-2</v>
      </c>
      <c r="Q151" s="119">
        <v>33513</v>
      </c>
      <c r="R151" s="1">
        <f t="shared" si="82"/>
        <v>6.931207171783462E-4</v>
      </c>
      <c r="S151" s="2">
        <f t="shared" si="83"/>
        <v>0.05</v>
      </c>
      <c r="Z151" s="1">
        <f t="shared" si="84"/>
        <v>-19321.5</v>
      </c>
      <c r="AA151" s="1">
        <f t="shared" si="85"/>
        <v>-1.214305460387409E-2</v>
      </c>
      <c r="AB151" s="1">
        <f t="shared" si="86"/>
        <v>4.8868334102170428E-3</v>
      </c>
      <c r="AC151" s="1">
        <f t="shared" si="87"/>
        <v>2.6327185895540492E-2</v>
      </c>
      <c r="AD151" s="1">
        <f t="shared" si="88"/>
        <v>7.7667096026547838E-3</v>
      </c>
      <c r="AE151" s="1">
        <f t="shared" si="89"/>
        <v>3.0160889025985016E-6</v>
      </c>
      <c r="AF151" s="1">
        <f t="shared" si="90"/>
        <v>2.6327185895540492E-2</v>
      </c>
      <c r="AG151" s="2"/>
      <c r="AH151" s="1">
        <f t="shared" si="91"/>
        <v>-9.2631784114363489E-3</v>
      </c>
      <c r="AI151" s="1">
        <f t="shared" si="92"/>
        <v>1.34371826761789</v>
      </c>
      <c r="AJ151" s="1">
        <f t="shared" si="93"/>
        <v>-0.45379536588330938</v>
      </c>
      <c r="AK151" s="1">
        <f t="shared" si="94"/>
        <v>-1.0549972684609282E-2</v>
      </c>
      <c r="AL151" s="1">
        <f t="shared" si="95"/>
        <v>-3.0684029634928348E-2</v>
      </c>
      <c r="AM151" s="1">
        <f t="shared" si="96"/>
        <v>-1.5343218652088084E-2</v>
      </c>
      <c r="AN151" s="1">
        <f t="shared" ref="AN151:AT160" si="98">$AU151+$AB$7*SIN(AO151)</f>
        <v>-2.1440808437255959E-2</v>
      </c>
      <c r="AO151" s="1">
        <f t="shared" si="98"/>
        <v>-2.1432816972885252E-2</v>
      </c>
      <c r="AP151" s="1">
        <f t="shared" si="98"/>
        <v>-2.1409572541623945E-2</v>
      </c>
      <c r="AQ151" s="1">
        <f t="shared" si="98"/>
        <v>-2.1341962522434192E-2</v>
      </c>
      <c r="AR151" s="1">
        <f t="shared" si="98"/>
        <v>-2.1145308890552411E-2</v>
      </c>
      <c r="AS151" s="1">
        <f t="shared" si="98"/>
        <v>-2.0573317654157389E-2</v>
      </c>
      <c r="AT151" s="1">
        <f t="shared" si="98"/>
        <v>-1.8909648494560331E-2</v>
      </c>
      <c r="AU151" s="1">
        <f t="shared" si="97"/>
        <v>-1.4071052641233095E-2</v>
      </c>
    </row>
    <row r="152" spans="1:47" ht="12.95" customHeight="1" x14ac:dyDescent="0.2">
      <c r="A152" s="67" t="s">
        <v>111</v>
      </c>
      <c r="B152" s="68" t="s">
        <v>101</v>
      </c>
      <c r="C152" s="67">
        <v>12024.308000000001</v>
      </c>
      <c r="D152" s="69"/>
      <c r="E152" s="70">
        <f t="shared" si="77"/>
        <v>-19311.504672884548</v>
      </c>
      <c r="F152" s="1">
        <f t="shared" si="78"/>
        <v>-19311.5</v>
      </c>
      <c r="G152" s="1">
        <f t="shared" si="79"/>
        <v>-7.8380449995165691E-3</v>
      </c>
      <c r="H152" s="1">
        <f t="shared" si="80"/>
        <v>-7.8380449995165691E-3</v>
      </c>
      <c r="P152" s="1">
        <f t="shared" si="81"/>
        <v>-3.0705603227451167E-2</v>
      </c>
      <c r="Q152" s="119">
        <v>33529</v>
      </c>
      <c r="R152" s="1">
        <f t="shared" si="82"/>
        <v>5.2292521930797937E-4</v>
      </c>
      <c r="S152" s="2">
        <f t="shared" si="83"/>
        <v>0.05</v>
      </c>
      <c r="Z152" s="1">
        <f t="shared" si="84"/>
        <v>-19311.5</v>
      </c>
      <c r="AA152" s="1">
        <f t="shared" si="85"/>
        <v>-1.2348568948130741E-2</v>
      </c>
      <c r="AB152" s="1">
        <f t="shared" si="86"/>
        <v>1.6243059772271633E-3</v>
      </c>
      <c r="AC152" s="1">
        <f t="shared" si="87"/>
        <v>2.2867558227934598E-2</v>
      </c>
      <c r="AD152" s="1">
        <f t="shared" si="88"/>
        <v>4.5105239486141722E-3</v>
      </c>
      <c r="AE152" s="1">
        <f t="shared" si="89"/>
        <v>1.0172413145510992E-6</v>
      </c>
      <c r="AF152" s="1">
        <f t="shared" si="90"/>
        <v>2.2867558227934598E-2</v>
      </c>
      <c r="AG152" s="2"/>
      <c r="AH152" s="1">
        <f t="shared" si="91"/>
        <v>-9.4623509767437324E-3</v>
      </c>
      <c r="AI152" s="1">
        <f t="shared" si="92"/>
        <v>1.3438486800252691</v>
      </c>
      <c r="AJ152" s="1">
        <f t="shared" si="93"/>
        <v>-0.46901711545740643</v>
      </c>
      <c r="AK152" s="1">
        <f t="shared" si="94"/>
        <v>-4.6513076408182521E-3</v>
      </c>
      <c r="AL152" s="1">
        <f t="shared" si="95"/>
        <v>-1.3526368532709467E-2</v>
      </c>
      <c r="AM152" s="1">
        <f t="shared" si="96"/>
        <v>-6.7632873857486515E-3</v>
      </c>
      <c r="AN152" s="1">
        <f t="shared" si="98"/>
        <v>-9.4513953350803745E-3</v>
      </c>
      <c r="AO152" s="1">
        <f t="shared" si="98"/>
        <v>-9.4478691084569216E-3</v>
      </c>
      <c r="AP152" s="1">
        <f t="shared" si="98"/>
        <v>-9.437614419550263E-3</v>
      </c>
      <c r="AQ152" s="1">
        <f t="shared" si="98"/>
        <v>-9.4077925629517251E-3</v>
      </c>
      <c r="AR152" s="1">
        <f t="shared" si="98"/>
        <v>-9.3210670998502814E-3</v>
      </c>
      <c r="AS152" s="1">
        <f t="shared" si="98"/>
        <v>-9.0688596588222679E-3</v>
      </c>
      <c r="AT152" s="1">
        <f t="shared" si="98"/>
        <v>-8.3354151574431996E-3</v>
      </c>
      <c r="AU152" s="1">
        <f t="shared" si="97"/>
        <v>-6.2025091350967898E-3</v>
      </c>
    </row>
    <row r="153" spans="1:47" ht="12.95" customHeight="1" x14ac:dyDescent="0.2">
      <c r="A153" s="67" t="s">
        <v>108</v>
      </c>
      <c r="B153" s="68" t="s">
        <v>101</v>
      </c>
      <c r="C153" s="67">
        <v>12210.487999999999</v>
      </c>
      <c r="D153" s="69"/>
      <c r="E153" s="70">
        <f t="shared" si="77"/>
        <v>-19200.507907082771</v>
      </c>
      <c r="F153" s="1">
        <f t="shared" si="78"/>
        <v>-19200.5</v>
      </c>
      <c r="G153" s="1">
        <f t="shared" si="79"/>
        <v>-1.3262915001178044E-2</v>
      </c>
      <c r="H153" s="1">
        <f t="shared" si="80"/>
        <v>-1.3262915001178044E-2</v>
      </c>
      <c r="P153" s="1">
        <f t="shared" si="81"/>
        <v>-3.0727356735937579E-2</v>
      </c>
      <c r="Q153" s="119">
        <v>33715</v>
      </c>
      <c r="R153" s="1">
        <f t="shared" si="82"/>
        <v>3.0500672510681067E-4</v>
      </c>
      <c r="S153" s="2">
        <f t="shared" si="83"/>
        <v>0.05</v>
      </c>
      <c r="Z153" s="1">
        <f t="shared" si="84"/>
        <v>-19200.5</v>
      </c>
      <c r="AA153" s="1">
        <f t="shared" si="85"/>
        <v>-1.4529474222636727E-2</v>
      </c>
      <c r="AB153" s="1">
        <f t="shared" si="86"/>
        <v>-1.6897548565849903E-3</v>
      </c>
      <c r="AC153" s="1">
        <f t="shared" si="87"/>
        <v>1.7464441734759535E-2</v>
      </c>
      <c r="AD153" s="1">
        <f t="shared" si="88"/>
        <v>1.2665592214586834E-3</v>
      </c>
      <c r="AE153" s="1">
        <f t="shared" si="89"/>
        <v>8.0208613073101325E-8</v>
      </c>
      <c r="AF153" s="1">
        <f t="shared" si="90"/>
        <v>1.7464441734759535E-2</v>
      </c>
      <c r="AG153" s="2"/>
      <c r="AH153" s="1">
        <f t="shared" si="91"/>
        <v>-1.1573160144593054E-2</v>
      </c>
      <c r="AI153" s="1">
        <f t="shared" si="92"/>
        <v>1.338538899560298</v>
      </c>
      <c r="AJ153" s="1">
        <f t="shared" si="93"/>
        <v>-0.62738008281440172</v>
      </c>
      <c r="AK153" s="1">
        <f t="shared" si="94"/>
        <v>6.0373528159218356E-2</v>
      </c>
      <c r="AL153" s="1">
        <f t="shared" si="95"/>
        <v>0.17648027829961566</v>
      </c>
      <c r="AM153" s="1">
        <f t="shared" si="96"/>
        <v>8.8469876750941506E-2</v>
      </c>
      <c r="AN153" s="1">
        <f t="shared" si="98"/>
        <v>0.1234765434955442</v>
      </c>
      <c r="AO153" s="1">
        <f t="shared" si="98"/>
        <v>0.12343230669497085</v>
      </c>
      <c r="AP153" s="1">
        <f t="shared" si="98"/>
        <v>0.12330268135305093</v>
      </c>
      <c r="AQ153" s="1">
        <f t="shared" si="98"/>
        <v>0.12292285733810121</v>
      </c>
      <c r="AR153" s="1">
        <f t="shared" si="98"/>
        <v>0.12181001161575514</v>
      </c>
      <c r="AS153" s="1">
        <f t="shared" si="98"/>
        <v>0.11855035421345242</v>
      </c>
      <c r="AT153" s="1">
        <f t="shared" si="98"/>
        <v>0.1090095768742905</v>
      </c>
      <c r="AU153" s="1">
        <f t="shared" si="97"/>
        <v>8.1138323783016997E-2</v>
      </c>
    </row>
    <row r="154" spans="1:47" ht="12.95" customHeight="1" x14ac:dyDescent="0.2">
      <c r="A154" s="67" t="s">
        <v>112</v>
      </c>
      <c r="B154" s="68" t="s">
        <v>100</v>
      </c>
      <c r="C154" s="67">
        <v>12256.609</v>
      </c>
      <c r="D154" s="69"/>
      <c r="E154" s="70">
        <f t="shared" si="77"/>
        <v>-19173.011495891751</v>
      </c>
      <c r="F154" s="1">
        <f t="shared" si="78"/>
        <v>-19173</v>
      </c>
      <c r="G154" s="1">
        <f t="shared" si="79"/>
        <v>-1.9282590001239441E-2</v>
      </c>
      <c r="H154" s="1">
        <f t="shared" si="80"/>
        <v>-1.9282590001239441E-2</v>
      </c>
      <c r="P154" s="1">
        <f t="shared" si="81"/>
        <v>-3.0732391825748891E-2</v>
      </c>
      <c r="Q154" s="119">
        <v>33762</v>
      </c>
      <c r="R154" s="1">
        <f t="shared" si="82"/>
        <v>1.310979618205399E-4</v>
      </c>
      <c r="S154" s="2">
        <f t="shared" si="83"/>
        <v>0.05</v>
      </c>
      <c r="Z154" s="1">
        <f t="shared" si="84"/>
        <v>-19173</v>
      </c>
      <c r="AA154" s="1">
        <f t="shared" si="85"/>
        <v>-1.503763617882827E-2</v>
      </c>
      <c r="AB154" s="1">
        <f t="shared" si="86"/>
        <v>-7.2185496486320486E-3</v>
      </c>
      <c r="AC154" s="1">
        <f t="shared" si="87"/>
        <v>1.1449801824509449E-2</v>
      </c>
      <c r="AD154" s="1">
        <f t="shared" si="88"/>
        <v>-4.2449538224111714E-3</v>
      </c>
      <c r="AE154" s="1">
        <f t="shared" si="89"/>
        <v>9.009816477201607E-7</v>
      </c>
      <c r="AF154" s="1">
        <f t="shared" si="90"/>
        <v>1.1449801824509449E-2</v>
      </c>
      <c r="AG154" s="2"/>
      <c r="AH154" s="1">
        <f t="shared" si="91"/>
        <v>-1.2064040352607393E-2</v>
      </c>
      <c r="AI154" s="1">
        <f t="shared" si="92"/>
        <v>1.3353506423848414</v>
      </c>
      <c r="AJ154" s="1">
        <f t="shared" si="93"/>
        <v>-0.66305612092711652</v>
      </c>
      <c r="AK154" s="1">
        <f t="shared" si="94"/>
        <v>7.6115018688584501E-2</v>
      </c>
      <c r="AL154" s="1">
        <f t="shared" si="95"/>
        <v>0.2231900945861848</v>
      </c>
      <c r="AM154" s="1">
        <f t="shared" si="96"/>
        <v>0.11206061454992719</v>
      </c>
      <c r="AN154" s="1">
        <f t="shared" si="98"/>
        <v>0.15628205803419984</v>
      </c>
      <c r="AO154" s="1">
        <f t="shared" si="98"/>
        <v>0.15622743362935346</v>
      </c>
      <c r="AP154" s="1">
        <f t="shared" si="98"/>
        <v>0.15606663003826945</v>
      </c>
      <c r="AQ154" s="1">
        <f t="shared" si="98"/>
        <v>0.15559327923816454</v>
      </c>
      <c r="AR154" s="1">
        <f t="shared" si="98"/>
        <v>0.15420009986221928</v>
      </c>
      <c r="AS154" s="1">
        <f t="shared" si="98"/>
        <v>0.15010139459176478</v>
      </c>
      <c r="AT154" s="1">
        <f t="shared" si="98"/>
        <v>0.1380575361731409</v>
      </c>
      <c r="AU154" s="1">
        <f t="shared" si="97"/>
        <v>0.10277681842489228</v>
      </c>
    </row>
    <row r="155" spans="1:47" ht="12.95" customHeight="1" x14ac:dyDescent="0.2">
      <c r="A155" s="67" t="s">
        <v>113</v>
      </c>
      <c r="B155" s="68" t="s">
        <v>100</v>
      </c>
      <c r="C155" s="67">
        <v>12303.6</v>
      </c>
      <c r="D155" s="69"/>
      <c r="E155" s="70">
        <f t="shared" si="77"/>
        <v>-19144.996408225026</v>
      </c>
      <c r="F155" s="1">
        <f t="shared" si="78"/>
        <v>-19145</v>
      </c>
      <c r="G155" s="1">
        <f t="shared" si="79"/>
        <v>6.0246499979257351E-3</v>
      </c>
      <c r="H155" s="1">
        <f t="shared" si="80"/>
        <v>6.0246499979257351E-3</v>
      </c>
      <c r="P155" s="1">
        <f t="shared" si="81"/>
        <v>-3.0737373908344946E-2</v>
      </c>
      <c r="Q155" s="119">
        <v>33809</v>
      </c>
      <c r="R155" s="1">
        <f t="shared" si="82"/>
        <v>1.3514464016852171E-3</v>
      </c>
      <c r="S155" s="2">
        <f t="shared" si="83"/>
        <v>0.05</v>
      </c>
      <c r="Z155" s="1">
        <f t="shared" si="84"/>
        <v>-19145</v>
      </c>
      <c r="AA155" s="1">
        <f t="shared" si="85"/>
        <v>-1.5540385189651621E-2</v>
      </c>
      <c r="AB155" s="1">
        <f t="shared" si="86"/>
        <v>1.8573877837225004E-2</v>
      </c>
      <c r="AC155" s="1">
        <f t="shared" si="87"/>
        <v>3.6762023906270681E-2</v>
      </c>
      <c r="AD155" s="1">
        <f t="shared" si="88"/>
        <v>2.1565035187577356E-2</v>
      </c>
      <c r="AE155" s="1">
        <f t="shared" si="89"/>
        <v>2.3252537132072477E-5</v>
      </c>
      <c r="AF155" s="1">
        <f t="shared" si="90"/>
        <v>3.6762023906270681E-2</v>
      </c>
      <c r="AG155" s="2"/>
      <c r="AH155" s="1">
        <f t="shared" si="91"/>
        <v>-1.2549227839299269E-2</v>
      </c>
      <c r="AI155" s="1">
        <f t="shared" si="92"/>
        <v>1.3313761716067676</v>
      </c>
      <c r="AJ155" s="1">
        <f t="shared" si="93"/>
        <v>-0.69771261171383214</v>
      </c>
      <c r="AK155" s="1">
        <f t="shared" si="94"/>
        <v>9.1887879010953175E-2</v>
      </c>
      <c r="AL155" s="1">
        <f t="shared" si="95"/>
        <v>0.27049558311311361</v>
      </c>
      <c r="AM155" s="1">
        <f t="shared" si="96"/>
        <v>0.13607851964137119</v>
      </c>
      <c r="AN155" s="1">
        <f t="shared" si="98"/>
        <v>0.18959514885710066</v>
      </c>
      <c r="AO155" s="1">
        <f t="shared" si="98"/>
        <v>0.18953091201989</v>
      </c>
      <c r="AP155" s="1">
        <f t="shared" si="98"/>
        <v>0.18934070933388419</v>
      </c>
      <c r="AQ155" s="1">
        <f t="shared" si="98"/>
        <v>0.18877756747070867</v>
      </c>
      <c r="AR155" s="1">
        <f t="shared" si="98"/>
        <v>0.18711060184365488</v>
      </c>
      <c r="AS155" s="1">
        <f t="shared" si="98"/>
        <v>0.18217925203810625</v>
      </c>
      <c r="AT155" s="1">
        <f t="shared" si="98"/>
        <v>0.16761664673015322</v>
      </c>
      <c r="AU155" s="1">
        <f t="shared" si="97"/>
        <v>0.12480874024207411</v>
      </c>
    </row>
    <row r="156" spans="1:47" ht="12.95" customHeight="1" x14ac:dyDescent="0.2">
      <c r="A156" s="67" t="s">
        <v>108</v>
      </c>
      <c r="B156" s="68" t="s">
        <v>101</v>
      </c>
      <c r="C156" s="67">
        <v>12304.433999999999</v>
      </c>
      <c r="D156" s="69"/>
      <c r="E156" s="70">
        <f t="shared" si="77"/>
        <v>-19144.499194224172</v>
      </c>
      <c r="F156" s="1">
        <f t="shared" si="78"/>
        <v>-19144.5</v>
      </c>
      <c r="G156" s="1">
        <f t="shared" si="79"/>
        <v>1.3515649970941013E-3</v>
      </c>
      <c r="H156" s="1">
        <f t="shared" si="80"/>
        <v>1.3515649970941013E-3</v>
      </c>
      <c r="P156" s="1">
        <f t="shared" si="81"/>
        <v>-3.0737461548559379E-2</v>
      </c>
      <c r="Q156" s="119">
        <v>33809</v>
      </c>
      <c r="R156" s="1">
        <f t="shared" si="82"/>
        <v>1.0297056246476538E-3</v>
      </c>
      <c r="S156" s="2">
        <f t="shared" si="83"/>
        <v>0.05</v>
      </c>
      <c r="Z156" s="1">
        <f t="shared" si="84"/>
        <v>-19144.5</v>
      </c>
      <c r="AA156" s="1">
        <f t="shared" si="85"/>
        <v>-1.5549224287428016E-2</v>
      </c>
      <c r="AB156" s="1">
        <f t="shared" si="86"/>
        <v>1.3909318651313814E-2</v>
      </c>
      <c r="AC156" s="1">
        <f t="shared" si="87"/>
        <v>3.208902654565348E-2</v>
      </c>
      <c r="AD156" s="1">
        <f t="shared" si="88"/>
        <v>1.6900789284522117E-2</v>
      </c>
      <c r="AE156" s="1">
        <f t="shared" si="89"/>
        <v>1.428183392199088E-5</v>
      </c>
      <c r="AF156" s="1">
        <f t="shared" si="90"/>
        <v>3.208902654565348E-2</v>
      </c>
      <c r="AG156" s="2"/>
      <c r="AH156" s="1">
        <f t="shared" si="91"/>
        <v>-1.2557753654219713E-2</v>
      </c>
      <c r="AI156" s="1">
        <f t="shared" si="92"/>
        <v>1.3312986746612274</v>
      </c>
      <c r="AJ156" s="1">
        <f t="shared" si="93"/>
        <v>-0.69831563123621998</v>
      </c>
      <c r="AK156" s="1">
        <f t="shared" si="94"/>
        <v>9.2166900705207555E-2</v>
      </c>
      <c r="AL156" s="1">
        <f t="shared" si="95"/>
        <v>0.27133769045832778</v>
      </c>
      <c r="AM156" s="1">
        <f t="shared" si="96"/>
        <v>0.13650739471621565</v>
      </c>
      <c r="AN156" s="1">
        <f t="shared" si="98"/>
        <v>0.19018910061127828</v>
      </c>
      <c r="AO156" s="1">
        <f t="shared" si="98"/>
        <v>0.19012470189837316</v>
      </c>
      <c r="AP156" s="1">
        <f t="shared" si="98"/>
        <v>0.18993399816886913</v>
      </c>
      <c r="AQ156" s="1">
        <f t="shared" si="98"/>
        <v>0.1893693087226116</v>
      </c>
      <c r="AR156" s="1">
        <f t="shared" si="98"/>
        <v>0.18769757439453377</v>
      </c>
      <c r="AS156" s="1">
        <f t="shared" si="98"/>
        <v>0.18275158111223583</v>
      </c>
      <c r="AT156" s="1">
        <f t="shared" si="98"/>
        <v>0.16814431001242128</v>
      </c>
      <c r="AU156" s="1">
        <f t="shared" si="97"/>
        <v>0.1252021674173811</v>
      </c>
    </row>
    <row r="157" spans="1:47" ht="12.95" customHeight="1" x14ac:dyDescent="0.2">
      <c r="A157" s="67" t="s">
        <v>108</v>
      </c>
      <c r="B157" s="68" t="s">
        <v>101</v>
      </c>
      <c r="C157" s="67">
        <v>12309.450999999999</v>
      </c>
      <c r="D157" s="69"/>
      <c r="E157" s="70">
        <f t="shared" si="77"/>
        <v>-19141.508159880916</v>
      </c>
      <c r="F157" s="1">
        <f t="shared" si="78"/>
        <v>-19141.5</v>
      </c>
      <c r="G157" s="1">
        <f t="shared" si="79"/>
        <v>-1.3686945001609274E-2</v>
      </c>
      <c r="H157" s="1">
        <f t="shared" si="80"/>
        <v>-1.3686945001609274E-2</v>
      </c>
      <c r="P157" s="1">
        <f t="shared" si="81"/>
        <v>-3.0737986413127714E-2</v>
      </c>
      <c r="Q157" s="119">
        <v>33814</v>
      </c>
      <c r="R157" s="1">
        <f t="shared" si="82"/>
        <v>2.9073801321731675E-4</v>
      </c>
      <c r="S157" s="2">
        <f t="shared" si="83"/>
        <v>0.05</v>
      </c>
      <c r="Z157" s="1">
        <f t="shared" si="84"/>
        <v>-19141.5</v>
      </c>
      <c r="AA157" s="1">
        <f t="shared" si="85"/>
        <v>-1.5602155115822936E-2</v>
      </c>
      <c r="AB157" s="1">
        <f t="shared" si="86"/>
        <v>-1.0781399834435424E-3</v>
      </c>
      <c r="AC157" s="1">
        <f t="shared" si="87"/>
        <v>1.705104141151844E-2</v>
      </c>
      <c r="AD157" s="1">
        <f t="shared" si="88"/>
        <v>1.9152101142136616E-3</v>
      </c>
      <c r="AE157" s="1">
        <f t="shared" si="89"/>
        <v>1.8340148907931533E-7</v>
      </c>
      <c r="AF157" s="1">
        <f t="shared" si="90"/>
        <v>1.705104141151844E-2</v>
      </c>
      <c r="AG157" s="2"/>
      <c r="AH157" s="1">
        <f t="shared" si="91"/>
        <v>-1.2608805018165732E-2</v>
      </c>
      <c r="AI157" s="1">
        <f t="shared" si="92"/>
        <v>1.3308289550041592</v>
      </c>
      <c r="AJ157" s="1">
        <f t="shared" si="93"/>
        <v>-0.70192186316123784</v>
      </c>
      <c r="AK157" s="1">
        <f t="shared" si="94"/>
        <v>9.3838968178179882E-2</v>
      </c>
      <c r="AL157" s="1">
        <f t="shared" si="95"/>
        <v>0.27638826936109712</v>
      </c>
      <c r="AM157" s="1">
        <f t="shared" si="96"/>
        <v>0.13908063360866185</v>
      </c>
      <c r="AN157" s="1">
        <f t="shared" si="98"/>
        <v>0.19375208498768237</v>
      </c>
      <c r="AO157" s="1">
        <f t="shared" si="98"/>
        <v>0.19368672257110803</v>
      </c>
      <c r="AP157" s="1">
        <f t="shared" si="98"/>
        <v>0.19349303114801533</v>
      </c>
      <c r="AQ157" s="1">
        <f t="shared" si="98"/>
        <v>0.19291909967664678</v>
      </c>
      <c r="AR157" s="1">
        <f t="shared" si="98"/>
        <v>0.19121884722104515</v>
      </c>
      <c r="AS157" s="1">
        <f t="shared" si="98"/>
        <v>0.1861851697790356</v>
      </c>
      <c r="AT157" s="1">
        <f t="shared" si="98"/>
        <v>0.17131014939614297</v>
      </c>
      <c r="AU157" s="1">
        <f t="shared" si="97"/>
        <v>0.12756273046922173</v>
      </c>
    </row>
    <row r="158" spans="1:47" ht="12.95" customHeight="1" x14ac:dyDescent="0.2">
      <c r="A158" s="67" t="s">
        <v>113</v>
      </c>
      <c r="B158" s="68" t="s">
        <v>101</v>
      </c>
      <c r="C158" s="67">
        <v>12334.602000000001</v>
      </c>
      <c r="D158" s="69"/>
      <c r="E158" s="70">
        <f t="shared" si="77"/>
        <v>-19126.513640294062</v>
      </c>
      <c r="F158" s="1">
        <f t="shared" si="78"/>
        <v>-19126.5</v>
      </c>
      <c r="G158" s="1">
        <f t="shared" si="79"/>
        <v>-2.2879494999870076E-2</v>
      </c>
      <c r="H158" s="1">
        <f t="shared" si="80"/>
        <v>-2.2879494999870076E-2</v>
      </c>
      <c r="P158" s="1">
        <f t="shared" si="81"/>
        <v>-3.0740585620356912E-2</v>
      </c>
      <c r="Q158" s="119">
        <v>33840</v>
      </c>
      <c r="R158" s="1">
        <f t="shared" si="82"/>
        <v>6.1796745743506121E-5</v>
      </c>
      <c r="S158" s="2">
        <f t="shared" si="83"/>
        <v>0.05</v>
      </c>
      <c r="Z158" s="1">
        <f t="shared" si="84"/>
        <v>-19126.5</v>
      </c>
      <c r="AA158" s="1">
        <f t="shared" si="85"/>
        <v>-1.5864117146154148E-2</v>
      </c>
      <c r="AB158" s="1">
        <f t="shared" si="86"/>
        <v>-1.0018119290242333E-2</v>
      </c>
      <c r="AC158" s="1">
        <f t="shared" si="87"/>
        <v>7.8610906204868367E-3</v>
      </c>
      <c r="AD158" s="1">
        <f t="shared" si="88"/>
        <v>-7.0153778537159275E-3</v>
      </c>
      <c r="AE158" s="1">
        <f t="shared" si="89"/>
        <v>2.4607763215203948E-6</v>
      </c>
      <c r="AF158" s="1">
        <f t="shared" si="90"/>
        <v>7.8610906204868367E-3</v>
      </c>
      <c r="AG158" s="2"/>
      <c r="AH158" s="1">
        <f t="shared" si="91"/>
        <v>-1.2861375709627743E-2</v>
      </c>
      <c r="AI158" s="1">
        <f t="shared" si="92"/>
        <v>1.3283596338382009</v>
      </c>
      <c r="AJ158" s="1">
        <f t="shared" si="93"/>
        <v>-0.71964447459250558</v>
      </c>
      <c r="AK158" s="1">
        <f t="shared" si="94"/>
        <v>0.10214450686910248</v>
      </c>
      <c r="AL158" s="1">
        <f t="shared" si="95"/>
        <v>0.30158621534920155</v>
      </c>
      <c r="AM158" s="1">
        <f t="shared" si="96"/>
        <v>0.15194653920305387</v>
      </c>
      <c r="AN158" s="1">
        <f t="shared" si="98"/>
        <v>0.21154767067955538</v>
      </c>
      <c r="AO158" s="1">
        <f t="shared" si="98"/>
        <v>0.21147768865704017</v>
      </c>
      <c r="AP158" s="1">
        <f t="shared" si="98"/>
        <v>0.21126954921076821</v>
      </c>
      <c r="AQ158" s="1">
        <f t="shared" si="98"/>
        <v>0.21065055896583901</v>
      </c>
      <c r="AR158" s="1">
        <f t="shared" si="98"/>
        <v>0.2088102139467447</v>
      </c>
      <c r="AS158" s="1">
        <f t="shared" si="98"/>
        <v>0.20334281927813547</v>
      </c>
      <c r="AT158" s="1">
        <f t="shared" si="98"/>
        <v>0.18713560004188753</v>
      </c>
      <c r="AU158" s="1">
        <f t="shared" si="97"/>
        <v>0.13936554572842663</v>
      </c>
    </row>
    <row r="159" spans="1:47" ht="12.95" customHeight="1" x14ac:dyDescent="0.2">
      <c r="A159" s="67" t="s">
        <v>111</v>
      </c>
      <c r="B159" s="68" t="s">
        <v>100</v>
      </c>
      <c r="C159" s="67">
        <v>12335.459000000001</v>
      </c>
      <c r="D159" s="69"/>
      <c r="E159" s="70">
        <f t="shared" si="77"/>
        <v>-19126.002714156493</v>
      </c>
      <c r="F159" s="1">
        <f t="shared" si="78"/>
        <v>-19126</v>
      </c>
      <c r="G159" s="1">
        <f t="shared" si="79"/>
        <v>-4.5525799996539718E-3</v>
      </c>
      <c r="H159" s="1">
        <f t="shared" si="80"/>
        <v>-4.5525799996539718E-3</v>
      </c>
      <c r="P159" s="1">
        <f t="shared" si="81"/>
        <v>-3.0740671539686786E-2</v>
      </c>
      <c r="Q159" s="119">
        <v>33840</v>
      </c>
      <c r="R159" s="1">
        <f t="shared" si="82"/>
        <v>6.8581613850913819E-4</v>
      </c>
      <c r="S159" s="2">
        <f t="shared" si="83"/>
        <v>0.05</v>
      </c>
      <c r="Z159" s="1">
        <f t="shared" si="84"/>
        <v>-19126</v>
      </c>
      <c r="AA159" s="1">
        <f t="shared" si="85"/>
        <v>-1.5872771262208568E-2</v>
      </c>
      <c r="AB159" s="1">
        <f t="shared" si="86"/>
        <v>8.3171369531442538E-3</v>
      </c>
      <c r="AC159" s="1">
        <f t="shared" si="87"/>
        <v>2.6188091540032814E-2</v>
      </c>
      <c r="AD159" s="1">
        <f t="shared" si="88"/>
        <v>1.1320191262554596E-2</v>
      </c>
      <c r="AE159" s="1">
        <f t="shared" si="89"/>
        <v>6.4073365110408715E-6</v>
      </c>
      <c r="AF159" s="1">
        <f t="shared" si="90"/>
        <v>2.6188091540032814E-2</v>
      </c>
      <c r="AG159" s="2"/>
      <c r="AH159" s="1">
        <f t="shared" si="91"/>
        <v>-1.2869716952798226E-2</v>
      </c>
      <c r="AI159" s="1">
        <f t="shared" si="92"/>
        <v>1.3282738905421785</v>
      </c>
      <c r="AJ159" s="1">
        <f t="shared" si="93"/>
        <v>-0.72022629045387732</v>
      </c>
      <c r="AK159" s="1">
        <f t="shared" si="94"/>
        <v>0.10241973543312452</v>
      </c>
      <c r="AL159" s="1">
        <f t="shared" si="95"/>
        <v>0.30242451719546709</v>
      </c>
      <c r="AM159" s="1">
        <f t="shared" si="96"/>
        <v>0.15237539471653039</v>
      </c>
      <c r="AN159" s="1">
        <f t="shared" si="98"/>
        <v>0.21214028292798942</v>
      </c>
      <c r="AO159" s="1">
        <f t="shared" si="98"/>
        <v>0.21207015275865235</v>
      </c>
      <c r="AP159" s="1">
        <f t="shared" si="98"/>
        <v>0.21186154615005415</v>
      </c>
      <c r="AQ159" s="1">
        <f t="shared" si="98"/>
        <v>0.21124108793240851</v>
      </c>
      <c r="AR159" s="1">
        <f t="shared" si="98"/>
        <v>0.20939614709629117</v>
      </c>
      <c r="AS159" s="1">
        <f t="shared" si="98"/>
        <v>0.20391443474770993</v>
      </c>
      <c r="AT159" s="1">
        <f t="shared" si="98"/>
        <v>0.18766300356361659</v>
      </c>
      <c r="AU159" s="1">
        <f t="shared" si="97"/>
        <v>0.13975897290373318</v>
      </c>
    </row>
    <row r="160" spans="1:47" ht="12.95" customHeight="1" x14ac:dyDescent="0.2">
      <c r="A160" s="67" t="s">
        <v>112</v>
      </c>
      <c r="B160" s="68" t="s">
        <v>100</v>
      </c>
      <c r="C160" s="67">
        <v>12625.651</v>
      </c>
      <c r="D160" s="69"/>
      <c r="E160" s="70">
        <f t="shared" si="77"/>
        <v>-18952.996089054177</v>
      </c>
      <c r="F160" s="1">
        <f t="shared" si="78"/>
        <v>-18953</v>
      </c>
      <c r="G160" s="1">
        <f t="shared" si="79"/>
        <v>6.5600099969742587E-3</v>
      </c>
      <c r="H160" s="1">
        <f t="shared" si="80"/>
        <v>6.5600099969742587E-3</v>
      </c>
      <c r="P160" s="1">
        <f t="shared" si="81"/>
        <v>-3.0767607562396763E-2</v>
      </c>
      <c r="Q160" s="119">
        <v>34131</v>
      </c>
      <c r="R160" s="1">
        <f t="shared" si="82"/>
        <v>1.3933510326586639E-3</v>
      </c>
      <c r="S160" s="2">
        <f t="shared" si="83"/>
        <v>0.05</v>
      </c>
      <c r="Z160" s="1">
        <f t="shared" si="84"/>
        <v>-18953</v>
      </c>
      <c r="AA160" s="1">
        <f t="shared" si="85"/>
        <v>-1.854336402528925E-2</v>
      </c>
      <c r="AB160" s="1">
        <f t="shared" si="86"/>
        <v>2.1992730857977268E-2</v>
      </c>
      <c r="AC160" s="1">
        <f t="shared" si="87"/>
        <v>3.7327617559371022E-2</v>
      </c>
      <c r="AD160" s="1">
        <f t="shared" si="88"/>
        <v>2.5103374022263508E-2</v>
      </c>
      <c r="AE160" s="1">
        <f t="shared" si="89"/>
        <v>3.1508969365082714E-5</v>
      </c>
      <c r="AF160" s="1">
        <f t="shared" si="90"/>
        <v>3.7327617559371022E-2</v>
      </c>
      <c r="AG160" s="2"/>
      <c r="AH160" s="1">
        <f t="shared" si="91"/>
        <v>-1.5432720861003011E-2</v>
      </c>
      <c r="AI160" s="1">
        <f t="shared" si="92"/>
        <v>1.2868279024191631</v>
      </c>
      <c r="AJ160" s="1">
        <f t="shared" si="93"/>
        <v>-0.88477657834198598</v>
      </c>
      <c r="AK160" s="1">
        <f t="shared" si="94"/>
        <v>0.18969265618814135</v>
      </c>
      <c r="AL160" s="1">
        <f t="shared" si="95"/>
        <v>0.5843104268745104</v>
      </c>
      <c r="AM160" s="1">
        <f t="shared" si="96"/>
        <v>0.30076143633001057</v>
      </c>
      <c r="AN160" s="1">
        <f t="shared" si="98"/>
        <v>0.41427549063960623</v>
      </c>
      <c r="AO160" s="1">
        <f t="shared" si="98"/>
        <v>0.41417936077219863</v>
      </c>
      <c r="AP160" s="1">
        <f t="shared" si="98"/>
        <v>0.41387401707576599</v>
      </c>
      <c r="AQ160" s="1">
        <f t="shared" si="98"/>
        <v>0.41290440494985914</v>
      </c>
      <c r="AR160" s="1">
        <f t="shared" si="98"/>
        <v>0.40982814564588965</v>
      </c>
      <c r="AS160" s="1">
        <f t="shared" si="98"/>
        <v>0.40009515013690761</v>
      </c>
      <c r="AT160" s="1">
        <f t="shared" si="98"/>
        <v>0.36955716152263607</v>
      </c>
      <c r="AU160" s="1">
        <f t="shared" si="97"/>
        <v>0.27588477555989277</v>
      </c>
    </row>
    <row r="161" spans="1:47" ht="12.95" customHeight="1" x14ac:dyDescent="0.2">
      <c r="A161" s="67" t="s">
        <v>113</v>
      </c>
      <c r="B161" s="68" t="s">
        <v>101</v>
      </c>
      <c r="C161" s="67">
        <v>12651.638000000001</v>
      </c>
      <c r="D161" s="69"/>
      <c r="E161" s="70">
        <f t="shared" si="77"/>
        <v>-18937.503163106758</v>
      </c>
      <c r="F161" s="1">
        <f t="shared" si="78"/>
        <v>-18937.5</v>
      </c>
      <c r="G161" s="1">
        <f t="shared" si="79"/>
        <v>-5.3056250017107232E-3</v>
      </c>
      <c r="H161" s="1">
        <f t="shared" si="80"/>
        <v>-5.3056250017107232E-3</v>
      </c>
      <c r="P161" s="1">
        <f t="shared" si="81"/>
        <v>-3.076974912198803E-2</v>
      </c>
      <c r="Q161" s="119">
        <v>34157</v>
      </c>
      <c r="R161" s="1">
        <f t="shared" si="82"/>
        <v>6.4842161721288848E-4</v>
      </c>
      <c r="S161" s="2">
        <f t="shared" si="83"/>
        <v>0.05</v>
      </c>
      <c r="Z161" s="1">
        <f t="shared" si="84"/>
        <v>-18937.5</v>
      </c>
      <c r="AA161" s="1">
        <f t="shared" si="85"/>
        <v>-1.8749510839719118E-2</v>
      </c>
      <c r="AB161" s="1">
        <f t="shared" si="86"/>
        <v>1.0323667957722965E-2</v>
      </c>
      <c r="AC161" s="1">
        <f t="shared" si="87"/>
        <v>2.5464124120277307E-2</v>
      </c>
      <c r="AD161" s="1">
        <f t="shared" si="88"/>
        <v>1.3443885838008394E-2</v>
      </c>
      <c r="AE161" s="1">
        <f t="shared" si="89"/>
        <v>9.0369033212701335E-6</v>
      </c>
      <c r="AF161" s="1">
        <f t="shared" si="90"/>
        <v>2.5464124120277307E-2</v>
      </c>
      <c r="AG161" s="2"/>
      <c r="AH161" s="1">
        <f t="shared" si="91"/>
        <v>-1.5629292959433688E-2</v>
      </c>
      <c r="AI161" s="1">
        <f t="shared" si="92"/>
        <v>1.2821332932328795</v>
      </c>
      <c r="AJ161" s="1">
        <f t="shared" si="93"/>
        <v>-0.89584034983460858</v>
      </c>
      <c r="AK161" s="1">
        <f t="shared" si="94"/>
        <v>0.19660710635035406</v>
      </c>
      <c r="AL161" s="1">
        <f t="shared" si="95"/>
        <v>0.60861475499979878</v>
      </c>
      <c r="AM161" s="1">
        <f t="shared" si="96"/>
        <v>0.31406212150160528</v>
      </c>
      <c r="AN161" s="1">
        <f t="shared" ref="AN161:AT170" si="99">$AU161+$AB$7*SIN(AO161)</f>
        <v>0.43204288245654243</v>
      </c>
      <c r="AO161" s="1">
        <f t="shared" si="99"/>
        <v>0.43194688274327842</v>
      </c>
      <c r="AP161" s="1">
        <f t="shared" si="99"/>
        <v>0.43163950435172699</v>
      </c>
      <c r="AQ161" s="1">
        <f t="shared" si="99"/>
        <v>0.43065561184615531</v>
      </c>
      <c r="AR161" s="1">
        <f t="shared" si="99"/>
        <v>0.42750923540546365</v>
      </c>
      <c r="AS161" s="1">
        <f t="shared" si="99"/>
        <v>0.41747746651545192</v>
      </c>
      <c r="AT161" s="1">
        <f t="shared" si="99"/>
        <v>0.38578178306260591</v>
      </c>
      <c r="AU161" s="1">
        <f t="shared" si="97"/>
        <v>0.28808101799440422</v>
      </c>
    </row>
    <row r="162" spans="1:47" ht="12.95" customHeight="1" x14ac:dyDescent="0.2">
      <c r="A162" s="67" t="s">
        <v>112</v>
      </c>
      <c r="B162" s="68" t="s">
        <v>101</v>
      </c>
      <c r="C162" s="67">
        <v>12651.65</v>
      </c>
      <c r="D162" s="69"/>
      <c r="E162" s="70">
        <f t="shared" si="77"/>
        <v>-18937.49600894847</v>
      </c>
      <c r="F162" s="1">
        <f t="shared" si="78"/>
        <v>-18937.5</v>
      </c>
      <c r="G162" s="1">
        <f t="shared" si="79"/>
        <v>6.6943749970960198E-3</v>
      </c>
      <c r="H162" s="1">
        <f t="shared" si="80"/>
        <v>6.6943749970960198E-3</v>
      </c>
      <c r="P162" s="1">
        <f t="shared" si="81"/>
        <v>-3.076974912198803E-2</v>
      </c>
      <c r="Q162" s="119">
        <v>34157</v>
      </c>
      <c r="R162" s="1">
        <f t="shared" si="82"/>
        <v>1.4035605960101352E-3</v>
      </c>
      <c r="S162" s="2">
        <f t="shared" si="83"/>
        <v>0.05</v>
      </c>
      <c r="Z162" s="1">
        <f t="shared" si="84"/>
        <v>-18937.5</v>
      </c>
      <c r="AA162" s="1">
        <f t="shared" si="85"/>
        <v>-1.8749510839719118E-2</v>
      </c>
      <c r="AB162" s="1">
        <f t="shared" si="86"/>
        <v>2.2323667956529708E-2</v>
      </c>
      <c r="AC162" s="1">
        <f t="shared" si="87"/>
        <v>3.746412411908405E-2</v>
      </c>
      <c r="AD162" s="1">
        <f t="shared" si="88"/>
        <v>2.5443885836815137E-2</v>
      </c>
      <c r="AE162" s="1">
        <f t="shared" si="89"/>
        <v>3.2369566323844097E-5</v>
      </c>
      <c r="AF162" s="1">
        <f t="shared" si="90"/>
        <v>3.746412411908405E-2</v>
      </c>
      <c r="AG162" s="2"/>
      <c r="AH162" s="1">
        <f t="shared" si="91"/>
        <v>-1.5629292959433688E-2</v>
      </c>
      <c r="AI162" s="1">
        <f t="shared" si="92"/>
        <v>1.2821332932328795</v>
      </c>
      <c r="AJ162" s="1">
        <f t="shared" si="93"/>
        <v>-0.89584034983460858</v>
      </c>
      <c r="AK162" s="1">
        <f t="shared" si="94"/>
        <v>0.19660710635035406</v>
      </c>
      <c r="AL162" s="1">
        <f t="shared" si="95"/>
        <v>0.60861475499979878</v>
      </c>
      <c r="AM162" s="1">
        <f t="shared" si="96"/>
        <v>0.31406212150160528</v>
      </c>
      <c r="AN162" s="1">
        <f t="shared" si="99"/>
        <v>0.43204288245654243</v>
      </c>
      <c r="AO162" s="1">
        <f t="shared" si="99"/>
        <v>0.43194688274327842</v>
      </c>
      <c r="AP162" s="1">
        <f t="shared" si="99"/>
        <v>0.43163950435172699</v>
      </c>
      <c r="AQ162" s="1">
        <f t="shared" si="99"/>
        <v>0.43065561184615531</v>
      </c>
      <c r="AR162" s="1">
        <f t="shared" si="99"/>
        <v>0.42750923540546365</v>
      </c>
      <c r="AS162" s="1">
        <f t="shared" si="99"/>
        <v>0.41747746651545192</v>
      </c>
      <c r="AT162" s="1">
        <f t="shared" si="99"/>
        <v>0.38578178306260591</v>
      </c>
      <c r="AU162" s="1">
        <f t="shared" si="97"/>
        <v>0.28808101799440422</v>
      </c>
    </row>
    <row r="163" spans="1:47" ht="12.95" customHeight="1" x14ac:dyDescent="0.2">
      <c r="A163" s="67" t="s">
        <v>112</v>
      </c>
      <c r="B163" s="68" t="s">
        <v>101</v>
      </c>
      <c r="C163" s="67">
        <v>12661.686</v>
      </c>
      <c r="D163" s="69"/>
      <c r="E163" s="70">
        <f t="shared" si="77"/>
        <v>-18931.512747902241</v>
      </c>
      <c r="F163" s="1">
        <f t="shared" si="78"/>
        <v>-18931.5</v>
      </c>
      <c r="G163" s="1">
        <f t="shared" si="79"/>
        <v>-2.1382645003541256E-2</v>
      </c>
      <c r="H163" s="1">
        <f t="shared" si="80"/>
        <v>-2.1382645003541256E-2</v>
      </c>
      <c r="P163" s="1">
        <f t="shared" si="81"/>
        <v>-3.077056611311605E-2</v>
      </c>
      <c r="Q163" s="119">
        <v>34167</v>
      </c>
      <c r="R163" s="1">
        <f t="shared" si="82"/>
        <v>8.8133062759600039E-5</v>
      </c>
      <c r="S163" s="2">
        <f t="shared" si="83"/>
        <v>0.05</v>
      </c>
      <c r="Z163" s="1">
        <f t="shared" si="84"/>
        <v>-18931.5</v>
      </c>
      <c r="AA163" s="1">
        <f t="shared" si="85"/>
        <v>-1.882779588658548E-2</v>
      </c>
      <c r="AB163" s="1">
        <f t="shared" si="86"/>
        <v>-5.6787704801945539E-3</v>
      </c>
      <c r="AC163" s="1">
        <f t="shared" si="87"/>
        <v>9.3879211095747941E-3</v>
      </c>
      <c r="AD163" s="1">
        <f t="shared" si="88"/>
        <v>-2.5548491169557763E-3</v>
      </c>
      <c r="AE163" s="1">
        <f t="shared" si="89"/>
        <v>3.2636270052048551E-7</v>
      </c>
      <c r="AF163" s="1">
        <f t="shared" si="90"/>
        <v>9.3879211095747941E-3</v>
      </c>
      <c r="AG163" s="2"/>
      <c r="AH163" s="1">
        <f t="shared" si="91"/>
        <v>-1.5703874523346702E-2</v>
      </c>
      <c r="AI163" s="1">
        <f t="shared" si="92"/>
        <v>1.2802806888997231</v>
      </c>
      <c r="AJ163" s="1">
        <f t="shared" si="93"/>
        <v>-0.89996047265778478</v>
      </c>
      <c r="AK163" s="1">
        <f t="shared" si="94"/>
        <v>0.19923926532635591</v>
      </c>
      <c r="AL163" s="1">
        <f t="shared" si="95"/>
        <v>0.61797490550142331</v>
      </c>
      <c r="AM163" s="1">
        <f t="shared" si="96"/>
        <v>0.31921142226490257</v>
      </c>
      <c r="AN163" s="1">
        <f t="shared" si="99"/>
        <v>0.43890305077945002</v>
      </c>
      <c r="AO163" s="1">
        <f t="shared" si="99"/>
        <v>0.43880719981680949</v>
      </c>
      <c r="AP163" s="1">
        <f t="shared" si="99"/>
        <v>0.43849931722944296</v>
      </c>
      <c r="AQ163" s="1">
        <f t="shared" si="99"/>
        <v>0.43751066892962209</v>
      </c>
      <c r="AR163" s="1">
        <f t="shared" si="99"/>
        <v>0.4343390811670389</v>
      </c>
      <c r="AS163" s="1">
        <f t="shared" si="99"/>
        <v>0.4241958057816525</v>
      </c>
      <c r="AT163" s="1">
        <f t="shared" si="99"/>
        <v>0.39205841293489208</v>
      </c>
      <c r="AU163" s="1">
        <f t="shared" si="97"/>
        <v>0.29280214409808591</v>
      </c>
    </row>
    <row r="164" spans="1:47" ht="12.95" customHeight="1" x14ac:dyDescent="0.2">
      <c r="A164" s="67" t="s">
        <v>112</v>
      </c>
      <c r="B164" s="68" t="s">
        <v>101</v>
      </c>
      <c r="C164" s="67">
        <v>12666.73</v>
      </c>
      <c r="D164" s="69"/>
      <c r="E164" s="70">
        <f t="shared" si="77"/>
        <v>-18928.505616702842</v>
      </c>
      <c r="F164" s="1">
        <f t="shared" si="78"/>
        <v>-18928.5</v>
      </c>
      <c r="G164" s="1">
        <f t="shared" si="79"/>
        <v>-9.421155002200976E-3</v>
      </c>
      <c r="H164" s="1">
        <f t="shared" si="80"/>
        <v>-9.421155002200976E-3</v>
      </c>
      <c r="P164" s="1">
        <f t="shared" si="81"/>
        <v>-3.0770972097118827E-2</v>
      </c>
      <c r="Q164" s="119">
        <v>34172</v>
      </c>
      <c r="R164" s="1">
        <f t="shared" si="82"/>
        <v>4.5581468998644653E-4</v>
      </c>
      <c r="S164" s="2">
        <f t="shared" si="83"/>
        <v>0.05</v>
      </c>
      <c r="Z164" s="1">
        <f t="shared" si="84"/>
        <v>-18928.5</v>
      </c>
      <c r="AA164" s="1">
        <f t="shared" si="85"/>
        <v>-1.8866620809450334E-2</v>
      </c>
      <c r="AB164" s="1">
        <f t="shared" si="86"/>
        <v>6.3196933008714332E-3</v>
      </c>
      <c r="AC164" s="1">
        <f t="shared" si="87"/>
        <v>2.1349817094917851E-2</v>
      </c>
      <c r="AD164" s="1">
        <f t="shared" si="88"/>
        <v>9.4454658072493577E-3</v>
      </c>
      <c r="AE164" s="1">
        <f t="shared" si="89"/>
        <v>4.4608412157958381E-6</v>
      </c>
      <c r="AF164" s="1">
        <f t="shared" si="90"/>
        <v>2.1349817094917851E-2</v>
      </c>
      <c r="AG164" s="2"/>
      <c r="AH164" s="1">
        <f t="shared" si="91"/>
        <v>-1.5740848303072409E-2</v>
      </c>
      <c r="AI164" s="1">
        <f t="shared" si="92"/>
        <v>1.2793472072182481</v>
      </c>
      <c r="AJ164" s="1">
        <f t="shared" si="93"/>
        <v>-0.90198659854063445</v>
      </c>
      <c r="AK164" s="1">
        <f t="shared" si="94"/>
        <v>0.20054597287717987</v>
      </c>
      <c r="AL164" s="1">
        <f t="shared" si="95"/>
        <v>0.6226448127207046</v>
      </c>
      <c r="AM164" s="1">
        <f t="shared" si="96"/>
        <v>0.32178622193943118</v>
      </c>
      <c r="AN164" s="1">
        <f t="shared" si="99"/>
        <v>0.44232941179352103</v>
      </c>
      <c r="AO164" s="1">
        <f t="shared" si="99"/>
        <v>0.44223365528913672</v>
      </c>
      <c r="AP164" s="1">
        <f t="shared" si="99"/>
        <v>0.44192557909269337</v>
      </c>
      <c r="AQ164" s="1">
        <f t="shared" si="99"/>
        <v>0.4409347137791525</v>
      </c>
      <c r="AR164" s="1">
        <f t="shared" si="99"/>
        <v>0.43775092626206541</v>
      </c>
      <c r="AS164" s="1">
        <f t="shared" si="99"/>
        <v>0.42755277656938823</v>
      </c>
      <c r="AT164" s="1">
        <f t="shared" si="99"/>
        <v>0.39519590041527625</v>
      </c>
      <c r="AU164" s="1">
        <f t="shared" si="97"/>
        <v>0.29516270714992654</v>
      </c>
    </row>
    <row r="165" spans="1:47" ht="12.95" customHeight="1" x14ac:dyDescent="0.2">
      <c r="A165" s="67" t="s">
        <v>113</v>
      </c>
      <c r="B165" s="68" t="s">
        <v>100</v>
      </c>
      <c r="C165" s="67">
        <v>13046.654</v>
      </c>
      <c r="D165" s="69"/>
      <c r="E165" s="70">
        <f t="shared" si="77"/>
        <v>-18702.002580659901</v>
      </c>
      <c r="F165" s="1">
        <f t="shared" si="78"/>
        <v>-18702</v>
      </c>
      <c r="G165" s="1">
        <f t="shared" si="79"/>
        <v>-4.3286599993734853E-3</v>
      </c>
      <c r="H165" s="1">
        <f t="shared" si="80"/>
        <v>-4.3286599993734853E-3</v>
      </c>
      <c r="P165" s="1">
        <f t="shared" si="81"/>
        <v>-3.0796788506042262E-2</v>
      </c>
      <c r="Q165" s="119">
        <v>34552</v>
      </c>
      <c r="R165" s="1">
        <f t="shared" si="82"/>
        <v>7.0056182664553234E-4</v>
      </c>
      <c r="S165" s="2">
        <f t="shared" si="83"/>
        <v>0.05</v>
      </c>
      <c r="Z165" s="1">
        <f t="shared" si="84"/>
        <v>-18702</v>
      </c>
      <c r="AA165" s="1">
        <f t="shared" si="85"/>
        <v>-2.1183823516304295E-2</v>
      </c>
      <c r="AB165" s="1">
        <f t="shared" si="86"/>
        <v>1.3590781652877172E-2</v>
      </c>
      <c r="AC165" s="1">
        <f t="shared" si="87"/>
        <v>2.6468128506668777E-2</v>
      </c>
      <c r="AD165" s="1">
        <f t="shared" si="88"/>
        <v>1.685516351693081E-2</v>
      </c>
      <c r="AE165" s="1">
        <f t="shared" si="89"/>
        <v>1.4204826859123769E-5</v>
      </c>
      <c r="AF165" s="1">
        <f t="shared" si="90"/>
        <v>2.6468128506668777E-2</v>
      </c>
      <c r="AG165" s="2"/>
      <c r="AH165" s="1">
        <f t="shared" si="91"/>
        <v>-1.7919441652250657E-2</v>
      </c>
      <c r="AI165" s="1">
        <f t="shared" si="92"/>
        <v>1.1989073119688469</v>
      </c>
      <c r="AJ165" s="1">
        <f t="shared" si="93"/>
        <v>-0.9933847853178035</v>
      </c>
      <c r="AK165" s="1">
        <f t="shared" si="94"/>
        <v>0.28051636434122196</v>
      </c>
      <c r="AL165" s="1">
        <f t="shared" si="95"/>
        <v>0.95400528385772987</v>
      </c>
      <c r="AM165" s="1">
        <f t="shared" si="96"/>
        <v>0.51680701953762154</v>
      </c>
      <c r="AN165" s="1">
        <f t="shared" si="99"/>
        <v>0.69307607680209671</v>
      </c>
      <c r="AO165" s="1">
        <f t="shared" si="99"/>
        <v>0.69301399595558921</v>
      </c>
      <c r="AP165" s="1">
        <f t="shared" si="99"/>
        <v>0.69277935762758602</v>
      </c>
      <c r="AQ165" s="1">
        <f t="shared" si="99"/>
        <v>0.69189294016022318</v>
      </c>
      <c r="AR165" s="1">
        <f t="shared" si="99"/>
        <v>0.68855008239484694</v>
      </c>
      <c r="AS165" s="1">
        <f t="shared" si="99"/>
        <v>0.67602507753782559</v>
      </c>
      <c r="AT165" s="1">
        <f t="shared" si="99"/>
        <v>0.63016080435163802</v>
      </c>
      <c r="AU165" s="1">
        <f t="shared" si="97"/>
        <v>0.47338521756391572</v>
      </c>
    </row>
    <row r="166" spans="1:47" ht="12.95" customHeight="1" x14ac:dyDescent="0.2">
      <c r="A166" s="67" t="s">
        <v>114</v>
      </c>
      <c r="B166" s="68" t="s">
        <v>100</v>
      </c>
      <c r="C166" s="67">
        <v>14472.395</v>
      </c>
      <c r="D166" s="69"/>
      <c r="E166" s="70">
        <f t="shared" si="77"/>
        <v>-17852.004514965447</v>
      </c>
      <c r="F166" s="1">
        <f t="shared" si="78"/>
        <v>-17852</v>
      </c>
      <c r="G166" s="1">
        <f t="shared" si="79"/>
        <v>-7.5731600009021349E-3</v>
      </c>
      <c r="H166" s="1">
        <f t="shared" si="80"/>
        <v>-7.5731600009021349E-3</v>
      </c>
      <c r="P166" s="1">
        <f t="shared" si="81"/>
        <v>-3.0808554931372953E-2</v>
      </c>
      <c r="Q166" s="119">
        <v>35977</v>
      </c>
      <c r="R166" s="1">
        <f t="shared" si="82"/>
        <v>5.3988357757494903E-4</v>
      </c>
      <c r="S166" s="2">
        <f t="shared" si="83"/>
        <v>0.05</v>
      </c>
      <c r="Z166" s="1">
        <f t="shared" si="84"/>
        <v>-17852</v>
      </c>
      <c r="AA166" s="1">
        <f t="shared" si="85"/>
        <v>-2.0995249822154095E-2</v>
      </c>
      <c r="AB166" s="1">
        <f t="shared" si="86"/>
        <v>9.6578179378518127E-3</v>
      </c>
      <c r="AC166" s="1">
        <f t="shared" si="87"/>
        <v>2.3235394930470818E-2</v>
      </c>
      <c r="AD166" s="1">
        <f t="shared" si="88"/>
        <v>1.342208982125196E-2</v>
      </c>
      <c r="AE166" s="1">
        <f t="shared" si="89"/>
        <v>9.0076247584877743E-6</v>
      </c>
      <c r="AF166" s="1">
        <f t="shared" si="90"/>
        <v>2.3235394930470818E-2</v>
      </c>
      <c r="AG166" s="2"/>
      <c r="AH166" s="1">
        <f t="shared" si="91"/>
        <v>-1.7230977938753948E-2</v>
      </c>
      <c r="AI166" s="1">
        <f t="shared" si="92"/>
        <v>0.90857546413528922</v>
      </c>
      <c r="AJ166" s="1">
        <f t="shared" si="93"/>
        <v>-0.71735245151399329</v>
      </c>
      <c r="AK166" s="1">
        <f t="shared" si="94"/>
        <v>0.33150430413466975</v>
      </c>
      <c r="AL166" s="1">
        <f t="shared" si="95"/>
        <v>1.8398939412311859</v>
      </c>
      <c r="AM166" s="1">
        <f t="shared" si="96"/>
        <v>1.3131192222573278</v>
      </c>
      <c r="AN166" s="1">
        <f t="shared" si="99"/>
        <v>1.4848214093068357</v>
      </c>
      <c r="AO166" s="1">
        <f t="shared" si="99"/>
        <v>1.4848214085397853</v>
      </c>
      <c r="AP166" s="1">
        <f t="shared" si="99"/>
        <v>1.4848213825633134</v>
      </c>
      <c r="AQ166" s="1">
        <f t="shared" si="99"/>
        <v>1.4848205028642818</v>
      </c>
      <c r="AR166" s="1">
        <f t="shared" si="99"/>
        <v>1.4847907169586971</v>
      </c>
      <c r="AS166" s="1">
        <f t="shared" si="99"/>
        <v>1.4837881926083261</v>
      </c>
      <c r="AT166" s="1">
        <f t="shared" si="99"/>
        <v>1.4549892281895267</v>
      </c>
      <c r="AU166" s="1">
        <f t="shared" si="97"/>
        <v>1.1422114155855079</v>
      </c>
    </row>
    <row r="167" spans="1:47" ht="12.95" customHeight="1" x14ac:dyDescent="0.2">
      <c r="A167" s="67" t="s">
        <v>114</v>
      </c>
      <c r="B167" s="68" t="s">
        <v>100</v>
      </c>
      <c r="C167" s="67">
        <v>14487.522999999999</v>
      </c>
      <c r="D167" s="69"/>
      <c r="E167" s="70">
        <f t="shared" si="77"/>
        <v>-17842.985506086679</v>
      </c>
      <c r="F167" s="1">
        <f t="shared" si="78"/>
        <v>-17843</v>
      </c>
      <c r="G167" s="1">
        <f t="shared" si="79"/>
        <v>2.431130999866582E-2</v>
      </c>
      <c r="H167" s="1">
        <f t="shared" si="80"/>
        <v>2.431130999866582E-2</v>
      </c>
      <c r="P167" s="1">
        <f t="shared" si="81"/>
        <v>-3.0807960373349989E-2</v>
      </c>
      <c r="Q167" s="119">
        <v>35993</v>
      </c>
      <c r="R167" s="1">
        <f t="shared" si="82"/>
        <v>3.0381339663433792E-3</v>
      </c>
      <c r="S167" s="2">
        <f t="shared" si="83"/>
        <v>0.05</v>
      </c>
      <c r="Z167" s="1">
        <f t="shared" si="84"/>
        <v>-17843</v>
      </c>
      <c r="AA167" s="1">
        <f t="shared" si="85"/>
        <v>-2.094038068640176E-2</v>
      </c>
      <c r="AB167" s="1">
        <f t="shared" si="86"/>
        <v>4.1482297172500848E-2</v>
      </c>
      <c r="AC167" s="1">
        <f t="shared" si="87"/>
        <v>5.5119270372015805E-2</v>
      </c>
      <c r="AD167" s="1">
        <f t="shared" si="88"/>
        <v>4.5251690685067583E-2</v>
      </c>
      <c r="AE167" s="1">
        <f t="shared" si="89"/>
        <v>1.0238577549285162E-4</v>
      </c>
      <c r="AF167" s="1">
        <f t="shared" si="90"/>
        <v>5.5119270372015805E-2</v>
      </c>
      <c r="AG167" s="2"/>
      <c r="AH167" s="1">
        <f t="shared" si="91"/>
        <v>-1.7170987173835025E-2</v>
      </c>
      <c r="AI167" s="1">
        <f t="shared" si="92"/>
        <v>0.90624313266331691</v>
      </c>
      <c r="AJ167" s="1">
        <f t="shared" si="93"/>
        <v>-0.71242812193261607</v>
      </c>
      <c r="AK167" s="1">
        <f t="shared" si="94"/>
        <v>0.33085223173661832</v>
      </c>
      <c r="AL167" s="1">
        <f t="shared" si="95"/>
        <v>1.846936437850391</v>
      </c>
      <c r="AM167" s="1">
        <f t="shared" si="96"/>
        <v>1.3227566977412335</v>
      </c>
      <c r="AN167" s="1">
        <f t="shared" si="99"/>
        <v>1.4921091968639399</v>
      </c>
      <c r="AO167" s="1">
        <f t="shared" si="99"/>
        <v>1.4921091963783404</v>
      </c>
      <c r="AP167" s="1">
        <f t="shared" si="99"/>
        <v>1.4921091784138181</v>
      </c>
      <c r="AQ167" s="1">
        <f t="shared" si="99"/>
        <v>1.4921085138277863</v>
      </c>
      <c r="AR167" s="1">
        <f t="shared" si="99"/>
        <v>1.4920839318275565</v>
      </c>
      <c r="AS167" s="1">
        <f t="shared" si="99"/>
        <v>1.4911800031714604</v>
      </c>
      <c r="AT167" s="1">
        <f t="shared" si="99"/>
        <v>1.4630751181218009</v>
      </c>
      <c r="AU167" s="1">
        <f t="shared" si="97"/>
        <v>1.1492931047410306</v>
      </c>
    </row>
    <row r="168" spans="1:47" ht="12.95" customHeight="1" x14ac:dyDescent="0.2">
      <c r="A168" s="67" t="s">
        <v>114</v>
      </c>
      <c r="B168" s="68" t="s">
        <v>100</v>
      </c>
      <c r="C168" s="67">
        <v>14492.544</v>
      </c>
      <c r="D168" s="69"/>
      <c r="E168" s="70">
        <f t="shared" si="77"/>
        <v>-17839.992087023991</v>
      </c>
      <c r="F168" s="1">
        <f t="shared" si="78"/>
        <v>-17840</v>
      </c>
      <c r="G168" s="1">
        <f t="shared" si="79"/>
        <v>1.3272799997139373E-2</v>
      </c>
      <c r="H168" s="1">
        <f t="shared" si="80"/>
        <v>1.3272799997139373E-2</v>
      </c>
      <c r="P168" s="1">
        <f t="shared" si="81"/>
        <v>-3.0807758838594008E-2</v>
      </c>
      <c r="Q168" s="119">
        <v>35998</v>
      </c>
      <c r="R168" s="1">
        <f t="shared" si="82"/>
        <v>1.9430956672705519E-3</v>
      </c>
      <c r="S168" s="2">
        <f t="shared" si="83"/>
        <v>0.05</v>
      </c>
      <c r="Z168" s="1">
        <f t="shared" si="84"/>
        <v>-17840</v>
      </c>
      <c r="AA168" s="1">
        <f t="shared" si="85"/>
        <v>-2.0921921987364044E-2</v>
      </c>
      <c r="AB168" s="1">
        <f t="shared" si="86"/>
        <v>3.0423622059997862E-2</v>
      </c>
      <c r="AC168" s="1">
        <f t="shared" si="87"/>
        <v>4.4080558835733377E-2</v>
      </c>
      <c r="AD168" s="1">
        <f t="shared" si="88"/>
        <v>3.4194721984503421E-2</v>
      </c>
      <c r="AE168" s="1">
        <f t="shared" si="89"/>
        <v>5.8463950579874078E-5</v>
      </c>
      <c r="AF168" s="1">
        <f t="shared" si="90"/>
        <v>4.4080558835733377E-2</v>
      </c>
      <c r="AG168" s="2"/>
      <c r="AH168" s="1">
        <f t="shared" si="91"/>
        <v>-1.7150822062858489E-2</v>
      </c>
      <c r="AI168" s="1">
        <f t="shared" si="92"/>
        <v>0.90546936929647703</v>
      </c>
      <c r="AJ168" s="1">
        <f t="shared" si="93"/>
        <v>-0.71078445847049943</v>
      </c>
      <c r="AK168" s="1">
        <f t="shared" si="94"/>
        <v>0.33063198465466642</v>
      </c>
      <c r="AL168" s="1">
        <f t="shared" si="95"/>
        <v>1.8492759132142964</v>
      </c>
      <c r="AM168" s="1">
        <f t="shared" si="96"/>
        <v>1.3259780940945298</v>
      </c>
      <c r="AN168" s="1">
        <f t="shared" si="99"/>
        <v>1.494534304938516</v>
      </c>
      <c r="AO168" s="1">
        <f t="shared" si="99"/>
        <v>1.4945343045251844</v>
      </c>
      <c r="AP168" s="1">
        <f t="shared" si="99"/>
        <v>1.4945342887489268</v>
      </c>
      <c r="AQ168" s="1">
        <f t="shared" si="99"/>
        <v>1.494533686594572</v>
      </c>
      <c r="AR168" s="1">
        <f t="shared" si="99"/>
        <v>1.4945107068784165</v>
      </c>
      <c r="AS168" s="1">
        <f t="shared" si="99"/>
        <v>1.4936388476749691</v>
      </c>
      <c r="AT168" s="1">
        <f t="shared" si="99"/>
        <v>1.4657669202961303</v>
      </c>
      <c r="AU168" s="1">
        <f t="shared" si="97"/>
        <v>1.1516536677928717</v>
      </c>
    </row>
    <row r="169" spans="1:47" ht="12.95" customHeight="1" x14ac:dyDescent="0.2">
      <c r="A169" s="67" t="s">
        <v>114</v>
      </c>
      <c r="B169" s="68" t="s">
        <v>101</v>
      </c>
      <c r="C169" s="67">
        <v>14493.39</v>
      </c>
      <c r="D169" s="69"/>
      <c r="E169" s="70">
        <f t="shared" si="77"/>
        <v>-17839.487718864857</v>
      </c>
      <c r="F169" s="1">
        <f t="shared" si="78"/>
        <v>-17839.5</v>
      </c>
      <c r="G169" s="1">
        <f t="shared" si="79"/>
        <v>2.0599714996933471E-2</v>
      </c>
      <c r="H169" s="1">
        <f t="shared" si="80"/>
        <v>2.0599714996933471E-2</v>
      </c>
      <c r="P169" s="1">
        <f t="shared" si="81"/>
        <v>-3.0807725086681632E-2</v>
      </c>
      <c r="Q169" s="119">
        <v>35998</v>
      </c>
      <c r="R169" s="1">
        <f t="shared" si="82"/>
        <v>2.6427248959504765E-3</v>
      </c>
      <c r="S169" s="2">
        <f t="shared" si="83"/>
        <v>0.05</v>
      </c>
      <c r="Z169" s="1">
        <f t="shared" si="84"/>
        <v>-17839.5</v>
      </c>
      <c r="AA169" s="1">
        <f t="shared" si="85"/>
        <v>-2.0918837368382081E-2</v>
      </c>
      <c r="AB169" s="1">
        <f t="shared" si="86"/>
        <v>3.7747168077601326E-2</v>
      </c>
      <c r="AC169" s="1">
        <f t="shared" si="87"/>
        <v>5.14074400836151E-2</v>
      </c>
      <c r="AD169" s="1">
        <f t="shared" si="88"/>
        <v>4.1518552365315556E-2</v>
      </c>
      <c r="AE169" s="1">
        <f t="shared" si="89"/>
        <v>8.6189509525572502E-5</v>
      </c>
      <c r="AF169" s="1">
        <f t="shared" si="90"/>
        <v>5.14074400836151E-2</v>
      </c>
      <c r="AG169" s="2"/>
      <c r="AH169" s="1">
        <f t="shared" si="91"/>
        <v>-1.7147453080667858E-2</v>
      </c>
      <c r="AI169" s="1">
        <f t="shared" si="92"/>
        <v>0.90534058728717259</v>
      </c>
      <c r="AJ169" s="1">
        <f t="shared" si="93"/>
        <v>-0.71051040933215992</v>
      </c>
      <c r="AK169" s="1">
        <f t="shared" si="94"/>
        <v>0.33059513759695863</v>
      </c>
      <c r="AL169" s="1">
        <f t="shared" si="95"/>
        <v>1.8496654374892161</v>
      </c>
      <c r="AM169" s="1">
        <f t="shared" si="96"/>
        <v>1.3265154292832688</v>
      </c>
      <c r="AN169" s="1">
        <f t="shared" si="99"/>
        <v>1.4949382883302564</v>
      </c>
      <c r="AO169" s="1">
        <f t="shared" si="99"/>
        <v>1.4949382879280628</v>
      </c>
      <c r="AP169" s="1">
        <f t="shared" si="99"/>
        <v>1.4949382724953262</v>
      </c>
      <c r="AQ169" s="1">
        <f t="shared" si="99"/>
        <v>1.494937680321702</v>
      </c>
      <c r="AR169" s="1">
        <f t="shared" si="99"/>
        <v>1.4949149613546984</v>
      </c>
      <c r="AS169" s="1">
        <f t="shared" si="99"/>
        <v>1.4940484080920258</v>
      </c>
      <c r="AT169" s="1">
        <f t="shared" si="99"/>
        <v>1.4662153838716292</v>
      </c>
      <c r="AU169" s="1">
        <f t="shared" si="97"/>
        <v>1.1520470949681787</v>
      </c>
    </row>
    <row r="170" spans="1:47" ht="12.95" customHeight="1" x14ac:dyDescent="0.2">
      <c r="A170" s="67" t="s">
        <v>114</v>
      </c>
      <c r="B170" s="68" t="s">
        <v>101</v>
      </c>
      <c r="C170" s="67">
        <v>14513.496999999999</v>
      </c>
      <c r="D170" s="69"/>
      <c r="E170" s="70">
        <f t="shared" si="77"/>
        <v>-17827.5003304774</v>
      </c>
      <c r="F170" s="1">
        <f t="shared" si="78"/>
        <v>-17827.5</v>
      </c>
      <c r="G170" s="1">
        <f t="shared" si="79"/>
        <v>-5.5432500084862113E-4</v>
      </c>
      <c r="H170" s="1">
        <f t="shared" si="80"/>
        <v>-5.5432500084862113E-4</v>
      </c>
      <c r="P170" s="1">
        <f t="shared" si="81"/>
        <v>-3.0806901087666642E-2</v>
      </c>
      <c r="Q170" s="119">
        <v>36018</v>
      </c>
      <c r="R170" s="1">
        <f t="shared" si="82"/>
        <v>9.1521835988871353E-4</v>
      </c>
      <c r="S170" s="2">
        <f t="shared" si="83"/>
        <v>0.05</v>
      </c>
      <c r="Z170" s="1">
        <f t="shared" si="84"/>
        <v>-17827.5</v>
      </c>
      <c r="AA170" s="1">
        <f t="shared" si="85"/>
        <v>-2.0844111108488102E-2</v>
      </c>
      <c r="AB170" s="1">
        <f t="shared" si="86"/>
        <v>1.6511580427014626E-2</v>
      </c>
      <c r="AC170" s="1">
        <f t="shared" si="87"/>
        <v>3.0252576086818021E-2</v>
      </c>
      <c r="AD170" s="1">
        <f t="shared" si="88"/>
        <v>2.0289786107639481E-2</v>
      </c>
      <c r="AE170" s="1">
        <f t="shared" si="89"/>
        <v>2.0583771014688007E-5</v>
      </c>
      <c r="AF170" s="1">
        <f t="shared" si="90"/>
        <v>3.0252576086818021E-2</v>
      </c>
      <c r="AG170" s="2"/>
      <c r="AH170" s="1">
        <f t="shared" si="91"/>
        <v>-1.7065905427863248E-2</v>
      </c>
      <c r="AI170" s="1">
        <f t="shared" si="92"/>
        <v>0.90226508480491985</v>
      </c>
      <c r="AJ170" s="1">
        <f t="shared" si="93"/>
        <v>-0.70392449282795932</v>
      </c>
      <c r="AK170" s="1">
        <f t="shared" si="94"/>
        <v>0.32969900783851308</v>
      </c>
      <c r="AL170" s="1">
        <f t="shared" si="95"/>
        <v>1.8589809229070891</v>
      </c>
      <c r="AM170" s="1">
        <f t="shared" si="96"/>
        <v>1.339449142555343</v>
      </c>
      <c r="AN170" s="1">
        <f t="shared" si="99"/>
        <v>1.5046167069790548</v>
      </c>
      <c r="AO170" s="1">
        <f t="shared" si="99"/>
        <v>1.5046167067792529</v>
      </c>
      <c r="AP170" s="1">
        <f t="shared" si="99"/>
        <v>1.5046166979933744</v>
      </c>
      <c r="AQ170" s="1">
        <f t="shared" si="99"/>
        <v>1.5046163116534665</v>
      </c>
      <c r="AR170" s="1">
        <f t="shared" si="99"/>
        <v>1.5045993254221546</v>
      </c>
      <c r="AS170" s="1">
        <f t="shared" si="99"/>
        <v>1.5038567452665799</v>
      </c>
      <c r="AT170" s="1">
        <f t="shared" si="99"/>
        <v>1.4769639016470095</v>
      </c>
      <c r="AU170" s="1">
        <f t="shared" si="97"/>
        <v>1.1614893471755421</v>
      </c>
    </row>
    <row r="171" spans="1:47" ht="12.95" customHeight="1" x14ac:dyDescent="0.2">
      <c r="A171" s="67" t="s">
        <v>114</v>
      </c>
      <c r="B171" s="68" t="s">
        <v>100</v>
      </c>
      <c r="C171" s="67">
        <v>14514.352000000001</v>
      </c>
      <c r="D171" s="69"/>
      <c r="E171" s="70">
        <f t="shared" si="77"/>
        <v>-17826.99059669955</v>
      </c>
      <c r="F171" s="1">
        <f t="shared" si="78"/>
        <v>-17827</v>
      </c>
      <c r="G171" s="1">
        <f t="shared" si="79"/>
        <v>1.5772590000779019E-2</v>
      </c>
      <c r="H171" s="1">
        <f t="shared" si="80"/>
        <v>1.5772590000779019E-2</v>
      </c>
      <c r="P171" s="1">
        <f t="shared" si="81"/>
        <v>-3.080686617299443E-2</v>
      </c>
      <c r="Q171" s="119">
        <v>36019</v>
      </c>
      <c r="R171" s="1">
        <f t="shared" si="82"/>
        <v>2.1696457374444813E-3</v>
      </c>
      <c r="S171" s="2">
        <f t="shared" si="83"/>
        <v>0.05</v>
      </c>
      <c r="Z171" s="1">
        <f t="shared" si="84"/>
        <v>-17827</v>
      </c>
      <c r="AA171" s="1">
        <f t="shared" si="85"/>
        <v>-2.0840968706499888E-2</v>
      </c>
      <c r="AB171" s="1">
        <f t="shared" si="86"/>
        <v>3.2835068940453502E-2</v>
      </c>
      <c r="AC171" s="1">
        <f t="shared" si="87"/>
        <v>4.6579456173773445E-2</v>
      </c>
      <c r="AD171" s="1">
        <f t="shared" si="88"/>
        <v>3.6613558707278906E-2</v>
      </c>
      <c r="AE171" s="1">
        <f t="shared" si="89"/>
        <v>6.702763406056796E-5</v>
      </c>
      <c r="AF171" s="1">
        <f t="shared" si="90"/>
        <v>4.6579456173773445E-2</v>
      </c>
      <c r="AG171" s="2"/>
      <c r="AH171" s="1">
        <f t="shared" si="91"/>
        <v>-1.7062478939674483E-2</v>
      </c>
      <c r="AI171" s="1">
        <f t="shared" si="92"/>
        <v>0.90213757357681978</v>
      </c>
      <c r="AJ171" s="1">
        <f t="shared" si="93"/>
        <v>-0.70364972535008496</v>
      </c>
      <c r="AK171" s="1">
        <f t="shared" si="94"/>
        <v>0.32966118199214334</v>
      </c>
      <c r="AL171" s="1">
        <f t="shared" si="95"/>
        <v>1.8593676955041525</v>
      </c>
      <c r="AM171" s="1">
        <f t="shared" si="96"/>
        <v>1.3399896278636516</v>
      </c>
      <c r="AN171" s="1">
        <f t="shared" ref="AN171:AT180" si="100">$AU171+$AB$7*SIN(AO171)</f>
        <v>1.5050192609317881</v>
      </c>
      <c r="AO171" s="1">
        <f t="shared" si="100"/>
        <v>1.505019260738117</v>
      </c>
      <c r="AP171" s="1">
        <f t="shared" si="100"/>
        <v>1.5050192521697854</v>
      </c>
      <c r="AQ171" s="1">
        <f t="shared" si="100"/>
        <v>1.5050188730935301</v>
      </c>
      <c r="AR171" s="1">
        <f t="shared" si="100"/>
        <v>1.5050021043555892</v>
      </c>
      <c r="AS171" s="1">
        <f t="shared" si="100"/>
        <v>1.5042645483452708</v>
      </c>
      <c r="AT171" s="1">
        <f t="shared" si="100"/>
        <v>1.4774111469734605</v>
      </c>
      <c r="AU171" s="1">
        <f t="shared" si="97"/>
        <v>1.1618827743508491</v>
      </c>
    </row>
    <row r="172" spans="1:47" ht="12.95" customHeight="1" x14ac:dyDescent="0.2">
      <c r="A172" s="67" t="s">
        <v>114</v>
      </c>
      <c r="B172" s="68" t="s">
        <v>100</v>
      </c>
      <c r="C172" s="67">
        <v>14519.388000000001</v>
      </c>
      <c r="D172" s="69"/>
      <c r="E172" s="70">
        <f t="shared" si="77"/>
        <v>-17823.988234939006</v>
      </c>
      <c r="F172" s="1">
        <f t="shared" si="78"/>
        <v>-17824</v>
      </c>
      <c r="G172" s="1">
        <f t="shared" si="79"/>
        <v>1.9734079998670495E-2</v>
      </c>
      <c r="H172" s="1">
        <f t="shared" si="80"/>
        <v>1.9734079998670495E-2</v>
      </c>
      <c r="P172" s="1">
        <f t="shared" si="81"/>
        <v>-3.0806655708242921E-2</v>
      </c>
      <c r="Q172" s="119">
        <v>36024</v>
      </c>
      <c r="R172" s="1">
        <f t="shared" si="82"/>
        <v>2.5543659657960732E-3</v>
      </c>
      <c r="S172" s="2">
        <f t="shared" si="83"/>
        <v>0.05</v>
      </c>
      <c r="Z172" s="1">
        <f t="shared" si="84"/>
        <v>-17824</v>
      </c>
      <c r="AA172" s="1">
        <f t="shared" si="85"/>
        <v>-2.0822066231321823E-2</v>
      </c>
      <c r="AB172" s="1">
        <f t="shared" si="86"/>
        <v>3.6775952178650421E-2</v>
      </c>
      <c r="AC172" s="1">
        <f t="shared" si="87"/>
        <v>5.054073570691342E-2</v>
      </c>
      <c r="AD172" s="1">
        <f t="shared" si="88"/>
        <v>4.0556146229992318E-2</v>
      </c>
      <c r="AE172" s="1">
        <f t="shared" si="89"/>
        <v>8.2240049851426019E-5</v>
      </c>
      <c r="AF172" s="1">
        <f t="shared" si="90"/>
        <v>5.054073570691342E-2</v>
      </c>
      <c r="AG172" s="2"/>
      <c r="AH172" s="1">
        <f t="shared" si="91"/>
        <v>-1.7041872179979926E-2</v>
      </c>
      <c r="AI172" s="1">
        <f t="shared" si="92"/>
        <v>0.90137356976455663</v>
      </c>
      <c r="AJ172" s="1">
        <f t="shared" si="93"/>
        <v>-0.70200054460880024</v>
      </c>
      <c r="AK172" s="1">
        <f t="shared" si="94"/>
        <v>0.32943341766873413</v>
      </c>
      <c r="AL172" s="1">
        <f t="shared" si="95"/>
        <v>1.8616860378800864</v>
      </c>
      <c r="AM172" s="1">
        <f t="shared" si="96"/>
        <v>1.3432352173694013</v>
      </c>
      <c r="AN172" s="1">
        <f t="shared" si="100"/>
        <v>1.5074333908952733</v>
      </c>
      <c r="AO172" s="1">
        <f t="shared" si="100"/>
        <v>1.507433390735242</v>
      </c>
      <c r="AP172" s="1">
        <f t="shared" si="100"/>
        <v>1.5074333833858109</v>
      </c>
      <c r="AQ172" s="1">
        <f t="shared" si="100"/>
        <v>1.5074330458648335</v>
      </c>
      <c r="AR172" s="1">
        <f t="shared" si="100"/>
        <v>1.507417547223495</v>
      </c>
      <c r="AS172" s="1">
        <f t="shared" si="100"/>
        <v>1.5067098965552215</v>
      </c>
      <c r="AT172" s="1">
        <f t="shared" si="100"/>
        <v>1.4800935930212897</v>
      </c>
      <c r="AU172" s="1">
        <f t="shared" si="97"/>
        <v>1.1642433374026897</v>
      </c>
    </row>
    <row r="173" spans="1:47" ht="12.95" customHeight="1" x14ac:dyDescent="0.2">
      <c r="A173" s="67" t="s">
        <v>114</v>
      </c>
      <c r="B173" s="68" t="s">
        <v>100</v>
      </c>
      <c r="C173" s="67">
        <v>14524.42</v>
      </c>
      <c r="D173" s="69"/>
      <c r="E173" s="70">
        <f t="shared" si="77"/>
        <v>-17820.988257897894</v>
      </c>
      <c r="F173" s="1">
        <f t="shared" si="78"/>
        <v>-17821</v>
      </c>
      <c r="G173" s="1">
        <f t="shared" si="79"/>
        <v>1.9695569999385043E-2</v>
      </c>
      <c r="H173" s="1">
        <f t="shared" si="80"/>
        <v>1.9695569999385043E-2</v>
      </c>
      <c r="P173" s="1">
        <f t="shared" si="81"/>
        <v>-3.0806443569117239E-2</v>
      </c>
      <c r="Q173" s="119">
        <v>36029</v>
      </c>
      <c r="R173" s="1">
        <f t="shared" si="82"/>
        <v>2.5504533744731888E-3</v>
      </c>
      <c r="S173" s="2">
        <f t="shared" si="83"/>
        <v>0.05</v>
      </c>
      <c r="Z173" s="1">
        <f t="shared" si="84"/>
        <v>-17821</v>
      </c>
      <c r="AA173" s="1">
        <f t="shared" si="85"/>
        <v>-2.0803081600941901E-2</v>
      </c>
      <c r="AB173" s="1">
        <f t="shared" si="86"/>
        <v>3.671675366336024E-2</v>
      </c>
      <c r="AC173" s="1">
        <f t="shared" si="87"/>
        <v>5.0502013568502285E-2</v>
      </c>
      <c r="AD173" s="1">
        <f t="shared" si="88"/>
        <v>4.0498651600326944E-2</v>
      </c>
      <c r="AE173" s="1">
        <f t="shared" si="89"/>
        <v>8.2007039072233217E-5</v>
      </c>
      <c r="AF173" s="1">
        <f t="shared" si="90"/>
        <v>5.0502013568502285E-2</v>
      </c>
      <c r="AG173" s="2"/>
      <c r="AH173" s="1">
        <f t="shared" si="91"/>
        <v>-1.7021183663975196E-2</v>
      </c>
      <c r="AI173" s="1">
        <f t="shared" si="92"/>
        <v>0.90061138719371581</v>
      </c>
      <c r="AJ173" s="1">
        <f t="shared" si="93"/>
        <v>-0.70035039037664437</v>
      </c>
      <c r="AK173" s="1">
        <f t="shared" si="94"/>
        <v>0.32920427254568235</v>
      </c>
      <c r="AL173" s="1">
        <f t="shared" si="95"/>
        <v>1.8640004582114549</v>
      </c>
      <c r="AM173" s="1">
        <f t="shared" si="96"/>
        <v>1.3464854132485082</v>
      </c>
      <c r="AN173" s="1">
        <f t="shared" si="100"/>
        <v>1.5098454779481345</v>
      </c>
      <c r="AO173" s="1">
        <f t="shared" si="100"/>
        <v>1.509845477816804</v>
      </c>
      <c r="AP173" s="1">
        <f t="shared" si="100"/>
        <v>1.509845471547087</v>
      </c>
      <c r="AQ173" s="1">
        <f t="shared" si="100"/>
        <v>1.50984517223179</v>
      </c>
      <c r="AR173" s="1">
        <f t="shared" si="100"/>
        <v>1.5098308846744839</v>
      </c>
      <c r="AS173" s="1">
        <f t="shared" si="100"/>
        <v>1.5091527273386198</v>
      </c>
      <c r="AT173" s="1">
        <f t="shared" si="100"/>
        <v>1.4827742790708476</v>
      </c>
      <c r="AU173" s="1">
        <f t="shared" si="97"/>
        <v>1.1666039004545308</v>
      </c>
    </row>
    <row r="174" spans="1:47" ht="12.95" customHeight="1" x14ac:dyDescent="0.2">
      <c r="A174" s="67" t="s">
        <v>114</v>
      </c>
      <c r="B174" s="68" t="s">
        <v>101</v>
      </c>
      <c r="C174" s="67">
        <v>14540.342000000001</v>
      </c>
      <c r="D174" s="69"/>
      <c r="E174" s="70">
        <f t="shared" si="77"/>
        <v>-17811.495882212555</v>
      </c>
      <c r="F174" s="1">
        <f t="shared" si="78"/>
        <v>-17811.5</v>
      </c>
      <c r="G174" s="1">
        <f t="shared" si="79"/>
        <v>6.9069549972482491E-3</v>
      </c>
      <c r="H174" s="1">
        <f t="shared" si="80"/>
        <v>6.9069549972482491E-3</v>
      </c>
      <c r="P174" s="1">
        <f t="shared" si="81"/>
        <v>-3.0805760749000821E-2</v>
      </c>
      <c r="Q174" s="119">
        <v>36045</v>
      </c>
      <c r="R174" s="1">
        <f t="shared" si="82"/>
        <v>1.4222489289573827E-3</v>
      </c>
      <c r="S174" s="2">
        <f t="shared" si="83"/>
        <v>0.05</v>
      </c>
      <c r="Z174" s="1">
        <f t="shared" si="84"/>
        <v>-17811.5</v>
      </c>
      <c r="AA174" s="1">
        <f t="shared" si="85"/>
        <v>-2.0742425352662203E-2</v>
      </c>
      <c r="AB174" s="1">
        <f t="shared" si="86"/>
        <v>2.3862089406708961E-2</v>
      </c>
      <c r="AC174" s="1">
        <f t="shared" si="87"/>
        <v>3.771271574624907E-2</v>
      </c>
      <c r="AD174" s="1">
        <f t="shared" si="88"/>
        <v>2.7649380349910452E-2</v>
      </c>
      <c r="AE174" s="1">
        <f t="shared" si="89"/>
        <v>3.8224411686700713E-5</v>
      </c>
      <c r="AF174" s="1">
        <f t="shared" si="90"/>
        <v>3.771271574624907E-2</v>
      </c>
      <c r="AG174" s="2"/>
      <c r="AH174" s="1">
        <f t="shared" si="91"/>
        <v>-1.6955134409460712E-2</v>
      </c>
      <c r="AI174" s="1">
        <f t="shared" si="92"/>
        <v>0.8982097925187279</v>
      </c>
      <c r="AJ174" s="1">
        <f t="shared" si="93"/>
        <v>-0.6951186931317993</v>
      </c>
      <c r="AK174" s="1">
        <f t="shared" si="94"/>
        <v>0.32846963798623607</v>
      </c>
      <c r="AL174" s="1">
        <f t="shared" si="95"/>
        <v>1.8713037249577575</v>
      </c>
      <c r="AM174" s="1">
        <f t="shared" si="96"/>
        <v>1.3568083442023051</v>
      </c>
      <c r="AN174" s="1">
        <f t="shared" si="100"/>
        <v>1.517470331389666</v>
      </c>
      <c r="AO174" s="1">
        <f t="shared" si="100"/>
        <v>1.5174703313229716</v>
      </c>
      <c r="AP174" s="1">
        <f t="shared" si="100"/>
        <v>1.5174703276842507</v>
      </c>
      <c r="AQ174" s="1">
        <f t="shared" si="100"/>
        <v>1.5174701291626778</v>
      </c>
      <c r="AR174" s="1">
        <f t="shared" si="100"/>
        <v>1.5174592993288301</v>
      </c>
      <c r="AS174" s="1">
        <f t="shared" si="100"/>
        <v>1.5168717980449717</v>
      </c>
      <c r="AT174" s="1">
        <f t="shared" si="100"/>
        <v>1.4912514869210971</v>
      </c>
      <c r="AU174" s="1">
        <f t="shared" si="97"/>
        <v>1.1740790167853605</v>
      </c>
    </row>
    <row r="175" spans="1:47" ht="12.95" customHeight="1" x14ac:dyDescent="0.2">
      <c r="A175" s="67" t="s">
        <v>114</v>
      </c>
      <c r="B175" s="68" t="s">
        <v>100</v>
      </c>
      <c r="C175" s="67">
        <v>14779.368</v>
      </c>
      <c r="D175" s="69"/>
      <c r="E175" s="70">
        <f t="shared" si="77"/>
        <v>-17668.993395680511</v>
      </c>
      <c r="F175" s="1">
        <f t="shared" si="78"/>
        <v>-17669</v>
      </c>
      <c r="G175" s="1">
        <f t="shared" si="79"/>
        <v>1.1077729997850838E-2</v>
      </c>
      <c r="H175" s="1">
        <f t="shared" si="80"/>
        <v>1.1077729997850838E-2</v>
      </c>
      <c r="P175" s="1">
        <f t="shared" si="81"/>
        <v>-3.0793503617011959E-2</v>
      </c>
      <c r="Q175" s="119">
        <v>36284</v>
      </c>
      <c r="R175" s="1">
        <f t="shared" si="82"/>
        <v>1.7532002044304159E-3</v>
      </c>
      <c r="S175" s="2">
        <f t="shared" si="83"/>
        <v>0.05</v>
      </c>
      <c r="Z175" s="1">
        <f t="shared" si="84"/>
        <v>-17669</v>
      </c>
      <c r="AA175" s="1">
        <f t="shared" si="85"/>
        <v>-1.9740970633776805E-2</v>
      </c>
      <c r="AB175" s="1">
        <f t="shared" si="86"/>
        <v>2.6950994594567346E-2</v>
      </c>
      <c r="AC175" s="1">
        <f t="shared" si="87"/>
        <v>4.1871233614862793E-2</v>
      </c>
      <c r="AD175" s="1">
        <f t="shared" si="88"/>
        <v>3.0818700631627644E-2</v>
      </c>
      <c r="AE175" s="1">
        <f t="shared" si="89"/>
        <v>4.7489615431094309E-5</v>
      </c>
      <c r="AF175" s="1">
        <f t="shared" si="90"/>
        <v>4.1871233614862793E-2</v>
      </c>
      <c r="AG175" s="2"/>
      <c r="AH175" s="1">
        <f t="shared" si="91"/>
        <v>-1.5873264596716508E-2</v>
      </c>
      <c r="AI175" s="1">
        <f t="shared" si="92"/>
        <v>0.86431048845455005</v>
      </c>
      <c r="AJ175" s="1">
        <f t="shared" si="93"/>
        <v>-0.61586041600899966</v>
      </c>
      <c r="AK175" s="1">
        <f t="shared" si="94"/>
        <v>0.31597769838146272</v>
      </c>
      <c r="AL175" s="1">
        <f t="shared" si="95"/>
        <v>1.9764111175328896</v>
      </c>
      <c r="AM175" s="1">
        <f t="shared" si="96"/>
        <v>1.5177325873234733</v>
      </c>
      <c r="AN175" s="1">
        <f t="shared" si="100"/>
        <v>1.6294936713929413</v>
      </c>
      <c r="AO175" s="1">
        <f t="shared" si="100"/>
        <v>1.6294936714330626</v>
      </c>
      <c r="AP175" s="1">
        <f t="shared" si="100"/>
        <v>1.6294936694442326</v>
      </c>
      <c r="AQ175" s="1">
        <f t="shared" si="100"/>
        <v>1.6294937680315793</v>
      </c>
      <c r="AR175" s="1">
        <f t="shared" si="100"/>
        <v>1.6294888808059365</v>
      </c>
      <c r="AS175" s="1">
        <f t="shared" si="100"/>
        <v>1.6297306656481971</v>
      </c>
      <c r="AT175" s="1">
        <f t="shared" si="100"/>
        <v>1.6162539017829354</v>
      </c>
      <c r="AU175" s="1">
        <f t="shared" si="97"/>
        <v>1.2862057617478038</v>
      </c>
    </row>
    <row r="176" spans="1:47" ht="12.95" customHeight="1" x14ac:dyDescent="0.2">
      <c r="A176" s="67" t="s">
        <v>114</v>
      </c>
      <c r="B176" s="68" t="s">
        <v>100</v>
      </c>
      <c r="C176" s="67">
        <v>14784.392</v>
      </c>
      <c r="D176" s="69"/>
      <c r="E176" s="70">
        <f t="shared" si="77"/>
        <v>-17665.998188078254</v>
      </c>
      <c r="F176" s="1">
        <f t="shared" si="78"/>
        <v>-17666</v>
      </c>
      <c r="G176" s="1">
        <f t="shared" si="79"/>
        <v>3.0392199987545609E-3</v>
      </c>
      <c r="H176" s="1">
        <f t="shared" si="80"/>
        <v>3.0392199987545609E-3</v>
      </c>
      <c r="P176" s="1">
        <f t="shared" si="81"/>
        <v>-3.0793204968554533E-2</v>
      </c>
      <c r="Q176" s="119">
        <v>36289</v>
      </c>
      <c r="R176" s="1">
        <f t="shared" si="82"/>
        <v>1.1446329791685997E-3</v>
      </c>
      <c r="S176" s="2">
        <f t="shared" si="83"/>
        <v>0.05</v>
      </c>
      <c r="Z176" s="1">
        <f t="shared" si="84"/>
        <v>-17666</v>
      </c>
      <c r="AA176" s="1">
        <f t="shared" si="85"/>
        <v>-1.9718168345271393E-2</v>
      </c>
      <c r="AB176" s="1">
        <f t="shared" si="86"/>
        <v>1.8887999030744663E-2</v>
      </c>
      <c r="AC176" s="1">
        <f t="shared" si="87"/>
        <v>3.3832424967309094E-2</v>
      </c>
      <c r="AD176" s="1">
        <f t="shared" si="88"/>
        <v>2.2757388344025953E-2</v>
      </c>
      <c r="AE176" s="1">
        <f t="shared" si="89"/>
        <v>2.5894936212040418E-5</v>
      </c>
      <c r="AF176" s="1">
        <f t="shared" si="90"/>
        <v>3.3832424967309094E-2</v>
      </c>
      <c r="AG176" s="2"/>
      <c r="AH176" s="1">
        <f t="shared" si="91"/>
        <v>-1.5848779031990102E-2</v>
      </c>
      <c r="AI176" s="1">
        <f t="shared" si="92"/>
        <v>0.86363834916035409</v>
      </c>
      <c r="AJ176" s="1">
        <f t="shared" si="93"/>
        <v>-0.61418235059705029</v>
      </c>
      <c r="AK176" s="1">
        <f t="shared" si="94"/>
        <v>0.31568821580505013</v>
      </c>
      <c r="AL176" s="1">
        <f t="shared" si="95"/>
        <v>1.9785392647873901</v>
      </c>
      <c r="AM176" s="1">
        <f t="shared" si="96"/>
        <v>1.5212534549968044</v>
      </c>
      <c r="AN176" s="1">
        <f t="shared" si="100"/>
        <v>1.6318066557688296</v>
      </c>
      <c r="AO176" s="1">
        <f t="shared" si="100"/>
        <v>1.63180665581687</v>
      </c>
      <c r="AP176" s="1">
        <f t="shared" si="100"/>
        <v>1.6318066535256575</v>
      </c>
      <c r="AQ176" s="1">
        <f t="shared" si="100"/>
        <v>1.6318067628014619</v>
      </c>
      <c r="AR176" s="1">
        <f t="shared" si="100"/>
        <v>1.6318015508450032</v>
      </c>
      <c r="AS176" s="1">
        <f t="shared" si="100"/>
        <v>1.6320496441156409</v>
      </c>
      <c r="AT176" s="1">
        <f t="shared" si="100"/>
        <v>1.6188414558669317</v>
      </c>
      <c r="AU176" s="1">
        <f t="shared" si="97"/>
        <v>1.2885663247996448</v>
      </c>
    </row>
    <row r="177" spans="1:103" ht="12.95" customHeight="1" x14ac:dyDescent="0.2">
      <c r="A177" s="67" t="s">
        <v>114</v>
      </c>
      <c r="B177" s="68" t="s">
        <v>100</v>
      </c>
      <c r="C177" s="67">
        <v>14804.509</v>
      </c>
      <c r="D177" s="69"/>
      <c r="E177" s="70">
        <f t="shared" si="77"/>
        <v>-17654.004837892229</v>
      </c>
      <c r="F177" s="1">
        <f t="shared" si="78"/>
        <v>-17654</v>
      </c>
      <c r="G177" s="1">
        <f t="shared" si="79"/>
        <v>-8.1148200024472317E-3</v>
      </c>
      <c r="H177" s="1">
        <f t="shared" si="80"/>
        <v>-8.1148200024472317E-3</v>
      </c>
      <c r="P177" s="1">
        <f t="shared" si="81"/>
        <v>-3.0791993630983203E-2</v>
      </c>
      <c r="Q177" s="119">
        <v>36310</v>
      </c>
      <c r="R177" s="1">
        <f t="shared" si="82"/>
        <v>5.1425420377876731E-4</v>
      </c>
      <c r="S177" s="2">
        <f t="shared" si="83"/>
        <v>0.05</v>
      </c>
      <c r="Z177" s="1">
        <f t="shared" si="84"/>
        <v>-17654</v>
      </c>
      <c r="AA177" s="1">
        <f t="shared" si="85"/>
        <v>-1.9626301356449185E-2</v>
      </c>
      <c r="AB177" s="1">
        <f t="shared" si="86"/>
        <v>7.6353629247535547E-3</v>
      </c>
      <c r="AC177" s="1">
        <f t="shared" si="87"/>
        <v>2.2677173628535972E-2</v>
      </c>
      <c r="AD177" s="1">
        <f t="shared" si="88"/>
        <v>1.1511481354001953E-2</v>
      </c>
      <c r="AE177" s="1">
        <f t="shared" si="89"/>
        <v>6.6257101481767325E-6</v>
      </c>
      <c r="AF177" s="1">
        <f t="shared" si="90"/>
        <v>2.2677173628535972E-2</v>
      </c>
      <c r="AG177" s="2"/>
      <c r="AH177" s="1">
        <f t="shared" si="91"/>
        <v>-1.5750182927200786E-2</v>
      </c>
      <c r="AI177" s="1">
        <f t="shared" si="92"/>
        <v>0.86096636206429256</v>
      </c>
      <c r="AJ177" s="1">
        <f t="shared" si="93"/>
        <v>-0.60746852391285933</v>
      </c>
      <c r="AK177" s="1">
        <f t="shared" si="94"/>
        <v>0.3145205826973046</v>
      </c>
      <c r="AL177" s="1">
        <f t="shared" si="95"/>
        <v>1.9870189023036837</v>
      </c>
      <c r="AM177" s="1">
        <f t="shared" si="96"/>
        <v>1.5353964180971529</v>
      </c>
      <c r="AN177" s="1">
        <f t="shared" si="100"/>
        <v>1.6410406657201577</v>
      </c>
      <c r="AO177" s="1">
        <f t="shared" si="100"/>
        <v>1.6410406658114713</v>
      </c>
      <c r="AP177" s="1">
        <f t="shared" si="100"/>
        <v>1.6410406620281381</v>
      </c>
      <c r="AQ177" s="1">
        <f t="shared" si="100"/>
        <v>1.6410408187800767</v>
      </c>
      <c r="AR177" s="1">
        <f t="shared" si="100"/>
        <v>1.6410343239048604</v>
      </c>
      <c r="AS177" s="1">
        <f t="shared" si="100"/>
        <v>1.6413029328558961</v>
      </c>
      <c r="AT177" s="1">
        <f t="shared" si="100"/>
        <v>1.6291732559346552</v>
      </c>
      <c r="AU177" s="1">
        <f t="shared" si="97"/>
        <v>1.2980085770070082</v>
      </c>
    </row>
    <row r="178" spans="1:103" ht="12.95" customHeight="1" x14ac:dyDescent="0.2">
      <c r="A178" s="67" t="s">
        <v>114</v>
      </c>
      <c r="B178" s="68" t="s">
        <v>101</v>
      </c>
      <c r="C178" s="67">
        <v>14815.419</v>
      </c>
      <c r="D178" s="69"/>
      <c r="E178" s="70">
        <f t="shared" si="77"/>
        <v>-17647.500515650863</v>
      </c>
      <c r="F178" s="1">
        <f t="shared" si="78"/>
        <v>-17647.5</v>
      </c>
      <c r="G178" s="1">
        <f t="shared" si="79"/>
        <v>-8.6492500304302666E-4</v>
      </c>
      <c r="H178" s="1">
        <f t="shared" si="80"/>
        <v>-8.6492500304302666E-4</v>
      </c>
      <c r="P178" s="1">
        <f t="shared" si="81"/>
        <v>-3.079132630404912E-2</v>
      </c>
      <c r="Q178" s="119">
        <v>36320</v>
      </c>
      <c r="R178" s="1">
        <f t="shared" si="82"/>
        <v>8.9558949482885922E-4</v>
      </c>
      <c r="S178" s="2">
        <f t="shared" si="83"/>
        <v>0.05</v>
      </c>
      <c r="Z178" s="1">
        <f t="shared" si="84"/>
        <v>-17647.5</v>
      </c>
      <c r="AA178" s="1">
        <f t="shared" si="85"/>
        <v>-1.9576105061429892E-2</v>
      </c>
      <c r="AB178" s="1">
        <f t="shared" si="86"/>
        <v>1.4831419356141025E-2</v>
      </c>
      <c r="AC178" s="1">
        <f t="shared" si="87"/>
        <v>2.9926401301006093E-2</v>
      </c>
      <c r="AD178" s="1">
        <f t="shared" si="88"/>
        <v>1.8711180058386866E-2</v>
      </c>
      <c r="AE178" s="1">
        <f t="shared" si="89"/>
        <v>1.7505412958868716E-5</v>
      </c>
      <c r="AF178" s="1">
        <f t="shared" si="90"/>
        <v>2.9926401301006093E-2</v>
      </c>
      <c r="AG178" s="2"/>
      <c r="AH178" s="1">
        <f t="shared" si="91"/>
        <v>-1.5696344359184052E-2</v>
      </c>
      <c r="AI178" s="1">
        <f t="shared" si="92"/>
        <v>0.85953005376352976</v>
      </c>
      <c r="AJ178" s="1">
        <f t="shared" si="93"/>
        <v>-0.60383101088657698</v>
      </c>
      <c r="AK178" s="1">
        <f t="shared" si="94"/>
        <v>0.31388173508857214</v>
      </c>
      <c r="AL178" s="1">
        <f t="shared" si="95"/>
        <v>1.9915901960718039</v>
      </c>
      <c r="AM178" s="1">
        <f t="shared" si="96"/>
        <v>1.5430973842914377</v>
      </c>
      <c r="AN178" s="1">
        <f t="shared" si="100"/>
        <v>1.6460305151262469</v>
      </c>
      <c r="AO178" s="1">
        <f t="shared" si="100"/>
        <v>1.6460305152498942</v>
      </c>
      <c r="AP178" s="1">
        <f t="shared" si="100"/>
        <v>1.646030510466107</v>
      </c>
      <c r="AQ178" s="1">
        <f t="shared" si="100"/>
        <v>1.6460306955458084</v>
      </c>
      <c r="AR178" s="1">
        <f t="shared" si="100"/>
        <v>1.6460235346752543</v>
      </c>
      <c r="AS178" s="1">
        <f t="shared" si="100"/>
        <v>1.6463000997968777</v>
      </c>
      <c r="AT178" s="1">
        <f t="shared" si="100"/>
        <v>1.6347573248190224</v>
      </c>
      <c r="AU178" s="1">
        <f t="shared" si="97"/>
        <v>1.3031231302859969</v>
      </c>
    </row>
    <row r="179" spans="1:103" ht="12.95" customHeight="1" x14ac:dyDescent="0.2">
      <c r="A179" s="67" t="s">
        <v>114</v>
      </c>
      <c r="B179" s="68" t="s">
        <v>101</v>
      </c>
      <c r="C179" s="67">
        <v>14820.449000000001</v>
      </c>
      <c r="D179" s="69"/>
      <c r="E179" s="70">
        <f t="shared" si="77"/>
        <v>-17644.501730969463</v>
      </c>
      <c r="F179" s="1">
        <f t="shared" si="78"/>
        <v>-17644.5</v>
      </c>
      <c r="G179" s="1">
        <f t="shared" si="79"/>
        <v>-2.903435000916943E-3</v>
      </c>
      <c r="H179" s="1">
        <f t="shared" si="80"/>
        <v>-2.903435000916943E-3</v>
      </c>
      <c r="P179" s="1">
        <f t="shared" si="81"/>
        <v>-3.0791015655910199E-2</v>
      </c>
      <c r="Q179" s="119">
        <v>36325</v>
      </c>
      <c r="R179" s="1">
        <f t="shared" si="82"/>
        <v>7.7771715478875411E-4</v>
      </c>
      <c r="S179" s="2">
        <f t="shared" si="83"/>
        <v>0.05</v>
      </c>
      <c r="Z179" s="1">
        <f t="shared" si="84"/>
        <v>-17644.5</v>
      </c>
      <c r="AA179" s="1">
        <f t="shared" si="85"/>
        <v>-1.9552835491273339E-2</v>
      </c>
      <c r="AB179" s="1">
        <f t="shared" si="86"/>
        <v>1.2767959370613317E-2</v>
      </c>
      <c r="AC179" s="1">
        <f t="shared" si="87"/>
        <v>2.7887580654993256E-2</v>
      </c>
      <c r="AD179" s="1">
        <f t="shared" si="88"/>
        <v>1.6649400490356396E-2</v>
      </c>
      <c r="AE179" s="1">
        <f t="shared" si="89"/>
        <v>1.386012683441399E-5</v>
      </c>
      <c r="AF179" s="1">
        <f t="shared" si="90"/>
        <v>2.7887580654993256E-2</v>
      </c>
      <c r="AG179" s="2"/>
      <c r="AH179" s="1">
        <f t="shared" si="91"/>
        <v>-1.567139437153026E-2</v>
      </c>
      <c r="AI179" s="1">
        <f t="shared" si="92"/>
        <v>0.85886974131377958</v>
      </c>
      <c r="AJ179" s="1">
        <f t="shared" si="93"/>
        <v>-0.60215199952881426</v>
      </c>
      <c r="AK179" s="1">
        <f t="shared" si="94"/>
        <v>0.31358539427251697</v>
      </c>
      <c r="AL179" s="1">
        <f t="shared" si="95"/>
        <v>1.9936948870591145</v>
      </c>
      <c r="AM179" s="1">
        <f t="shared" si="96"/>
        <v>1.5466613104444922</v>
      </c>
      <c r="AN179" s="1">
        <f t="shared" si="100"/>
        <v>1.6483307174214943</v>
      </c>
      <c r="AO179" s="1">
        <f t="shared" si="100"/>
        <v>1.6483307175624067</v>
      </c>
      <c r="AP179" s="1">
        <f t="shared" si="100"/>
        <v>1.6483307122720741</v>
      </c>
      <c r="AQ179" s="1">
        <f t="shared" si="100"/>
        <v>1.6483309108889745</v>
      </c>
      <c r="AR179" s="1">
        <f t="shared" si="100"/>
        <v>1.6483234537933638</v>
      </c>
      <c r="AS179" s="1">
        <f t="shared" si="100"/>
        <v>1.648602942021008</v>
      </c>
      <c r="AT179" s="1">
        <f t="shared" si="100"/>
        <v>1.6373316621996343</v>
      </c>
      <c r="AU179" s="1">
        <f t="shared" si="97"/>
        <v>1.305483693337838</v>
      </c>
    </row>
    <row r="180" spans="1:103" ht="12.95" customHeight="1" x14ac:dyDescent="0.2">
      <c r="A180" s="67" t="s">
        <v>114</v>
      </c>
      <c r="B180" s="68" t="s">
        <v>100</v>
      </c>
      <c r="C180" s="67">
        <v>14836.382</v>
      </c>
      <c r="D180" s="69"/>
      <c r="E180" s="70">
        <f t="shared" si="77"/>
        <v>-17635.0027973057</v>
      </c>
      <c r="F180" s="1">
        <f t="shared" si="78"/>
        <v>-17635</v>
      </c>
      <c r="G180" s="1">
        <f t="shared" si="79"/>
        <v>-4.6920500008127419E-3</v>
      </c>
      <c r="H180" s="1">
        <f t="shared" si="80"/>
        <v>-4.6920500008127419E-3</v>
      </c>
      <c r="P180" s="1">
        <f t="shared" si="81"/>
        <v>-3.0790020890585166E-2</v>
      </c>
      <c r="Q180" s="119">
        <v>36341</v>
      </c>
      <c r="R180" s="1">
        <f t="shared" si="82"/>
        <v>6.8110408456340888E-4</v>
      </c>
      <c r="S180" s="2">
        <f t="shared" si="83"/>
        <v>0.05</v>
      </c>
      <c r="Z180" s="1">
        <f t="shared" si="84"/>
        <v>-17635</v>
      </c>
      <c r="AA180" s="1">
        <f t="shared" si="85"/>
        <v>-1.9478727150848738E-2</v>
      </c>
      <c r="AB180" s="1">
        <f t="shared" si="86"/>
        <v>1.0899917339795425E-2</v>
      </c>
      <c r="AC180" s="1">
        <f t="shared" si="87"/>
        <v>2.6097970889772424E-2</v>
      </c>
      <c r="AD180" s="1">
        <f t="shared" si="88"/>
        <v>1.4786677150035996E-2</v>
      </c>
      <c r="AE180" s="1">
        <f t="shared" si="89"/>
        <v>1.0932291056969832E-5</v>
      </c>
      <c r="AF180" s="1">
        <f t="shared" si="90"/>
        <v>2.6097970889772424E-2</v>
      </c>
      <c r="AG180" s="2"/>
      <c r="AH180" s="1">
        <f t="shared" si="91"/>
        <v>-1.5591967340608167E-2</v>
      </c>
      <c r="AI180" s="1">
        <f t="shared" si="92"/>
        <v>0.85678953609827335</v>
      </c>
      <c r="AJ180" s="1">
        <f t="shared" si="93"/>
        <v>-0.59683462489076289</v>
      </c>
      <c r="AK180" s="1">
        <f t="shared" si="94"/>
        <v>0.31264086816496278</v>
      </c>
      <c r="AL180" s="1">
        <f t="shared" si="95"/>
        <v>2.0003384843945851</v>
      </c>
      <c r="AM180" s="1">
        <f t="shared" si="96"/>
        <v>1.5579876198407947</v>
      </c>
      <c r="AN180" s="1">
        <f t="shared" si="100"/>
        <v>1.6556030644115949</v>
      </c>
      <c r="AO180" s="1">
        <f t="shared" si="100"/>
        <v>1.6556030646175282</v>
      </c>
      <c r="AP180" s="1">
        <f t="shared" si="100"/>
        <v>1.6556030575476846</v>
      </c>
      <c r="AQ180" s="1">
        <f t="shared" si="100"/>
        <v>1.6556033002603743</v>
      </c>
      <c r="AR180" s="1">
        <f t="shared" si="100"/>
        <v>1.655594967366961</v>
      </c>
      <c r="AS180" s="1">
        <f t="shared" si="100"/>
        <v>1.6558805892158288</v>
      </c>
      <c r="AT180" s="1">
        <f t="shared" si="100"/>
        <v>1.6454715257611545</v>
      </c>
      <c r="AU180" s="1">
        <f t="shared" si="97"/>
        <v>1.3129588096686673</v>
      </c>
    </row>
    <row r="181" spans="1:103" ht="12.95" customHeight="1" x14ac:dyDescent="0.2">
      <c r="A181" s="67" t="s">
        <v>114</v>
      </c>
      <c r="B181" s="68" t="s">
        <v>100</v>
      </c>
      <c r="C181" s="67">
        <v>14851.495000000001</v>
      </c>
      <c r="D181" s="69"/>
      <c r="E181" s="70">
        <f t="shared" si="77"/>
        <v>-17625.992731124785</v>
      </c>
      <c r="F181" s="1">
        <f t="shared" si="78"/>
        <v>-17626</v>
      </c>
      <c r="G181" s="1">
        <f t="shared" si="79"/>
        <v>1.21924199975183E-2</v>
      </c>
      <c r="H181" s="1">
        <f t="shared" si="80"/>
        <v>1.21924199975183E-2</v>
      </c>
      <c r="P181" s="1">
        <f t="shared" si="81"/>
        <v>-3.0789062993368865E-2</v>
      </c>
      <c r="Q181" s="119">
        <v>36356</v>
      </c>
      <c r="R181" s="1">
        <f t="shared" si="82"/>
        <v>1.8474078800959227E-3</v>
      </c>
      <c r="S181" s="2">
        <f t="shared" si="83"/>
        <v>0.05</v>
      </c>
      <c r="Z181" s="1">
        <f t="shared" si="84"/>
        <v>-17626</v>
      </c>
      <c r="AA181" s="1">
        <f t="shared" si="85"/>
        <v>-1.9407934491347721E-2</v>
      </c>
      <c r="AB181" s="1">
        <f t="shared" si="86"/>
        <v>2.770855960895488E-2</v>
      </c>
      <c r="AC181" s="1">
        <f t="shared" si="87"/>
        <v>4.2981482990887165E-2</v>
      </c>
      <c r="AD181" s="1">
        <f t="shared" si="88"/>
        <v>3.1600354488866021E-2</v>
      </c>
      <c r="AE181" s="1">
        <f t="shared" si="89"/>
        <v>4.9929120191099751E-5</v>
      </c>
      <c r="AF181" s="1">
        <f t="shared" si="90"/>
        <v>4.2981482990887165E-2</v>
      </c>
      <c r="AG181" s="2"/>
      <c r="AH181" s="1">
        <f t="shared" si="91"/>
        <v>-1.551613961143658E-2</v>
      </c>
      <c r="AI181" s="1">
        <f t="shared" si="92"/>
        <v>0.85483386405261153</v>
      </c>
      <c r="AJ181" s="1">
        <f t="shared" si="93"/>
        <v>-0.59179664897962636</v>
      </c>
      <c r="AK181" s="1">
        <f t="shared" si="94"/>
        <v>0.31173761786475773</v>
      </c>
      <c r="AL181" s="1">
        <f t="shared" si="95"/>
        <v>2.0066028438945005</v>
      </c>
      <c r="AM181" s="1">
        <f t="shared" si="96"/>
        <v>1.5687752971639011</v>
      </c>
      <c r="AN181" s="1">
        <f t="shared" ref="AN181:AT190" si="101">$AU181+$AB$7*SIN(AO181)</f>
        <v>1.6624764505366012</v>
      </c>
      <c r="AO181" s="1">
        <f t="shared" si="101"/>
        <v>1.6624764508190062</v>
      </c>
      <c r="AP181" s="1">
        <f t="shared" si="101"/>
        <v>1.6624764418488818</v>
      </c>
      <c r="AQ181" s="1">
        <f t="shared" si="101"/>
        <v>1.6624767267696559</v>
      </c>
      <c r="AR181" s="1">
        <f t="shared" si="101"/>
        <v>1.6624676763135422</v>
      </c>
      <c r="AS181" s="1">
        <f t="shared" si="101"/>
        <v>1.6627547283809316</v>
      </c>
      <c r="AT181" s="1">
        <f t="shared" si="101"/>
        <v>1.6531658372883546</v>
      </c>
      <c r="AU181" s="1">
        <f t="shared" si="97"/>
        <v>1.3200404988241901</v>
      </c>
    </row>
    <row r="182" spans="1:103" ht="12.95" customHeight="1" x14ac:dyDescent="0.2">
      <c r="A182" s="67" t="s">
        <v>114</v>
      </c>
      <c r="B182" s="68" t="s">
        <v>101</v>
      </c>
      <c r="C182" s="67">
        <v>14862.401</v>
      </c>
      <c r="D182" s="69"/>
      <c r="E182" s="70">
        <f t="shared" si="77"/>
        <v>-17619.49079360285</v>
      </c>
      <c r="F182" s="1">
        <f t="shared" si="78"/>
        <v>-17619.5</v>
      </c>
      <c r="G182" s="1">
        <f t="shared" si="79"/>
        <v>1.5442314999745577E-2</v>
      </c>
      <c r="H182" s="1">
        <f t="shared" si="80"/>
        <v>1.5442314999745577E-2</v>
      </c>
      <c r="P182" s="1">
        <f t="shared" si="81"/>
        <v>-3.0788361806868378E-2</v>
      </c>
      <c r="Q182" s="119">
        <v>36367</v>
      </c>
      <c r="R182" s="1">
        <f t="shared" si="82"/>
        <v>2.1372754779975934E-3</v>
      </c>
      <c r="S182" s="2">
        <f t="shared" si="83"/>
        <v>0.05</v>
      </c>
      <c r="Z182" s="1">
        <f t="shared" si="84"/>
        <v>-17619.5</v>
      </c>
      <c r="AA182" s="1">
        <f t="shared" si="85"/>
        <v>-1.9356456841771789E-2</v>
      </c>
      <c r="AB182" s="1">
        <f t="shared" si="86"/>
        <v>3.0903342755085113E-2</v>
      </c>
      <c r="AC182" s="1">
        <f t="shared" si="87"/>
        <v>4.6230676806613955E-2</v>
      </c>
      <c r="AD182" s="1">
        <f t="shared" si="88"/>
        <v>3.4798771841517362E-2</v>
      </c>
      <c r="AE182" s="1">
        <f t="shared" si="89"/>
        <v>6.0547726083899082E-5</v>
      </c>
      <c r="AF182" s="1">
        <f t="shared" si="90"/>
        <v>4.6230676806613955E-2</v>
      </c>
      <c r="AG182" s="2"/>
      <c r="AH182" s="1">
        <f t="shared" si="91"/>
        <v>-1.5461027755339534E-2</v>
      </c>
      <c r="AI182" s="1">
        <f t="shared" si="92"/>
        <v>0.85343048962683565</v>
      </c>
      <c r="AJ182" s="1">
        <f t="shared" si="93"/>
        <v>-0.58815799971558469</v>
      </c>
      <c r="AK182" s="1">
        <f t="shared" si="94"/>
        <v>0.31108025981546988</v>
      </c>
      <c r="AL182" s="1">
        <f t="shared" si="95"/>
        <v>2.0111093685175105</v>
      </c>
      <c r="AM182" s="1">
        <f t="shared" si="96"/>
        <v>1.5766016423531928</v>
      </c>
      <c r="AN182" s="1">
        <f t="shared" si="101"/>
        <v>1.6674308240897928</v>
      </c>
      <c r="AO182" s="1">
        <f t="shared" si="101"/>
        <v>1.66743082443616</v>
      </c>
      <c r="AP182" s="1">
        <f t="shared" si="101"/>
        <v>1.6674308139968046</v>
      </c>
      <c r="AQ182" s="1">
        <f t="shared" si="101"/>
        <v>1.6674311286338586</v>
      </c>
      <c r="AR182" s="1">
        <f t="shared" si="101"/>
        <v>1.6674216451786708</v>
      </c>
      <c r="AS182" s="1">
        <f t="shared" si="101"/>
        <v>1.6677070791013071</v>
      </c>
      <c r="AT182" s="1">
        <f t="shared" si="101"/>
        <v>1.6587124519363419</v>
      </c>
      <c r="AU182" s="1">
        <f t="shared" si="97"/>
        <v>1.3251550521031787</v>
      </c>
    </row>
    <row r="183" spans="1:103" ht="12.95" customHeight="1" x14ac:dyDescent="0.2">
      <c r="A183" s="67" t="s">
        <v>114</v>
      </c>
      <c r="B183" s="68" t="s">
        <v>101</v>
      </c>
      <c r="C183" s="67">
        <v>14867.427</v>
      </c>
      <c r="D183" s="69"/>
      <c r="E183" s="70">
        <f t="shared" si="77"/>
        <v>-17616.494393640878</v>
      </c>
      <c r="F183" s="1">
        <f t="shared" si="78"/>
        <v>-17616.5</v>
      </c>
      <c r="G183" s="1">
        <f t="shared" si="79"/>
        <v>9.4038049974187743E-3</v>
      </c>
      <c r="H183" s="1">
        <f t="shared" si="80"/>
        <v>9.4038049974187743E-3</v>
      </c>
      <c r="P183" s="1">
        <f t="shared" si="81"/>
        <v>-3.0788035531237271E-2</v>
      </c>
      <c r="Q183" s="119">
        <v>36372</v>
      </c>
      <c r="R183" s="1">
        <f t="shared" si="82"/>
        <v>1.6153840450809185E-3</v>
      </c>
      <c r="S183" s="2">
        <f t="shared" si="83"/>
        <v>0.05</v>
      </c>
      <c r="Z183" s="1">
        <f t="shared" si="84"/>
        <v>-17616.5</v>
      </c>
      <c r="AA183" s="1">
        <f t="shared" si="85"/>
        <v>-1.9332599904761816E-2</v>
      </c>
      <c r="AB183" s="1">
        <f t="shared" si="86"/>
        <v>2.4839299121240173E-2</v>
      </c>
      <c r="AC183" s="1">
        <f t="shared" si="87"/>
        <v>4.0191840528656042E-2</v>
      </c>
      <c r="AD183" s="1">
        <f t="shared" si="88"/>
        <v>2.8736404902180591E-2</v>
      </c>
      <c r="AE183" s="1">
        <f t="shared" si="89"/>
        <v>4.1289048335103434E-5</v>
      </c>
      <c r="AF183" s="1">
        <f t="shared" si="90"/>
        <v>4.0191840528656042E-2</v>
      </c>
      <c r="AG183" s="2"/>
      <c r="AH183" s="1">
        <f t="shared" si="91"/>
        <v>-1.5435494123821399E-2</v>
      </c>
      <c r="AI183" s="1">
        <f t="shared" si="92"/>
        <v>0.85278532931455664</v>
      </c>
      <c r="AJ183" s="1">
        <f t="shared" si="93"/>
        <v>-0.58647862636621717</v>
      </c>
      <c r="AK183" s="1">
        <f t="shared" si="94"/>
        <v>0.31077546581553994</v>
      </c>
      <c r="AL183" s="1">
        <f t="shared" si="95"/>
        <v>2.0131843195204957</v>
      </c>
      <c r="AM183" s="1">
        <f t="shared" si="96"/>
        <v>1.5802238685485392</v>
      </c>
      <c r="AN183" s="1">
        <f t="shared" si="101"/>
        <v>1.6697147172560047</v>
      </c>
      <c r="AO183" s="1">
        <f t="shared" si="101"/>
        <v>1.6697147176341736</v>
      </c>
      <c r="AP183" s="1">
        <f t="shared" si="101"/>
        <v>1.6697147064986582</v>
      </c>
      <c r="AQ183" s="1">
        <f t="shared" si="101"/>
        <v>1.669715034393062</v>
      </c>
      <c r="AR183" s="1">
        <f t="shared" si="101"/>
        <v>1.6697053788191547</v>
      </c>
      <c r="AS183" s="1">
        <f t="shared" si="101"/>
        <v>1.6699893161072987</v>
      </c>
      <c r="AT183" s="1">
        <f t="shared" si="101"/>
        <v>1.6612694857190498</v>
      </c>
      <c r="AU183" s="1">
        <f t="shared" si="97"/>
        <v>1.3275156151550198</v>
      </c>
    </row>
    <row r="184" spans="1:103" ht="12.95" customHeight="1" x14ac:dyDescent="0.2">
      <c r="A184" s="67" t="s">
        <v>114</v>
      </c>
      <c r="B184" s="68" t="s">
        <v>101</v>
      </c>
      <c r="C184" s="67">
        <v>14872.442999999999</v>
      </c>
      <c r="D184" s="69"/>
      <c r="E184" s="70">
        <f t="shared" si="77"/>
        <v>-17613.503955477481</v>
      </c>
      <c r="F184" s="1">
        <f t="shared" si="78"/>
        <v>-17613.5</v>
      </c>
      <c r="G184" s="1">
        <f t="shared" si="79"/>
        <v>-6.634705001488328E-3</v>
      </c>
      <c r="H184" s="1">
        <f t="shared" si="80"/>
        <v>-6.634705001488328E-3</v>
      </c>
      <c r="P184" s="1">
        <f t="shared" si="81"/>
        <v>-3.0787707581231994E-2</v>
      </c>
      <c r="Q184" s="119">
        <v>36377</v>
      </c>
      <c r="R184" s="1">
        <f t="shared" si="82"/>
        <v>5.8336753361710417E-4</v>
      </c>
      <c r="S184" s="2">
        <f t="shared" si="83"/>
        <v>0.05</v>
      </c>
      <c r="Z184" s="1">
        <f t="shared" si="84"/>
        <v>-17613.5</v>
      </c>
      <c r="AA184" s="1">
        <f t="shared" si="85"/>
        <v>-1.9308681431612941E-2</v>
      </c>
      <c r="AB184" s="1">
        <f t="shared" si="86"/>
        <v>8.7751943535677186E-3</v>
      </c>
      <c r="AC184" s="1">
        <f t="shared" si="87"/>
        <v>2.4153002579743666E-2</v>
      </c>
      <c r="AD184" s="1">
        <f t="shared" si="88"/>
        <v>1.2673976430124613E-2</v>
      </c>
      <c r="AE184" s="1">
        <f t="shared" si="89"/>
        <v>8.0314839275677127E-6</v>
      </c>
      <c r="AF184" s="1">
        <f t="shared" si="90"/>
        <v>2.4153002579743666E-2</v>
      </c>
      <c r="AG184" s="2"/>
      <c r="AH184" s="1">
        <f t="shared" si="91"/>
        <v>-1.5409899355056047E-2</v>
      </c>
      <c r="AI184" s="1">
        <f t="shared" si="92"/>
        <v>0.85214177560492366</v>
      </c>
      <c r="AJ184" s="1">
        <f t="shared" si="93"/>
        <v>-0.58479926961395079</v>
      </c>
      <c r="AK184" s="1">
        <f t="shared" si="94"/>
        <v>0.31046979707634154</v>
      </c>
      <c r="AL184" s="1">
        <f t="shared" si="95"/>
        <v>2.0152561372642204</v>
      </c>
      <c r="AM184" s="1">
        <f t="shared" si="96"/>
        <v>1.5838524944496488</v>
      </c>
      <c r="AN184" s="1">
        <f t="shared" si="101"/>
        <v>1.6719968853857399</v>
      </c>
      <c r="AO184" s="1">
        <f t="shared" si="101"/>
        <v>1.671996885797018</v>
      </c>
      <c r="AP184" s="1">
        <f t="shared" si="101"/>
        <v>1.6719968739587789</v>
      </c>
      <c r="AQ184" s="1">
        <f t="shared" si="101"/>
        <v>1.6719972147104436</v>
      </c>
      <c r="AR184" s="1">
        <f t="shared" si="101"/>
        <v>1.6719874060632858</v>
      </c>
      <c r="AS184" s="1">
        <f t="shared" si="101"/>
        <v>1.6722693732867129</v>
      </c>
      <c r="AT184" s="1">
        <f t="shared" si="101"/>
        <v>1.6638246597399722</v>
      </c>
      <c r="AU184" s="1">
        <f t="shared" si="97"/>
        <v>1.3298761782068609</v>
      </c>
    </row>
    <row r="185" spans="1:103" ht="12.95" customHeight="1" x14ac:dyDescent="0.2">
      <c r="A185" s="67" t="s">
        <v>114</v>
      </c>
      <c r="B185" s="68" t="s">
        <v>101</v>
      </c>
      <c r="C185" s="67">
        <v>14877.482</v>
      </c>
      <c r="D185" s="69"/>
      <c r="E185" s="70">
        <f t="shared" si="77"/>
        <v>-17610.499805177365</v>
      </c>
      <c r="F185" s="1">
        <f t="shared" si="78"/>
        <v>-17610.5</v>
      </c>
      <c r="G185" s="1">
        <f t="shared" si="79"/>
        <v>3.2678499701432884E-4</v>
      </c>
      <c r="H185" s="1">
        <f t="shared" si="80"/>
        <v>3.2678499701432884E-4</v>
      </c>
      <c r="P185" s="1">
        <f t="shared" si="81"/>
        <v>-3.0787377956852553E-2</v>
      </c>
      <c r="Q185" s="119">
        <v>36382</v>
      </c>
      <c r="R185" s="1">
        <f t="shared" si="82"/>
        <v>9.6809113631978231E-4</v>
      </c>
      <c r="S185" s="2">
        <f t="shared" si="83"/>
        <v>0.05</v>
      </c>
      <c r="Z185" s="1">
        <f t="shared" si="84"/>
        <v>-17610.5</v>
      </c>
      <c r="AA185" s="1">
        <f t="shared" si="85"/>
        <v>-1.9284701689364418E-2</v>
      </c>
      <c r="AB185" s="1">
        <f t="shared" si="86"/>
        <v>1.5711028713097062E-2</v>
      </c>
      <c r="AC185" s="1">
        <f t="shared" si="87"/>
        <v>3.1114162953866882E-2</v>
      </c>
      <c r="AD185" s="1">
        <f t="shared" si="88"/>
        <v>1.9611486686378746E-2</v>
      </c>
      <c r="AE185" s="1">
        <f t="shared" si="89"/>
        <v>1.9230520502500544E-5</v>
      </c>
      <c r="AF185" s="1">
        <f t="shared" si="90"/>
        <v>3.1114162953866882E-2</v>
      </c>
      <c r="AG185" s="2"/>
      <c r="AH185" s="1">
        <f t="shared" si="91"/>
        <v>-1.5384243716082734E-2</v>
      </c>
      <c r="AI185" s="1">
        <f t="shared" si="92"/>
        <v>0.85149982523495593</v>
      </c>
      <c r="AJ185" s="1">
        <f t="shared" si="93"/>
        <v>-0.58311993981614996</v>
      </c>
      <c r="AK185" s="1">
        <f t="shared" si="94"/>
        <v>0.31016325944998835</v>
      </c>
      <c r="AL185" s="1">
        <f t="shared" si="95"/>
        <v>2.0173248319116674</v>
      </c>
      <c r="AM185" s="1">
        <f t="shared" si="96"/>
        <v>1.5874875502461006</v>
      </c>
      <c r="AN185" s="1">
        <f t="shared" si="101"/>
        <v>1.6742773327757403</v>
      </c>
      <c r="AO185" s="1">
        <f t="shared" si="101"/>
        <v>1.6742773332213079</v>
      </c>
      <c r="AP185" s="1">
        <f t="shared" si="101"/>
        <v>1.6742773206777348</v>
      </c>
      <c r="AQ185" s="1">
        <f t="shared" si="101"/>
        <v>1.6742776738025311</v>
      </c>
      <c r="AR185" s="1">
        <f t="shared" si="101"/>
        <v>1.6742677322270909</v>
      </c>
      <c r="AS185" s="1">
        <f t="shared" si="101"/>
        <v>1.6745472560824932</v>
      </c>
      <c r="AT185" s="1">
        <f t="shared" si="101"/>
        <v>1.6663779729146866</v>
      </c>
      <c r="AU185" s="1">
        <f t="shared" si="97"/>
        <v>1.3322367412587015</v>
      </c>
    </row>
    <row r="186" spans="1:103" s="70" customFormat="1" ht="12.95" customHeight="1" x14ac:dyDescent="0.2">
      <c r="A186" s="67" t="s">
        <v>114</v>
      </c>
      <c r="B186" s="68" t="s">
        <v>100</v>
      </c>
      <c r="C186" s="67">
        <v>14878.34</v>
      </c>
      <c r="D186" s="69"/>
      <c r="E186" s="70">
        <f t="shared" si="77"/>
        <v>-17609.988282859944</v>
      </c>
      <c r="F186" s="1">
        <f t="shared" si="78"/>
        <v>-17610</v>
      </c>
      <c r="G186" s="1">
        <f t="shared" si="79"/>
        <v>1.965369999743416E-2</v>
      </c>
      <c r="H186" s="1">
        <f t="shared" si="80"/>
        <v>1.965369999743416E-2</v>
      </c>
      <c r="I186" s="1"/>
      <c r="J186" s="1"/>
      <c r="K186" s="1"/>
      <c r="L186" s="1"/>
      <c r="M186" s="1"/>
      <c r="N186" s="1"/>
      <c r="O186" s="1"/>
      <c r="P186" s="1">
        <f t="shared" si="81"/>
        <v>-3.0787322856669609E-2</v>
      </c>
      <c r="Q186" s="119">
        <v>36383</v>
      </c>
      <c r="R186" s="1">
        <f t="shared" si="82"/>
        <v>2.5442967865682187E-3</v>
      </c>
      <c r="S186" s="2">
        <f t="shared" si="83"/>
        <v>0.05</v>
      </c>
      <c r="T186" s="1"/>
      <c r="U186" s="1"/>
      <c r="V186" s="1"/>
      <c r="W186" s="1"/>
      <c r="X186" s="1"/>
      <c r="Y186" s="1"/>
      <c r="Z186" s="1">
        <f t="shared" si="84"/>
        <v>-17610</v>
      </c>
      <c r="AA186" s="1">
        <f t="shared" si="85"/>
        <v>-1.9280699127642655E-2</v>
      </c>
      <c r="AB186" s="1">
        <f t="shared" si="86"/>
        <v>3.5033661874455467E-2</v>
      </c>
      <c r="AC186" s="1">
        <f t="shared" si="87"/>
        <v>5.0441022854103769E-2</v>
      </c>
      <c r="AD186" s="1">
        <f t="shared" si="88"/>
        <v>3.8934399125076818E-2</v>
      </c>
      <c r="AE186" s="1">
        <f t="shared" si="89"/>
        <v>7.5794371761539128E-5</v>
      </c>
      <c r="AF186" s="1">
        <f t="shared" si="90"/>
        <v>5.0441022854103769E-2</v>
      </c>
      <c r="AG186" s="2"/>
      <c r="AH186" s="1">
        <f t="shared" si="91"/>
        <v>-1.5379961877021307E-2</v>
      </c>
      <c r="AI186" s="1">
        <f t="shared" si="92"/>
        <v>0.8513929891577301</v>
      </c>
      <c r="AJ186" s="1">
        <f t="shared" si="93"/>
        <v>-0.58284005485913815</v>
      </c>
      <c r="AK186" s="1">
        <f t="shared" si="94"/>
        <v>0.31011208577934346</v>
      </c>
      <c r="AL186" s="1">
        <f t="shared" si="95"/>
        <v>2.017669311430291</v>
      </c>
      <c r="AM186" s="1">
        <f t="shared" si="96"/>
        <v>1.5880940201352123</v>
      </c>
      <c r="AN186" s="1">
        <f t="shared" si="101"/>
        <v>1.6746572403478144</v>
      </c>
      <c r="AO186" s="1">
        <f t="shared" si="101"/>
        <v>1.6746572407992013</v>
      </c>
      <c r="AP186" s="1">
        <f t="shared" si="101"/>
        <v>1.6746572281381171</v>
      </c>
      <c r="AQ186" s="1">
        <f t="shared" si="101"/>
        <v>1.6746575832719548</v>
      </c>
      <c r="AR186" s="1">
        <f t="shared" si="101"/>
        <v>1.6746476215773307</v>
      </c>
      <c r="AS186" s="1">
        <f t="shared" si="101"/>
        <v>1.6749266921995727</v>
      </c>
      <c r="AT186" s="1">
        <f t="shared" si="101"/>
        <v>1.6668033441193015</v>
      </c>
      <c r="AU186" s="1">
        <f t="shared" si="97"/>
        <v>1.3326301684340085</v>
      </c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</row>
    <row r="187" spans="1:103" ht="12.95" customHeight="1" x14ac:dyDescent="0.2">
      <c r="A187" s="67" t="s">
        <v>114</v>
      </c>
      <c r="B187" s="68" t="s">
        <v>100</v>
      </c>
      <c r="C187" s="67">
        <v>14888.379000000001</v>
      </c>
      <c r="D187" s="69"/>
      <c r="E187" s="70">
        <f t="shared" si="77"/>
        <v>-17604.003233274143</v>
      </c>
      <c r="F187" s="1">
        <f t="shared" si="78"/>
        <v>-17604</v>
      </c>
      <c r="G187" s="1">
        <f t="shared" si="79"/>
        <v>-5.4233200025919359E-3</v>
      </c>
      <c r="H187" s="1">
        <f t="shared" si="80"/>
        <v>-5.4233200025919359E-3</v>
      </c>
      <c r="P187" s="1">
        <f t="shared" si="81"/>
        <v>-3.078665802666352E-2</v>
      </c>
      <c r="Q187" s="119">
        <v>36393</v>
      </c>
      <c r="R187" s="1">
        <f t="shared" si="82"/>
        <v>6.4329891572331547E-4</v>
      </c>
      <c r="S187" s="2">
        <f t="shared" si="83"/>
        <v>0.05</v>
      </c>
      <c r="Z187" s="1">
        <f t="shared" si="84"/>
        <v>-17604</v>
      </c>
      <c r="AA187" s="1">
        <f t="shared" si="85"/>
        <v>-1.9232536661364749E-2</v>
      </c>
      <c r="AB187" s="1">
        <f t="shared" si="86"/>
        <v>9.905128944340846E-3</v>
      </c>
      <c r="AC187" s="1">
        <f t="shared" si="87"/>
        <v>2.5363338024071584E-2</v>
      </c>
      <c r="AD187" s="1">
        <f t="shared" si="88"/>
        <v>1.3809216658772813E-2</v>
      </c>
      <c r="AE187" s="1">
        <f t="shared" si="89"/>
        <v>9.5347232364464299E-6</v>
      </c>
      <c r="AF187" s="1">
        <f t="shared" si="90"/>
        <v>2.5363338024071584E-2</v>
      </c>
      <c r="AG187" s="2"/>
      <c r="AH187" s="1">
        <f t="shared" si="91"/>
        <v>-1.5328448946932782E-2</v>
      </c>
      <c r="AI187" s="1">
        <f t="shared" si="92"/>
        <v>0.85011441756256578</v>
      </c>
      <c r="AJ187" s="1">
        <f t="shared" si="93"/>
        <v>-0.57948153316466355</v>
      </c>
      <c r="AK187" s="1">
        <f t="shared" si="94"/>
        <v>0.30949614148690208</v>
      </c>
      <c r="AL187" s="1">
        <f t="shared" si="95"/>
        <v>2.0217963379097443</v>
      </c>
      <c r="AM187" s="1">
        <f t="shared" si="96"/>
        <v>1.595385707300955</v>
      </c>
      <c r="AN187" s="1">
        <f t="shared" si="101"/>
        <v>1.6792124194462443</v>
      </c>
      <c r="AO187" s="1">
        <f t="shared" si="101"/>
        <v>1.6792124199693896</v>
      </c>
      <c r="AP187" s="1">
        <f t="shared" si="101"/>
        <v>1.6792124059098039</v>
      </c>
      <c r="AQ187" s="1">
        <f t="shared" si="101"/>
        <v>1.6792127837621296</v>
      </c>
      <c r="AR187" s="1">
        <f t="shared" si="101"/>
        <v>1.6792026284989476</v>
      </c>
      <c r="AS187" s="1">
        <f t="shared" si="101"/>
        <v>1.67947523547106</v>
      </c>
      <c r="AT187" s="1">
        <f t="shared" si="101"/>
        <v>1.6719037626205273</v>
      </c>
      <c r="AU187" s="1">
        <f t="shared" si="97"/>
        <v>1.3373512945376902</v>
      </c>
    </row>
    <row r="188" spans="1:103" ht="12.95" customHeight="1" x14ac:dyDescent="0.2">
      <c r="A188" s="67" t="s">
        <v>114</v>
      </c>
      <c r="B188" s="68" t="s">
        <v>101</v>
      </c>
      <c r="C188" s="67">
        <v>15142.52</v>
      </c>
      <c r="D188" s="69"/>
      <c r="E188" s="70">
        <f t="shared" si="77"/>
        <v>-17452.489488201474</v>
      </c>
      <c r="F188" s="1">
        <f t="shared" si="78"/>
        <v>-17452.5</v>
      </c>
      <c r="G188" s="1">
        <f t="shared" si="79"/>
        <v>1.7631924998568138E-2</v>
      </c>
      <c r="H188" s="1">
        <f t="shared" si="80"/>
        <v>1.7631924998568138E-2</v>
      </c>
      <c r="P188" s="1">
        <f t="shared" si="81"/>
        <v>-3.0767651476760305E-2</v>
      </c>
      <c r="Q188" s="119">
        <f t="shared" ref="Q188:Q213" si="102">+C188-15018.5</f>
        <v>124.02000000000044</v>
      </c>
      <c r="R188" s="1">
        <f t="shared" si="82"/>
        <v>2.3425190029911663E-3</v>
      </c>
      <c r="S188" s="2">
        <f t="shared" si="83"/>
        <v>0.05</v>
      </c>
      <c r="Z188" s="1">
        <f t="shared" si="84"/>
        <v>-17452.5</v>
      </c>
      <c r="AA188" s="1">
        <f t="shared" si="85"/>
        <v>-1.7941770878494884E-2</v>
      </c>
      <c r="AB188" s="1">
        <f t="shared" si="86"/>
        <v>3.1585537732204974E-2</v>
      </c>
      <c r="AC188" s="1">
        <f t="shared" si="87"/>
        <v>4.8399576475328443E-2</v>
      </c>
      <c r="AD188" s="1">
        <f t="shared" si="88"/>
        <v>3.5573695877063022E-2</v>
      </c>
      <c r="AE188" s="1">
        <f t="shared" si="89"/>
        <v>6.3274391917688533E-5</v>
      </c>
      <c r="AF188" s="1">
        <f t="shared" si="90"/>
        <v>4.8399576475328443E-2</v>
      </c>
      <c r="AG188" s="2"/>
      <c r="AH188" s="1">
        <f t="shared" si="91"/>
        <v>-1.3953612733636839E-2</v>
      </c>
      <c r="AI188" s="1">
        <f t="shared" si="92"/>
        <v>0.81987253798746962</v>
      </c>
      <c r="AJ188" s="1">
        <f t="shared" si="93"/>
        <v>-0.49494905866501149</v>
      </c>
      <c r="AK188" s="1">
        <f t="shared" si="94"/>
        <v>0.29292942297900676</v>
      </c>
      <c r="AL188" s="1">
        <f t="shared" si="95"/>
        <v>2.1221125127949878</v>
      </c>
      <c r="AM188" s="1">
        <f t="shared" si="96"/>
        <v>1.7888527374242214</v>
      </c>
      <c r="AN188" s="1">
        <f t="shared" si="101"/>
        <v>1.7920566335831059</v>
      </c>
      <c r="AO188" s="1">
        <f t="shared" si="101"/>
        <v>1.7920566172086325</v>
      </c>
      <c r="AP188" s="1">
        <f t="shared" si="101"/>
        <v>1.7920568341817458</v>
      </c>
      <c r="AQ188" s="1">
        <f t="shared" si="101"/>
        <v>1.792053959120709</v>
      </c>
      <c r="AR188" s="1">
        <f t="shared" si="101"/>
        <v>1.7920920529139757</v>
      </c>
      <c r="AS188" s="1">
        <f t="shared" si="101"/>
        <v>1.7915867956555627</v>
      </c>
      <c r="AT188" s="1">
        <f t="shared" si="101"/>
        <v>1.7981984879396959</v>
      </c>
      <c r="AU188" s="1">
        <f t="shared" si="97"/>
        <v>1.4565597286556562</v>
      </c>
    </row>
    <row r="189" spans="1:103" ht="12.95" customHeight="1" x14ac:dyDescent="0.2">
      <c r="A189" s="67" t="s">
        <v>114</v>
      </c>
      <c r="B189" s="68" t="s">
        <v>101</v>
      </c>
      <c r="C189" s="67">
        <v>15184.433000000001</v>
      </c>
      <c r="D189" s="69"/>
      <c r="E189" s="70">
        <f t="shared" si="77"/>
        <v>-17427.501801849288</v>
      </c>
      <c r="F189" s="1">
        <f t="shared" si="78"/>
        <v>-17427.5</v>
      </c>
      <c r="G189" s="1">
        <f t="shared" si="79"/>
        <v>-3.022324999619741E-3</v>
      </c>
      <c r="H189" s="1">
        <f t="shared" si="80"/>
        <v>-3.022324999619741E-3</v>
      </c>
      <c r="P189" s="1">
        <f t="shared" si="81"/>
        <v>-3.0764104628164972E-2</v>
      </c>
      <c r="Q189" s="119">
        <f t="shared" si="102"/>
        <v>165.9330000000009</v>
      </c>
      <c r="R189" s="1">
        <f t="shared" si="82"/>
        <v>7.6960633695876714E-4</v>
      </c>
      <c r="S189" s="2">
        <f t="shared" si="83"/>
        <v>0.05</v>
      </c>
      <c r="Z189" s="1">
        <f t="shared" si="84"/>
        <v>-17427.5</v>
      </c>
      <c r="AA189" s="1">
        <f t="shared" si="85"/>
        <v>-1.7716174567111047E-2</v>
      </c>
      <c r="AB189" s="1">
        <f t="shared" si="86"/>
        <v>1.0691916198176991E-2</v>
      </c>
      <c r="AC189" s="1">
        <f t="shared" si="87"/>
        <v>2.7741779628545231E-2</v>
      </c>
      <c r="AD189" s="1">
        <f t="shared" si="88"/>
        <v>1.4693849567491306E-2</v>
      </c>
      <c r="AE189" s="1">
        <f t="shared" si="89"/>
        <v>1.0795460755603222E-5</v>
      </c>
      <c r="AF189" s="1">
        <f t="shared" si="90"/>
        <v>2.7741779628545231E-2</v>
      </c>
      <c r="AG189" s="2"/>
      <c r="AH189" s="1">
        <f t="shared" si="91"/>
        <v>-1.3714241197796732E-2</v>
      </c>
      <c r="AI189" s="1">
        <f t="shared" si="92"/>
        <v>0.8152437461714358</v>
      </c>
      <c r="AJ189" s="1">
        <f t="shared" si="93"/>
        <v>-0.48108881426725175</v>
      </c>
      <c r="AK189" s="1">
        <f t="shared" si="94"/>
        <v>0.29003219836618926</v>
      </c>
      <c r="AL189" s="1">
        <f t="shared" si="95"/>
        <v>2.1379924416792102</v>
      </c>
      <c r="AM189" s="1">
        <f t="shared" si="96"/>
        <v>1.8226817400345365</v>
      </c>
      <c r="AN189" s="1">
        <f t="shared" si="101"/>
        <v>1.8102957989946455</v>
      </c>
      <c r="AO189" s="1">
        <f t="shared" si="101"/>
        <v>1.8102957661455852</v>
      </c>
      <c r="AP189" s="1">
        <f t="shared" si="101"/>
        <v>1.810296168835563</v>
      </c>
      <c r="AQ189" s="1">
        <f t="shared" si="101"/>
        <v>1.8102912322948592</v>
      </c>
      <c r="AR189" s="1">
        <f t="shared" si="101"/>
        <v>1.8103517420237001</v>
      </c>
      <c r="AS189" s="1">
        <f t="shared" si="101"/>
        <v>1.8096090055252985</v>
      </c>
      <c r="AT189" s="1">
        <f t="shared" si="101"/>
        <v>1.8185747824734271</v>
      </c>
      <c r="AU189" s="1">
        <f t="shared" si="97"/>
        <v>1.4762310874209974</v>
      </c>
    </row>
    <row r="190" spans="1:103" ht="12.95" customHeight="1" x14ac:dyDescent="0.2">
      <c r="A190" s="67" t="s">
        <v>114</v>
      </c>
      <c r="B190" s="68" t="s">
        <v>100</v>
      </c>
      <c r="C190" s="67">
        <v>15200.377</v>
      </c>
      <c r="D190" s="69"/>
      <c r="E190" s="70">
        <f t="shared" si="77"/>
        <v>-17417.996310207094</v>
      </c>
      <c r="F190" s="1">
        <f t="shared" si="78"/>
        <v>-17418</v>
      </c>
      <c r="G190" s="1">
        <f t="shared" si="79"/>
        <v>6.1890599972684868E-3</v>
      </c>
      <c r="H190" s="1">
        <f t="shared" si="80"/>
        <v>6.1890599972684868E-3</v>
      </c>
      <c r="P190" s="1">
        <f t="shared" si="81"/>
        <v>-3.0762726338135871E-2</v>
      </c>
      <c r="Q190" s="119">
        <f t="shared" si="102"/>
        <v>181.87700000000041</v>
      </c>
      <c r="R190" s="1">
        <f t="shared" si="82"/>
        <v>1.3654345133773762E-3</v>
      </c>
      <c r="S190" s="2">
        <f t="shared" si="83"/>
        <v>0.05</v>
      </c>
      <c r="Z190" s="1">
        <f t="shared" si="84"/>
        <v>-17418</v>
      </c>
      <c r="AA190" s="1">
        <f t="shared" si="85"/>
        <v>-1.762959921293179E-2</v>
      </c>
      <c r="AB190" s="1">
        <f t="shared" si="86"/>
        <v>1.9811498518745377E-2</v>
      </c>
      <c r="AC190" s="1">
        <f t="shared" si="87"/>
        <v>3.6951786335404357E-2</v>
      </c>
      <c r="AD190" s="1">
        <f t="shared" si="88"/>
        <v>2.3818659210200276E-2</v>
      </c>
      <c r="AE190" s="1">
        <f t="shared" si="89"/>
        <v>2.8366426328582923E-5</v>
      </c>
      <c r="AF190" s="1">
        <f t="shared" si="90"/>
        <v>3.6951786335404357E-2</v>
      </c>
      <c r="AG190" s="2"/>
      <c r="AH190" s="1">
        <f t="shared" si="91"/>
        <v>-1.362243852147689E-2</v>
      </c>
      <c r="AI190" s="1">
        <f t="shared" si="92"/>
        <v>0.81351047292090528</v>
      </c>
      <c r="AJ190" s="1">
        <f t="shared" si="93"/>
        <v>-0.47583106531291203</v>
      </c>
      <c r="AK190" s="1">
        <f t="shared" si="94"/>
        <v>0.28892076025738445</v>
      </c>
      <c r="AL190" s="1">
        <f t="shared" si="95"/>
        <v>2.1439800372044373</v>
      </c>
      <c r="AM190" s="1">
        <f t="shared" si="96"/>
        <v>1.8356924741655094</v>
      </c>
      <c r="AN190" s="1">
        <f t="shared" si="101"/>
        <v>1.8171997741021177</v>
      </c>
      <c r="AO190" s="1">
        <f t="shared" si="101"/>
        <v>1.8171997325471885</v>
      </c>
      <c r="AP190" s="1">
        <f t="shared" si="101"/>
        <v>1.8172002279653472</v>
      </c>
      <c r="AQ190" s="1">
        <f t="shared" si="101"/>
        <v>1.8171943215230357</v>
      </c>
      <c r="AR190" s="1">
        <f t="shared" si="101"/>
        <v>1.8172647298990234</v>
      </c>
      <c r="AS190" s="1">
        <f t="shared" si="101"/>
        <v>1.8164241323712196</v>
      </c>
      <c r="AT190" s="1">
        <f t="shared" si="101"/>
        <v>1.8262830539307626</v>
      </c>
      <c r="AU190" s="1">
        <f t="shared" si="97"/>
        <v>1.4837062037518267</v>
      </c>
    </row>
    <row r="191" spans="1:103" ht="12.95" customHeight="1" x14ac:dyDescent="0.2">
      <c r="A191" s="67" t="s">
        <v>114</v>
      </c>
      <c r="B191" s="68" t="s">
        <v>100</v>
      </c>
      <c r="C191" s="67">
        <v>15220.491</v>
      </c>
      <c r="D191" s="69"/>
      <c r="E191" s="70">
        <f t="shared" si="77"/>
        <v>-17406.004748560637</v>
      </c>
      <c r="F191" s="1">
        <f t="shared" si="78"/>
        <v>-17406</v>
      </c>
      <c r="G191" s="1">
        <f t="shared" si="79"/>
        <v>-7.9649800009065075E-3</v>
      </c>
      <c r="H191" s="1">
        <f t="shared" si="80"/>
        <v>-7.9649800009065075E-3</v>
      </c>
      <c r="P191" s="1">
        <f t="shared" si="81"/>
        <v>-3.0760961340841365E-2</v>
      </c>
      <c r="Q191" s="119">
        <f t="shared" si="102"/>
        <v>201.99099999999999</v>
      </c>
      <c r="R191" s="1">
        <f t="shared" si="82"/>
        <v>5.1965676525065826E-4</v>
      </c>
      <c r="S191" s="2">
        <f t="shared" si="83"/>
        <v>0.05</v>
      </c>
      <c r="Z191" s="1">
        <f t="shared" si="84"/>
        <v>-17406</v>
      </c>
      <c r="AA191" s="1">
        <f t="shared" si="85"/>
        <v>-1.7519589013277742E-2</v>
      </c>
      <c r="AB191" s="1">
        <f t="shared" si="86"/>
        <v>5.5408511051336269E-3</v>
      </c>
      <c r="AC191" s="1">
        <f t="shared" si="87"/>
        <v>2.2795981339934858E-2</v>
      </c>
      <c r="AD191" s="1">
        <f t="shared" si="88"/>
        <v>9.5546090123712346E-3</v>
      </c>
      <c r="AE191" s="1">
        <f t="shared" si="89"/>
        <v>4.564527668964281E-6</v>
      </c>
      <c r="AF191" s="1">
        <f t="shared" si="90"/>
        <v>2.2795981339934858E-2</v>
      </c>
      <c r="AG191" s="2"/>
      <c r="AH191" s="1">
        <f t="shared" si="91"/>
        <v>-1.3505831106040134E-2</v>
      </c>
      <c r="AI191" s="1">
        <f t="shared" si="92"/>
        <v>0.81134105072920337</v>
      </c>
      <c r="AJ191" s="1">
        <f t="shared" si="93"/>
        <v>-0.46919731758426081</v>
      </c>
      <c r="AK191" s="1">
        <f t="shared" si="94"/>
        <v>0.28750886991174446</v>
      </c>
      <c r="AL191" s="1">
        <f t="shared" si="95"/>
        <v>2.1515071032518911</v>
      </c>
      <c r="AM191" s="1">
        <f t="shared" si="96"/>
        <v>1.8522527238545077</v>
      </c>
      <c r="AN191" s="1">
        <f t="shared" ref="AN191:AT200" si="103">$AU191+$AB$7*SIN(AO191)</f>
        <v>1.8258996815412083</v>
      </c>
      <c r="AO191" s="1">
        <f t="shared" si="103"/>
        <v>1.8258996266130394</v>
      </c>
      <c r="AP191" s="1">
        <f t="shared" si="103"/>
        <v>1.8259002595962153</v>
      </c>
      <c r="AQ191" s="1">
        <f t="shared" si="103"/>
        <v>1.8258929651091387</v>
      </c>
      <c r="AR191" s="1">
        <f t="shared" si="103"/>
        <v>1.8259770142821325</v>
      </c>
      <c r="AS191" s="1">
        <f t="shared" si="103"/>
        <v>1.8250069277299588</v>
      </c>
      <c r="AT191" s="1">
        <f t="shared" si="103"/>
        <v>1.835992455199386</v>
      </c>
      <c r="AU191" s="1">
        <f t="shared" si="97"/>
        <v>1.4931484559591905</v>
      </c>
    </row>
    <row r="192" spans="1:103" ht="12.95" customHeight="1" x14ac:dyDescent="0.2">
      <c r="A192" s="67" t="s">
        <v>114</v>
      </c>
      <c r="B192" s="68" t="s">
        <v>100</v>
      </c>
      <c r="C192" s="67">
        <v>15225.527</v>
      </c>
      <c r="D192" s="69"/>
      <c r="E192" s="70">
        <f t="shared" si="77"/>
        <v>-17403.002386800097</v>
      </c>
      <c r="F192" s="1">
        <f t="shared" si="78"/>
        <v>-17403</v>
      </c>
      <c r="G192" s="1">
        <f t="shared" si="79"/>
        <v>-4.0034900030150311E-3</v>
      </c>
      <c r="H192" s="1">
        <f t="shared" si="80"/>
        <v>-4.0034900030150311E-3</v>
      </c>
      <c r="P192" s="1">
        <f t="shared" si="81"/>
        <v>-3.076051590558233E-2</v>
      </c>
      <c r="Q192" s="119">
        <f t="shared" si="102"/>
        <v>207.02700000000004</v>
      </c>
      <c r="R192" s="1">
        <f t="shared" si="82"/>
        <v>7.1593843515065743E-4</v>
      </c>
      <c r="S192" s="2">
        <f t="shared" si="83"/>
        <v>0.05</v>
      </c>
      <c r="Z192" s="1">
        <f t="shared" si="84"/>
        <v>-17403</v>
      </c>
      <c r="AA192" s="1">
        <f t="shared" si="85"/>
        <v>-1.7491974243693687E-2</v>
      </c>
      <c r="AB192" s="1">
        <f t="shared" si="86"/>
        <v>9.4730780267245889E-3</v>
      </c>
      <c r="AC192" s="1">
        <f t="shared" si="87"/>
        <v>2.6757025902567299E-2</v>
      </c>
      <c r="AD192" s="1">
        <f t="shared" si="88"/>
        <v>1.3488484240678656E-2</v>
      </c>
      <c r="AE192" s="1">
        <f t="shared" si="89"/>
        <v>9.0969603555518239E-6</v>
      </c>
      <c r="AF192" s="1">
        <f t="shared" si="90"/>
        <v>2.6757025902567299E-2</v>
      </c>
      <c r="AG192" s="2"/>
      <c r="AH192" s="1">
        <f t="shared" si="91"/>
        <v>-1.347656802973962E-2</v>
      </c>
      <c r="AI192" s="1">
        <f t="shared" si="92"/>
        <v>0.81080215833669911</v>
      </c>
      <c r="AJ192" s="1">
        <f t="shared" si="93"/>
        <v>-0.46754024675518724</v>
      </c>
      <c r="AK192" s="1">
        <f t="shared" si="94"/>
        <v>0.28715453353175169</v>
      </c>
      <c r="AL192" s="1">
        <f t="shared" si="95"/>
        <v>2.1533826089176822</v>
      </c>
      <c r="AM192" s="1">
        <f t="shared" si="96"/>
        <v>1.856414987646086</v>
      </c>
      <c r="AN192" s="1">
        <f t="shared" si="103"/>
        <v>1.8280710378209357</v>
      </c>
      <c r="AO192" s="1">
        <f t="shared" si="103"/>
        <v>1.8280709790888436</v>
      </c>
      <c r="AP192" s="1">
        <f t="shared" si="103"/>
        <v>1.8280716503205283</v>
      </c>
      <c r="AQ192" s="1">
        <f t="shared" si="103"/>
        <v>1.8280639789103466</v>
      </c>
      <c r="AR192" s="1">
        <f t="shared" si="103"/>
        <v>1.8281516410258558</v>
      </c>
      <c r="AS192" s="1">
        <f t="shared" si="103"/>
        <v>1.8271481693048739</v>
      </c>
      <c r="AT192" s="1">
        <f t="shared" si="103"/>
        <v>1.8384150303845688</v>
      </c>
      <c r="AU192" s="1">
        <f t="shared" si="97"/>
        <v>1.4955090190110316</v>
      </c>
    </row>
    <row r="193" spans="1:47" ht="12.95" customHeight="1" x14ac:dyDescent="0.2">
      <c r="A193" s="67" t="s">
        <v>114</v>
      </c>
      <c r="B193" s="68" t="s">
        <v>101</v>
      </c>
      <c r="C193" s="67">
        <v>15231.418</v>
      </c>
      <c r="D193" s="69"/>
      <c r="E193" s="70">
        <f t="shared" si="77"/>
        <v>-17399.490291261704</v>
      </c>
      <c r="F193" s="1">
        <f t="shared" si="78"/>
        <v>-17399.5</v>
      </c>
      <c r="G193" s="1">
        <f t="shared" si="79"/>
        <v>1.6284914998323075E-2</v>
      </c>
      <c r="H193" s="1">
        <f t="shared" si="80"/>
        <v>1.6284914998323075E-2</v>
      </c>
      <c r="P193" s="1">
        <f t="shared" si="81"/>
        <v>-3.0759994114890558E-2</v>
      </c>
      <c r="Q193" s="119">
        <f t="shared" si="102"/>
        <v>212.91799999999967</v>
      </c>
      <c r="R193" s="1">
        <f t="shared" si="82"/>
        <v>2.2132234734705309E-3</v>
      </c>
      <c r="S193" s="2">
        <f t="shared" si="83"/>
        <v>0.05</v>
      </c>
      <c r="Z193" s="1">
        <f t="shared" si="84"/>
        <v>-17399.5</v>
      </c>
      <c r="AA193" s="1">
        <f t="shared" si="85"/>
        <v>-1.745970083883315E-2</v>
      </c>
      <c r="AB193" s="1">
        <f t="shared" si="86"/>
        <v>2.972728710285439E-2</v>
      </c>
      <c r="AC193" s="1">
        <f t="shared" si="87"/>
        <v>4.7044909113213629E-2</v>
      </c>
      <c r="AD193" s="1">
        <f t="shared" si="88"/>
        <v>3.3744615837156225E-2</v>
      </c>
      <c r="AE193" s="1">
        <f t="shared" si="89"/>
        <v>5.6934954899862742E-5</v>
      </c>
      <c r="AF193" s="1">
        <f t="shared" si="90"/>
        <v>4.7044909113213629E-2</v>
      </c>
      <c r="AG193" s="2"/>
      <c r="AH193" s="1">
        <f t="shared" si="91"/>
        <v>-1.3442372104531317E-2</v>
      </c>
      <c r="AI193" s="1">
        <f t="shared" si="92"/>
        <v>0.81017519339217925</v>
      </c>
      <c r="AJ193" s="1">
        <f t="shared" si="93"/>
        <v>-0.4656077019423237</v>
      </c>
      <c r="AK193" s="1">
        <f t="shared" si="94"/>
        <v>0.28674046141797438</v>
      </c>
      <c r="AL193" s="1">
        <f t="shared" si="95"/>
        <v>2.1555675545980248</v>
      </c>
      <c r="AM193" s="1">
        <f t="shared" si="96"/>
        <v>1.8612822973225802</v>
      </c>
      <c r="AN193" s="1">
        <f t="shared" si="103"/>
        <v>1.8306024660298528</v>
      </c>
      <c r="AO193" s="1">
        <f t="shared" si="103"/>
        <v>1.8306024026083321</v>
      </c>
      <c r="AP193" s="1">
        <f t="shared" si="103"/>
        <v>1.8306031205290136</v>
      </c>
      <c r="AQ193" s="1">
        <f t="shared" si="103"/>
        <v>1.8305949936774075</v>
      </c>
      <c r="AR193" s="1">
        <f t="shared" si="103"/>
        <v>1.8306869750101733</v>
      </c>
      <c r="AS193" s="1">
        <f t="shared" si="103"/>
        <v>1.8296440464700812</v>
      </c>
      <c r="AT193" s="1">
        <f t="shared" si="103"/>
        <v>1.8412389530887987</v>
      </c>
      <c r="AU193" s="1">
        <f t="shared" si="97"/>
        <v>1.4982630092381792</v>
      </c>
    </row>
    <row r="194" spans="1:47" ht="12.95" customHeight="1" x14ac:dyDescent="0.2">
      <c r="A194" s="67" t="s">
        <v>114</v>
      </c>
      <c r="B194" s="68" t="s">
        <v>101</v>
      </c>
      <c r="C194" s="67">
        <v>15600.415999999999</v>
      </c>
      <c r="D194" s="69"/>
      <c r="E194" s="70">
        <f t="shared" si="77"/>
        <v>-17179.501116337844</v>
      </c>
      <c r="F194" s="1">
        <f t="shared" si="78"/>
        <v>-17179.5</v>
      </c>
      <c r="G194" s="1">
        <f t="shared" si="79"/>
        <v>-1.8724850033322582E-3</v>
      </c>
      <c r="H194" s="1">
        <f t="shared" si="80"/>
        <v>-1.8724850033322582E-3</v>
      </c>
      <c r="P194" s="1">
        <f t="shared" si="81"/>
        <v>-3.0722622010748175E-2</v>
      </c>
      <c r="Q194" s="119">
        <f t="shared" si="102"/>
        <v>581.91599999999926</v>
      </c>
      <c r="R194" s="1">
        <f t="shared" si="82"/>
        <v>8.3233040534666936E-4</v>
      </c>
      <c r="S194" s="2">
        <f t="shared" si="83"/>
        <v>0.05</v>
      </c>
      <c r="Z194" s="1">
        <f t="shared" si="84"/>
        <v>-17179.5</v>
      </c>
      <c r="AA194" s="1">
        <f t="shared" si="85"/>
        <v>-1.5323632084296468E-2</v>
      </c>
      <c r="AB194" s="1">
        <f t="shared" si="86"/>
        <v>9.3140638496412523E-3</v>
      </c>
      <c r="AC194" s="1">
        <f t="shared" si="87"/>
        <v>2.8850137007415916E-2</v>
      </c>
      <c r="AD194" s="1">
        <f t="shared" si="88"/>
        <v>1.3451147080964209E-2</v>
      </c>
      <c r="AE194" s="1">
        <f t="shared" si="89"/>
        <v>9.0466678896865981E-6</v>
      </c>
      <c r="AF194" s="1">
        <f t="shared" si="90"/>
        <v>2.8850137007415916E-2</v>
      </c>
      <c r="AG194" s="2"/>
      <c r="AH194" s="1">
        <f t="shared" si="91"/>
        <v>-1.1186548852973511E-2</v>
      </c>
      <c r="AI194" s="1">
        <f t="shared" si="92"/>
        <v>0.7743296624643583</v>
      </c>
      <c r="AJ194" s="1">
        <f t="shared" si="93"/>
        <v>-0.34595664290086325</v>
      </c>
      <c r="AK194" s="1">
        <f t="shared" si="94"/>
        <v>0.25947340552441772</v>
      </c>
      <c r="AL194" s="1">
        <f t="shared" si="95"/>
        <v>2.2866305209951596</v>
      </c>
      <c r="AM194" s="1">
        <f t="shared" si="96"/>
        <v>2.1950244748208227</v>
      </c>
      <c r="AN194" s="1">
        <f t="shared" si="103"/>
        <v>1.9860292228164145</v>
      </c>
      <c r="AO194" s="1">
        <f t="shared" si="103"/>
        <v>1.9860275716014397</v>
      </c>
      <c r="AP194" s="1">
        <f t="shared" si="103"/>
        <v>1.9860394745105199</v>
      </c>
      <c r="AQ194" s="1">
        <f t="shared" si="103"/>
        <v>1.9859536642899438</v>
      </c>
      <c r="AR194" s="1">
        <f t="shared" si="103"/>
        <v>1.9865719123301533</v>
      </c>
      <c r="AS194" s="1">
        <f t="shared" si="103"/>
        <v>1.9820979769725429</v>
      </c>
      <c r="AT194" s="1">
        <f t="shared" si="103"/>
        <v>2.0135133519069428</v>
      </c>
      <c r="AU194" s="1">
        <f t="shared" si="97"/>
        <v>1.6713709663731795</v>
      </c>
    </row>
    <row r="195" spans="1:47" ht="12.95" customHeight="1" x14ac:dyDescent="0.2">
      <c r="A195" s="67" t="s">
        <v>114</v>
      </c>
      <c r="B195" s="68" t="s">
        <v>101</v>
      </c>
      <c r="C195" s="67">
        <v>15610.475</v>
      </c>
      <c r="D195" s="69"/>
      <c r="E195" s="70">
        <f t="shared" si="77"/>
        <v>-17173.5041431549</v>
      </c>
      <c r="F195" s="1">
        <f t="shared" si="78"/>
        <v>-17173.5</v>
      </c>
      <c r="G195" s="1">
        <f t="shared" si="79"/>
        <v>-6.9495050029217964E-3</v>
      </c>
      <c r="H195" s="1">
        <f t="shared" si="80"/>
        <v>-6.9495050029217964E-3</v>
      </c>
      <c r="P195" s="1">
        <f t="shared" si="81"/>
        <v>-3.0721476635357355E-2</v>
      </c>
      <c r="Q195" s="119">
        <f t="shared" si="102"/>
        <v>591.97500000000036</v>
      </c>
      <c r="R195" s="1">
        <f t="shared" si="82"/>
        <v>5.6510663529332089E-4</v>
      </c>
      <c r="S195" s="2">
        <f t="shared" si="83"/>
        <v>0.05</v>
      </c>
      <c r="Z195" s="1">
        <f t="shared" si="84"/>
        <v>-17173.5</v>
      </c>
      <c r="AA195" s="1">
        <f t="shared" si="85"/>
        <v>-1.5262780325461321E-2</v>
      </c>
      <c r="AB195" s="1">
        <f t="shared" si="86"/>
        <v>4.1729561093200255E-3</v>
      </c>
      <c r="AC195" s="1">
        <f t="shared" si="87"/>
        <v>2.3771971632435558E-2</v>
      </c>
      <c r="AD195" s="1">
        <f t="shared" si="88"/>
        <v>8.3132753225395248E-3</v>
      </c>
      <c r="AE195" s="1">
        <f t="shared" si="89"/>
        <v>3.455527329417232E-6</v>
      </c>
      <c r="AF195" s="1">
        <f t="shared" si="90"/>
        <v>2.3771971632435558E-2</v>
      </c>
      <c r="AG195" s="2"/>
      <c r="AH195" s="1">
        <f t="shared" si="91"/>
        <v>-1.1122461112241822E-2</v>
      </c>
      <c r="AI195" s="1">
        <f t="shared" si="92"/>
        <v>0.77344488673368739</v>
      </c>
      <c r="AJ195" s="1">
        <f t="shared" si="93"/>
        <v>-0.3427505365692502</v>
      </c>
      <c r="AK195" s="1">
        <f t="shared" si="94"/>
        <v>0.25870123708783782</v>
      </c>
      <c r="AL195" s="1">
        <f t="shared" si="95"/>
        <v>2.2900454888382611</v>
      </c>
      <c r="AM195" s="1">
        <f t="shared" si="96"/>
        <v>2.2049962259291167</v>
      </c>
      <c r="AN195" s="1">
        <f t="shared" si="103"/>
        <v>1.9901728525786953</v>
      </c>
      <c r="AO195" s="1">
        <f t="shared" si="103"/>
        <v>1.9901710944009305</v>
      </c>
      <c r="AP195" s="1">
        <f t="shared" si="103"/>
        <v>1.9901836504506079</v>
      </c>
      <c r="AQ195" s="1">
        <f t="shared" si="103"/>
        <v>1.9900939734999898</v>
      </c>
      <c r="AR195" s="1">
        <f t="shared" si="103"/>
        <v>1.9907340628954846</v>
      </c>
      <c r="AS195" s="1">
        <f t="shared" si="103"/>
        <v>1.9861449566095548</v>
      </c>
      <c r="AT195" s="1">
        <f t="shared" si="103"/>
        <v>2.0180676576700138</v>
      </c>
      <c r="AU195" s="1">
        <f t="shared" si="97"/>
        <v>1.6760920924768614</v>
      </c>
    </row>
    <row r="196" spans="1:47" ht="12.95" customHeight="1" x14ac:dyDescent="0.2">
      <c r="A196" s="67" t="s">
        <v>114</v>
      </c>
      <c r="B196" s="68" t="s">
        <v>101</v>
      </c>
      <c r="C196" s="67">
        <v>15647.387000000001</v>
      </c>
      <c r="D196" s="69"/>
      <c r="E196" s="70">
        <f t="shared" si="77"/>
        <v>-17151.497952268255</v>
      </c>
      <c r="F196" s="1">
        <f t="shared" si="78"/>
        <v>-17151.5</v>
      </c>
      <c r="G196" s="1">
        <f t="shared" si="79"/>
        <v>3.4347549972153502E-3</v>
      </c>
      <c r="H196" s="1">
        <f t="shared" si="80"/>
        <v>3.4347549972153502E-3</v>
      </c>
      <c r="P196" s="1">
        <f t="shared" si="81"/>
        <v>-3.0717219624786348E-2</v>
      </c>
      <c r="Q196" s="119">
        <f t="shared" si="102"/>
        <v>628.88700000000063</v>
      </c>
      <c r="R196" s="1">
        <f t="shared" si="82"/>
        <v>1.1663573705818482E-3</v>
      </c>
      <c r="S196" s="2">
        <f t="shared" si="83"/>
        <v>0.05</v>
      </c>
      <c r="Z196" s="1">
        <f t="shared" si="84"/>
        <v>-17151.5</v>
      </c>
      <c r="AA196" s="1">
        <f t="shared" si="85"/>
        <v>-1.5038647950450196E-2</v>
      </c>
      <c r="AB196" s="1">
        <f t="shared" si="86"/>
        <v>1.4321232118452005E-2</v>
      </c>
      <c r="AC196" s="1">
        <f t="shared" si="87"/>
        <v>3.4151974622001702E-2</v>
      </c>
      <c r="AD196" s="1">
        <f t="shared" si="88"/>
        <v>1.8473402947665547E-2</v>
      </c>
      <c r="AE196" s="1">
        <f t="shared" si="89"/>
        <v>1.7063330823340906E-5</v>
      </c>
      <c r="AF196" s="1">
        <f t="shared" si="90"/>
        <v>3.4151974622001702E-2</v>
      </c>
      <c r="AG196" s="2"/>
      <c r="AH196" s="1">
        <f t="shared" si="91"/>
        <v>-1.0886477121236655E-2</v>
      </c>
      <c r="AI196" s="1">
        <f t="shared" si="92"/>
        <v>0.77024033151337301</v>
      </c>
      <c r="AJ196" s="1">
        <f t="shared" si="93"/>
        <v>-0.33102337782705571</v>
      </c>
      <c r="AK196" s="1">
        <f t="shared" si="94"/>
        <v>0.25585942264220923</v>
      </c>
      <c r="AL196" s="1">
        <f t="shared" si="95"/>
        <v>2.3025008280922901</v>
      </c>
      <c r="AM196" s="1">
        <f t="shared" si="96"/>
        <v>2.2420116512353792</v>
      </c>
      <c r="AN196" s="1">
        <f t="shared" si="103"/>
        <v>2.0053259339342473</v>
      </c>
      <c r="AO196" s="1">
        <f t="shared" si="103"/>
        <v>2.0053237373896002</v>
      </c>
      <c r="AP196" s="1">
        <f t="shared" si="103"/>
        <v>2.0053389100782719</v>
      </c>
      <c r="AQ196" s="1">
        <f t="shared" si="103"/>
        <v>2.0052340942183133</v>
      </c>
      <c r="AR196" s="1">
        <f t="shared" si="103"/>
        <v>2.005957700016201</v>
      </c>
      <c r="AS196" s="1">
        <f t="shared" si="103"/>
        <v>2.0009389989800761</v>
      </c>
      <c r="AT196" s="1">
        <f t="shared" si="103"/>
        <v>2.0347015959824573</v>
      </c>
      <c r="AU196" s="1">
        <f t="shared" si="97"/>
        <v>1.6934028881903613</v>
      </c>
    </row>
    <row r="197" spans="1:47" ht="12.95" customHeight="1" x14ac:dyDescent="0.2">
      <c r="A197" s="67" t="s">
        <v>115</v>
      </c>
      <c r="B197" s="68" t="s">
        <v>100</v>
      </c>
      <c r="C197" s="67">
        <v>15879.692999999999</v>
      </c>
      <c r="D197" s="69"/>
      <c r="E197" s="70">
        <f t="shared" si="77"/>
        <v>-17013.001794376174</v>
      </c>
      <c r="F197" s="1">
        <f t="shared" si="78"/>
        <v>-17013</v>
      </c>
      <c r="G197" s="1">
        <f t="shared" si="79"/>
        <v>-3.0097900016698986E-3</v>
      </c>
      <c r="H197" s="1">
        <f t="shared" si="80"/>
        <v>-3.0097900016698986E-3</v>
      </c>
      <c r="P197" s="1">
        <f t="shared" si="81"/>
        <v>-3.0688352025911522E-2</v>
      </c>
      <c r="Q197" s="119">
        <f t="shared" si="102"/>
        <v>861.1929999999993</v>
      </c>
      <c r="R197" s="1">
        <f t="shared" si="82"/>
        <v>7.661027957297905E-4</v>
      </c>
      <c r="S197" s="2">
        <f t="shared" si="83"/>
        <v>0.05</v>
      </c>
      <c r="Z197" s="1">
        <f t="shared" si="84"/>
        <v>-17013</v>
      </c>
      <c r="AA197" s="1">
        <f t="shared" si="85"/>
        <v>-1.3594956401275102E-2</v>
      </c>
      <c r="AB197" s="1">
        <f t="shared" si="86"/>
        <v>6.3588768752235666E-3</v>
      </c>
      <c r="AC197" s="1">
        <f t="shared" si="87"/>
        <v>2.7678562024241623E-2</v>
      </c>
      <c r="AD197" s="1">
        <f t="shared" si="88"/>
        <v>1.0585166399605203E-2</v>
      </c>
      <c r="AE197" s="1">
        <f t="shared" si="89"/>
        <v>5.6022873853665493E-6</v>
      </c>
      <c r="AF197" s="1">
        <f t="shared" si="90"/>
        <v>2.7678562024241623E-2</v>
      </c>
      <c r="AG197" s="2"/>
      <c r="AH197" s="1">
        <f t="shared" si="91"/>
        <v>-9.3686668768934653E-3</v>
      </c>
      <c r="AI197" s="1">
        <f t="shared" si="92"/>
        <v>0.75143921016117066</v>
      </c>
      <c r="AJ197" s="1">
        <f t="shared" si="93"/>
        <v>-0.25826811284295298</v>
      </c>
      <c r="AK197" s="1">
        <f t="shared" si="94"/>
        <v>0.23763645169162642</v>
      </c>
      <c r="AL197" s="1">
        <f t="shared" si="95"/>
        <v>2.3786596532464626</v>
      </c>
      <c r="AM197" s="1">
        <f t="shared" si="96"/>
        <v>2.4930557739651213</v>
      </c>
      <c r="AN197" s="1">
        <f t="shared" si="103"/>
        <v>2.0993387425377539</v>
      </c>
      <c r="AO197" s="1">
        <f t="shared" si="103"/>
        <v>2.0993316102252138</v>
      </c>
      <c r="AP197" s="1">
        <f t="shared" si="103"/>
        <v>2.0993727389914341</v>
      </c>
      <c r="AQ197" s="1">
        <f t="shared" si="103"/>
        <v>2.0991355284864364</v>
      </c>
      <c r="AR197" s="1">
        <f t="shared" si="103"/>
        <v>2.1005023202099466</v>
      </c>
      <c r="AS197" s="1">
        <f t="shared" si="103"/>
        <v>2.0925825036200689</v>
      </c>
      <c r="AT197" s="1">
        <f t="shared" si="103"/>
        <v>2.1370820003403317</v>
      </c>
      <c r="AU197" s="1">
        <f t="shared" si="97"/>
        <v>1.8023822157503502</v>
      </c>
    </row>
    <row r="198" spans="1:47" ht="12.95" customHeight="1" x14ac:dyDescent="0.2">
      <c r="A198" s="67" t="s">
        <v>114</v>
      </c>
      <c r="B198" s="68" t="s">
        <v>100</v>
      </c>
      <c r="C198" s="67">
        <v>15896.473</v>
      </c>
      <c r="D198" s="69"/>
      <c r="E198" s="70">
        <f t="shared" si="77"/>
        <v>-17002.997896373414</v>
      </c>
      <c r="F198" s="1">
        <f t="shared" si="78"/>
        <v>-17003</v>
      </c>
      <c r="G198" s="1">
        <f t="shared" si="79"/>
        <v>3.5285099966131384E-3</v>
      </c>
      <c r="H198" s="1">
        <f t="shared" si="80"/>
        <v>3.5285099966131384E-3</v>
      </c>
      <c r="P198" s="1">
        <f t="shared" si="81"/>
        <v>-3.0686129586875228E-2</v>
      </c>
      <c r="Q198" s="119">
        <f t="shared" si="102"/>
        <v>877.97299999999996</v>
      </c>
      <c r="R198" s="1">
        <f t="shared" si="82"/>
        <v>1.1706415618280091E-3</v>
      </c>
      <c r="S198" s="2">
        <f t="shared" si="83"/>
        <v>0.05</v>
      </c>
      <c r="Z198" s="1">
        <f t="shared" si="84"/>
        <v>-17003</v>
      </c>
      <c r="AA198" s="1">
        <f t="shared" si="85"/>
        <v>-1.3488781607575899E-2</v>
      </c>
      <c r="AB198" s="1">
        <f t="shared" si="86"/>
        <v>1.2785683458034509E-2</v>
      </c>
      <c r="AC198" s="1">
        <f t="shared" si="87"/>
        <v>3.4214639583488367E-2</v>
      </c>
      <c r="AD198" s="1">
        <f t="shared" si="88"/>
        <v>1.7017291604189036E-2</v>
      </c>
      <c r="AE198" s="1">
        <f t="shared" si="89"/>
        <v>1.4479410677100135E-5</v>
      </c>
      <c r="AF198" s="1">
        <f t="shared" si="90"/>
        <v>3.4214639583488367E-2</v>
      </c>
      <c r="AG198" s="2"/>
      <c r="AH198" s="1">
        <f t="shared" si="91"/>
        <v>-9.2571734614213703E-3</v>
      </c>
      <c r="AI198" s="1">
        <f t="shared" si="92"/>
        <v>0.75016971824016276</v>
      </c>
      <c r="AJ198" s="1">
        <f t="shared" si="93"/>
        <v>-0.2530889886532447</v>
      </c>
      <c r="AK198" s="1">
        <f t="shared" si="94"/>
        <v>0.23630145944045655</v>
      </c>
      <c r="AL198" s="1">
        <f t="shared" si="95"/>
        <v>2.3840168481660311</v>
      </c>
      <c r="AM198" s="1">
        <f t="shared" si="96"/>
        <v>2.5125127086445458</v>
      </c>
      <c r="AN198" s="1">
        <f t="shared" si="103"/>
        <v>2.1060388676182118</v>
      </c>
      <c r="AO198" s="1">
        <f t="shared" si="103"/>
        <v>2.1060311977555153</v>
      </c>
      <c r="AP198" s="1">
        <f t="shared" si="103"/>
        <v>2.1060749255553697</v>
      </c>
      <c r="AQ198" s="1">
        <f t="shared" si="103"/>
        <v>2.105825579232607</v>
      </c>
      <c r="AR198" s="1">
        <f t="shared" si="103"/>
        <v>2.1072460087809093</v>
      </c>
      <c r="AS198" s="1">
        <f t="shared" si="103"/>
        <v>2.0991082634319986</v>
      </c>
      <c r="AT198" s="1">
        <f t="shared" si="103"/>
        <v>2.1443191418838774</v>
      </c>
      <c r="AU198" s="1">
        <f t="shared" si="97"/>
        <v>1.8102507592564867</v>
      </c>
    </row>
    <row r="199" spans="1:47" ht="12.95" customHeight="1" x14ac:dyDescent="0.2">
      <c r="A199" s="67" t="s">
        <v>115</v>
      </c>
      <c r="B199" s="68" t="s">
        <v>101</v>
      </c>
      <c r="C199" s="67">
        <v>15900.659</v>
      </c>
      <c r="D199" s="69"/>
      <c r="E199" s="70">
        <f t="shared" si="77"/>
        <v>-17000.502287491439</v>
      </c>
      <c r="F199" s="1">
        <f t="shared" si="78"/>
        <v>-17000.5</v>
      </c>
      <c r="G199" s="1">
        <f t="shared" si="79"/>
        <v>-3.8369150024664123E-3</v>
      </c>
      <c r="H199" s="1">
        <f t="shared" si="80"/>
        <v>-3.8369150024664123E-3</v>
      </c>
      <c r="P199" s="1">
        <f t="shared" si="81"/>
        <v>-3.068557107021657E-2</v>
      </c>
      <c r="Q199" s="119">
        <f t="shared" si="102"/>
        <v>882.15899999999965</v>
      </c>
      <c r="R199" s="1">
        <f t="shared" si="82"/>
        <v>7.2085033264433741E-4</v>
      </c>
      <c r="S199" s="2">
        <f t="shared" si="83"/>
        <v>0.05</v>
      </c>
      <c r="Z199" s="1">
        <f t="shared" si="84"/>
        <v>-17000.5</v>
      </c>
      <c r="AA199" s="1">
        <f t="shared" si="85"/>
        <v>-1.3462201544344302E-2</v>
      </c>
      <c r="AB199" s="1">
        <f t="shared" si="86"/>
        <v>5.3923494328004268E-3</v>
      </c>
      <c r="AC199" s="1">
        <f t="shared" si="87"/>
        <v>2.6848656067750158E-2</v>
      </c>
      <c r="AD199" s="1">
        <f t="shared" si="88"/>
        <v>9.62528654187789E-3</v>
      </c>
      <c r="AE199" s="1">
        <f t="shared" si="89"/>
        <v>4.6323070506627817E-6</v>
      </c>
      <c r="AF199" s="1">
        <f t="shared" si="90"/>
        <v>2.6848656067750158E-2</v>
      </c>
      <c r="AG199" s="2"/>
      <c r="AH199" s="1">
        <f t="shared" si="91"/>
        <v>-9.2292644352668391E-3</v>
      </c>
      <c r="AI199" s="1">
        <f t="shared" si="92"/>
        <v>0.74985413013816204</v>
      </c>
      <c r="AJ199" s="1">
        <f t="shared" si="93"/>
        <v>-0.25179579830054283</v>
      </c>
      <c r="AK199" s="1">
        <f t="shared" si="94"/>
        <v>0.23596735623588663</v>
      </c>
      <c r="AL199" s="1">
        <f t="shared" si="95"/>
        <v>2.385353324530977</v>
      </c>
      <c r="AM199" s="1">
        <f t="shared" si="96"/>
        <v>2.5174075664244779</v>
      </c>
      <c r="AN199" s="1">
        <f t="shared" si="103"/>
        <v>2.1077121336807001</v>
      </c>
      <c r="AO199" s="1">
        <f t="shared" si="103"/>
        <v>2.1077043249545278</v>
      </c>
      <c r="AP199" s="1">
        <f t="shared" si="103"/>
        <v>2.1077487192302375</v>
      </c>
      <c r="AQ199" s="1">
        <f t="shared" si="103"/>
        <v>2.1074962841790343</v>
      </c>
      <c r="AR199" s="1">
        <f t="shared" si="103"/>
        <v>2.1089302590754184</v>
      </c>
      <c r="AS199" s="1">
        <f t="shared" si="103"/>
        <v>2.100737941670511</v>
      </c>
      <c r="AT199" s="1">
        <f t="shared" si="103"/>
        <v>2.1461251939340271</v>
      </c>
      <c r="AU199" s="1">
        <f t="shared" si="97"/>
        <v>1.8122178951330208</v>
      </c>
    </row>
    <row r="200" spans="1:47" ht="12.95" customHeight="1" x14ac:dyDescent="0.2">
      <c r="A200" s="67" t="s">
        <v>115</v>
      </c>
      <c r="B200" s="68" t="s">
        <v>101</v>
      </c>
      <c r="C200" s="67">
        <v>15910.71</v>
      </c>
      <c r="D200" s="69"/>
      <c r="E200" s="70">
        <f t="shared" si="77"/>
        <v>-16994.510083747355</v>
      </c>
      <c r="F200" s="1">
        <f t="shared" si="78"/>
        <v>-16994.5</v>
      </c>
      <c r="G200" s="1">
        <f t="shared" si="79"/>
        <v>-1.6913935003685765E-2</v>
      </c>
      <c r="H200" s="1">
        <f t="shared" si="80"/>
        <v>-1.6913935003685765E-2</v>
      </c>
      <c r="P200" s="1">
        <f t="shared" si="81"/>
        <v>-3.0684225886175649E-2</v>
      </c>
      <c r="Q200" s="119">
        <f t="shared" si="102"/>
        <v>892.20999999999913</v>
      </c>
      <c r="R200" s="1">
        <f t="shared" si="82"/>
        <v>1.8962091098838403E-4</v>
      </c>
      <c r="S200" s="2">
        <f t="shared" si="83"/>
        <v>0.05</v>
      </c>
      <c r="Z200" s="1">
        <f t="shared" si="84"/>
        <v>-16994.5</v>
      </c>
      <c r="AA200" s="1">
        <f t="shared" si="85"/>
        <v>-1.3398350893731604E-2</v>
      </c>
      <c r="AB200" s="1">
        <f t="shared" si="86"/>
        <v>-7.751709599853553E-3</v>
      </c>
      <c r="AC200" s="1">
        <f t="shared" si="87"/>
        <v>1.3770290882489884E-2</v>
      </c>
      <c r="AD200" s="1">
        <f t="shared" si="88"/>
        <v>-3.5155841099541608E-3</v>
      </c>
      <c r="AE200" s="1">
        <f t="shared" si="89"/>
        <v>6.1796658170810944E-7</v>
      </c>
      <c r="AF200" s="1">
        <f t="shared" si="90"/>
        <v>1.3770290882489884E-2</v>
      </c>
      <c r="AG200" s="2"/>
      <c r="AH200" s="1">
        <f t="shared" si="91"/>
        <v>-9.162225403832212E-3</v>
      </c>
      <c r="AI200" s="1">
        <f t="shared" si="92"/>
        <v>0.74909961877129183</v>
      </c>
      <c r="AJ200" s="1">
        <f t="shared" si="93"/>
        <v>-0.24869474285663368</v>
      </c>
      <c r="AK200" s="1">
        <f t="shared" si="94"/>
        <v>0.23516493811190967</v>
      </c>
      <c r="AL200" s="1">
        <f t="shared" si="95"/>
        <v>2.3885562920663279</v>
      </c>
      <c r="AM200" s="1">
        <f t="shared" si="96"/>
        <v>2.5292057742945881</v>
      </c>
      <c r="AN200" s="1">
        <f t="shared" si="103"/>
        <v>2.1117251074466474</v>
      </c>
      <c r="AO200" s="1">
        <f t="shared" si="103"/>
        <v>2.1117169580156046</v>
      </c>
      <c r="AP200" s="1">
        <f t="shared" si="103"/>
        <v>2.1117629793534443</v>
      </c>
      <c r="AQ200" s="1">
        <f t="shared" si="103"/>
        <v>2.1115030420992467</v>
      </c>
      <c r="AR200" s="1">
        <f t="shared" si="103"/>
        <v>2.1129697438838799</v>
      </c>
      <c r="AS200" s="1">
        <f t="shared" si="103"/>
        <v>2.1046463245965201</v>
      </c>
      <c r="AT200" s="1">
        <f t="shared" si="103"/>
        <v>2.1504544483035435</v>
      </c>
      <c r="AU200" s="1">
        <f t="shared" si="97"/>
        <v>1.8169390212367025</v>
      </c>
    </row>
    <row r="201" spans="1:47" ht="12.95" customHeight="1" x14ac:dyDescent="0.2">
      <c r="A201" s="67" t="s">
        <v>116</v>
      </c>
      <c r="B201" s="68" t="s">
        <v>101</v>
      </c>
      <c r="C201" s="67">
        <v>15912.392</v>
      </c>
      <c r="D201" s="69"/>
      <c r="E201" s="70">
        <f t="shared" si="77"/>
        <v>-16993.507309227647</v>
      </c>
      <c r="F201" s="1">
        <f t="shared" si="78"/>
        <v>-16993.5</v>
      </c>
      <c r="G201" s="1">
        <f t="shared" si="79"/>
        <v>-1.2260105002496857E-2</v>
      </c>
      <c r="H201" s="1">
        <f t="shared" si="80"/>
        <v>-1.2260105002496857E-2</v>
      </c>
      <c r="P201" s="1">
        <f t="shared" si="81"/>
        <v>-3.0684001037689989E-2</v>
      </c>
      <c r="Q201" s="119">
        <f t="shared" si="102"/>
        <v>893.89199999999983</v>
      </c>
      <c r="R201" s="1">
        <f t="shared" si="82"/>
        <v>3.3943994511560522E-4</v>
      </c>
      <c r="S201" s="2">
        <f t="shared" si="83"/>
        <v>0.05</v>
      </c>
      <c r="Z201" s="1">
        <f t="shared" si="84"/>
        <v>-16993.5</v>
      </c>
      <c r="AA201" s="1">
        <f t="shared" si="85"/>
        <v>-1.3387701148917491E-2</v>
      </c>
      <c r="AB201" s="1">
        <f t="shared" si="86"/>
        <v>-3.1090605851578704E-3</v>
      </c>
      <c r="AC201" s="1">
        <f t="shared" si="87"/>
        <v>1.8423896035193132E-2</v>
      </c>
      <c r="AD201" s="1">
        <f t="shared" si="88"/>
        <v>1.1275961464206341E-3</v>
      </c>
      <c r="AE201" s="1">
        <f t="shared" si="89"/>
        <v>6.3573653471133208E-8</v>
      </c>
      <c r="AF201" s="1">
        <f t="shared" si="90"/>
        <v>1.8423896035193132E-2</v>
      </c>
      <c r="AG201" s="2"/>
      <c r="AH201" s="1">
        <f t="shared" si="91"/>
        <v>-9.1510444173389868E-3</v>
      </c>
      <c r="AI201" s="1">
        <f t="shared" si="92"/>
        <v>0.74897426402586764</v>
      </c>
      <c r="AJ201" s="1">
        <f t="shared" si="93"/>
        <v>-0.24817825770615276</v>
      </c>
      <c r="AK201" s="1">
        <f t="shared" si="94"/>
        <v>0.23503112410175508</v>
      </c>
      <c r="AL201" s="1">
        <f t="shared" si="95"/>
        <v>2.3890894940751415</v>
      </c>
      <c r="AM201" s="1">
        <f t="shared" si="96"/>
        <v>2.5311791210773231</v>
      </c>
      <c r="AN201" s="1">
        <f t="shared" ref="AN201:AT210" si="104">$AU201+$AB$7*SIN(AO201)</f>
        <v>2.1123935443282313</v>
      </c>
      <c r="AO201" s="1">
        <f t="shared" si="104"/>
        <v>2.1123853370839605</v>
      </c>
      <c r="AP201" s="1">
        <f t="shared" si="104"/>
        <v>2.1124316333922426</v>
      </c>
      <c r="AQ201" s="1">
        <f t="shared" si="104"/>
        <v>2.1121704335320715</v>
      </c>
      <c r="AR201" s="1">
        <f t="shared" si="104"/>
        <v>2.113642619459569</v>
      </c>
      <c r="AS201" s="1">
        <f t="shared" si="104"/>
        <v>2.1052973334079574</v>
      </c>
      <c r="AT201" s="1">
        <f t="shared" si="104"/>
        <v>2.1511752677371714</v>
      </c>
      <c r="AU201" s="1">
        <f t="shared" si="97"/>
        <v>1.8177258755873162</v>
      </c>
    </row>
    <row r="202" spans="1:47" ht="12.95" customHeight="1" x14ac:dyDescent="0.2">
      <c r="A202" s="67" t="s">
        <v>114</v>
      </c>
      <c r="B202" s="68" t="s">
        <v>101</v>
      </c>
      <c r="C202" s="67">
        <v>15912.398999999999</v>
      </c>
      <c r="D202" s="69"/>
      <c r="E202" s="70">
        <f t="shared" si="77"/>
        <v>-16993.503135968651</v>
      </c>
      <c r="F202" s="1">
        <f t="shared" si="78"/>
        <v>-16993.5</v>
      </c>
      <c r="G202" s="1">
        <f t="shared" si="79"/>
        <v>-5.2601050028897589E-3</v>
      </c>
      <c r="H202" s="1">
        <f t="shared" si="80"/>
        <v>-5.2601050028897589E-3</v>
      </c>
      <c r="P202" s="1">
        <f t="shared" si="81"/>
        <v>-3.0684001037689989E-2</v>
      </c>
      <c r="Q202" s="119">
        <f t="shared" si="102"/>
        <v>893.89899999999943</v>
      </c>
      <c r="R202" s="1">
        <f t="shared" si="82"/>
        <v>6.4637448958833083E-4</v>
      </c>
      <c r="S202" s="2">
        <f t="shared" si="83"/>
        <v>0.05</v>
      </c>
      <c r="Z202" s="1">
        <f t="shared" si="84"/>
        <v>-16993.5</v>
      </c>
      <c r="AA202" s="1">
        <f t="shared" si="85"/>
        <v>-1.3387701148917491E-2</v>
      </c>
      <c r="AB202" s="1">
        <f t="shared" si="86"/>
        <v>3.8909394144492279E-3</v>
      </c>
      <c r="AC202" s="1">
        <f t="shared" si="87"/>
        <v>2.542389603480023E-2</v>
      </c>
      <c r="AD202" s="1">
        <f t="shared" si="88"/>
        <v>8.1275961460277324E-3</v>
      </c>
      <c r="AE202" s="1">
        <f t="shared" si="89"/>
        <v>3.3028909556462426E-6</v>
      </c>
      <c r="AF202" s="1">
        <f t="shared" si="90"/>
        <v>2.542389603480023E-2</v>
      </c>
      <c r="AG202" s="2"/>
      <c r="AH202" s="1">
        <f t="shared" si="91"/>
        <v>-9.1510444173389868E-3</v>
      </c>
      <c r="AI202" s="1">
        <f t="shared" si="92"/>
        <v>0.74897426402586764</v>
      </c>
      <c r="AJ202" s="1">
        <f t="shared" si="93"/>
        <v>-0.24817825770615276</v>
      </c>
      <c r="AK202" s="1">
        <f t="shared" si="94"/>
        <v>0.23503112410175508</v>
      </c>
      <c r="AL202" s="1">
        <f t="shared" si="95"/>
        <v>2.3890894940751415</v>
      </c>
      <c r="AM202" s="1">
        <f t="shared" si="96"/>
        <v>2.5311791210773231</v>
      </c>
      <c r="AN202" s="1">
        <f t="shared" si="104"/>
        <v>2.1123935443282313</v>
      </c>
      <c r="AO202" s="1">
        <f t="shared" si="104"/>
        <v>2.1123853370839605</v>
      </c>
      <c r="AP202" s="1">
        <f t="shared" si="104"/>
        <v>2.1124316333922426</v>
      </c>
      <c r="AQ202" s="1">
        <f t="shared" si="104"/>
        <v>2.1121704335320715</v>
      </c>
      <c r="AR202" s="1">
        <f t="shared" si="104"/>
        <v>2.113642619459569</v>
      </c>
      <c r="AS202" s="1">
        <f t="shared" si="104"/>
        <v>2.1052973334079574</v>
      </c>
      <c r="AT202" s="1">
        <f t="shared" si="104"/>
        <v>2.1511752677371714</v>
      </c>
      <c r="AU202" s="1">
        <f t="shared" si="97"/>
        <v>1.8177258755873162</v>
      </c>
    </row>
    <row r="203" spans="1:47" ht="12.95" customHeight="1" x14ac:dyDescent="0.2">
      <c r="A203" s="67" t="s">
        <v>115</v>
      </c>
      <c r="B203" s="68" t="s">
        <v>101</v>
      </c>
      <c r="C203" s="67">
        <v>15942.624</v>
      </c>
      <c r="D203" s="69"/>
      <c r="E203" s="70">
        <f t="shared" si="77"/>
        <v>-16975.483599786679</v>
      </c>
      <c r="F203" s="1">
        <f t="shared" si="78"/>
        <v>-16975.5</v>
      </c>
      <c r="G203" s="1">
        <f t="shared" si="79"/>
        <v>2.7508834999025567E-2</v>
      </c>
      <c r="H203" s="1">
        <f t="shared" si="80"/>
        <v>2.7508834999025567E-2</v>
      </c>
      <c r="P203" s="1">
        <f t="shared" si="81"/>
        <v>-3.0679921951839013E-2</v>
      </c>
      <c r="Q203" s="119">
        <f t="shared" si="102"/>
        <v>924.1239999999998</v>
      </c>
      <c r="R203" s="1">
        <f t="shared" si="82"/>
        <v>3.3859314354867903E-3</v>
      </c>
      <c r="S203" s="2">
        <f t="shared" si="83"/>
        <v>0.05</v>
      </c>
      <c r="Z203" s="1">
        <f t="shared" si="84"/>
        <v>-16975.5</v>
      </c>
      <c r="AA203" s="1">
        <f t="shared" si="85"/>
        <v>-1.3195623973409785E-2</v>
      </c>
      <c r="AB203" s="1">
        <f t="shared" si="86"/>
        <v>3.6458247469574913E-2</v>
      </c>
      <c r="AC203" s="1">
        <f t="shared" si="87"/>
        <v>5.8188756950864576E-2</v>
      </c>
      <c r="AD203" s="1">
        <f t="shared" si="88"/>
        <v>4.0704458972435353E-2</v>
      </c>
      <c r="AE203" s="1">
        <f t="shared" si="89"/>
        <v>8.284264901193365E-5</v>
      </c>
      <c r="AF203" s="1">
        <f t="shared" si="90"/>
        <v>5.8188756950864576E-2</v>
      </c>
      <c r="AG203" s="2"/>
      <c r="AH203" s="1">
        <f t="shared" si="91"/>
        <v>-8.9494124705493481E-3</v>
      </c>
      <c r="AI203" s="1">
        <f t="shared" si="92"/>
        <v>0.74673716714202598</v>
      </c>
      <c r="AJ203" s="1">
        <f t="shared" si="93"/>
        <v>-0.23889903298407567</v>
      </c>
      <c r="AK203" s="1">
        <f t="shared" si="94"/>
        <v>0.23261875872474977</v>
      </c>
      <c r="AL203" s="1">
        <f t="shared" si="95"/>
        <v>2.3986568216927067</v>
      </c>
      <c r="AM203" s="1">
        <f t="shared" si="96"/>
        <v>2.5670456427811881</v>
      </c>
      <c r="AN203" s="1">
        <f t="shared" si="104"/>
        <v>2.1244063964126343</v>
      </c>
      <c r="AO203" s="1">
        <f t="shared" si="104"/>
        <v>2.1243970971189623</v>
      </c>
      <c r="AP203" s="1">
        <f t="shared" si="104"/>
        <v>2.1244485302026441</v>
      </c>
      <c r="AQ203" s="1">
        <f t="shared" si="104"/>
        <v>2.1241640074100414</v>
      </c>
      <c r="AR203" s="1">
        <f t="shared" si="104"/>
        <v>2.1257363218320622</v>
      </c>
      <c r="AS203" s="1">
        <f t="shared" si="104"/>
        <v>2.1169967907027649</v>
      </c>
      <c r="AT203" s="1">
        <f t="shared" si="104"/>
        <v>2.1641147545262878</v>
      </c>
      <c r="AU203" s="1">
        <f t="shared" si="97"/>
        <v>1.8318892538983618</v>
      </c>
    </row>
    <row r="204" spans="1:47" ht="12.95" customHeight="1" x14ac:dyDescent="0.2">
      <c r="A204" s="67" t="s">
        <v>114</v>
      </c>
      <c r="B204" s="68" t="s">
        <v>101</v>
      </c>
      <c r="C204" s="67">
        <v>15959.366</v>
      </c>
      <c r="D204" s="69"/>
      <c r="E204" s="70">
        <f t="shared" si="77"/>
        <v>-16965.50235661849</v>
      </c>
      <c r="F204" s="1">
        <f t="shared" si="78"/>
        <v>-16965.5</v>
      </c>
      <c r="G204" s="1">
        <f t="shared" si="79"/>
        <v>-3.9528650031570578E-3</v>
      </c>
      <c r="H204" s="1">
        <f t="shared" si="80"/>
        <v>-3.9528650031570578E-3</v>
      </c>
      <c r="P204" s="1">
        <f t="shared" si="81"/>
        <v>-3.0677629747212606E-2</v>
      </c>
      <c r="Q204" s="119">
        <f t="shared" si="102"/>
        <v>940.86599999999999</v>
      </c>
      <c r="R204" s="1">
        <f t="shared" si="82"/>
        <v>7.1421305062511434E-4</v>
      </c>
      <c r="S204" s="2">
        <f t="shared" si="83"/>
        <v>0.05</v>
      </c>
      <c r="Z204" s="1">
        <f t="shared" si="84"/>
        <v>-16965.5</v>
      </c>
      <c r="AA204" s="1">
        <f t="shared" si="85"/>
        <v>-1.3088609041779095E-2</v>
      </c>
      <c r="AB204" s="1">
        <f t="shared" si="86"/>
        <v>4.8842305344756493E-3</v>
      </c>
      <c r="AC204" s="1">
        <f t="shared" si="87"/>
        <v>2.6724764744055548E-2</v>
      </c>
      <c r="AD204" s="1">
        <f t="shared" si="88"/>
        <v>9.1357440386220373E-3</v>
      </c>
      <c r="AE204" s="1">
        <f t="shared" si="89"/>
        <v>4.1730909569609044E-6</v>
      </c>
      <c r="AF204" s="1">
        <f t="shared" si="90"/>
        <v>2.6724764744055548E-2</v>
      </c>
      <c r="AG204" s="2"/>
      <c r="AH204" s="1">
        <f t="shared" si="91"/>
        <v>-8.8370955376327071E-3</v>
      </c>
      <c r="AI204" s="1">
        <f t="shared" si="92"/>
        <v>0.7455100190252868</v>
      </c>
      <c r="AJ204" s="1">
        <f t="shared" si="93"/>
        <v>-0.23375828275609092</v>
      </c>
      <c r="AK204" s="1">
        <f t="shared" si="94"/>
        <v>0.23127559101941453</v>
      </c>
      <c r="AL204" s="1">
        <f t="shared" si="95"/>
        <v>2.403947445538503</v>
      </c>
      <c r="AM204" s="1">
        <f t="shared" si="96"/>
        <v>2.5872601448894201</v>
      </c>
      <c r="AN204" s="1">
        <f t="shared" si="104"/>
        <v>2.1310647739226356</v>
      </c>
      <c r="AO204" s="1">
        <f t="shared" si="104"/>
        <v>2.1310548247875545</v>
      </c>
      <c r="AP204" s="1">
        <f t="shared" si="104"/>
        <v>2.1311092667278833</v>
      </c>
      <c r="AQ204" s="1">
        <f t="shared" si="104"/>
        <v>2.1308113011002514</v>
      </c>
      <c r="AR204" s="1">
        <f t="shared" si="104"/>
        <v>2.1324403655367159</v>
      </c>
      <c r="AS204" s="1">
        <f t="shared" si="104"/>
        <v>2.1234814348565876</v>
      </c>
      <c r="AT204" s="1">
        <f t="shared" si="104"/>
        <v>2.1712745453530555</v>
      </c>
      <c r="AU204" s="1">
        <f t="shared" si="97"/>
        <v>1.8397577974044981</v>
      </c>
    </row>
    <row r="205" spans="1:47" ht="12.95" customHeight="1" x14ac:dyDescent="0.2">
      <c r="A205" s="67" t="s">
        <v>114</v>
      </c>
      <c r="B205" s="68" t="s">
        <v>100</v>
      </c>
      <c r="C205" s="67">
        <v>15980.35</v>
      </c>
      <c r="D205" s="69"/>
      <c r="E205" s="70">
        <f t="shared" si="77"/>
        <v>-16952.992118496328</v>
      </c>
      <c r="F205" s="1">
        <f t="shared" si="78"/>
        <v>-16953</v>
      </c>
      <c r="G205" s="1">
        <f t="shared" si="79"/>
        <v>1.3220009999713511E-2</v>
      </c>
      <c r="H205" s="1">
        <f t="shared" si="80"/>
        <v>1.3220009999713511E-2</v>
      </c>
      <c r="P205" s="1">
        <f t="shared" si="81"/>
        <v>-3.06747383293333E-2</v>
      </c>
      <c r="Q205" s="119">
        <f t="shared" si="102"/>
        <v>961.85000000000036</v>
      </c>
      <c r="R205" s="1">
        <f t="shared" si="82"/>
        <v>1.9267489308703581E-3</v>
      </c>
      <c r="S205" s="2">
        <f t="shared" si="83"/>
        <v>0.05</v>
      </c>
      <c r="Z205" s="1">
        <f t="shared" si="84"/>
        <v>-16953</v>
      </c>
      <c r="AA205" s="1">
        <f t="shared" si="85"/>
        <v>-1.295454358930033E-2</v>
      </c>
      <c r="AB205" s="1">
        <f t="shared" si="86"/>
        <v>2.1916418815942626E-2</v>
      </c>
      <c r="AC205" s="1">
        <f t="shared" si="87"/>
        <v>4.3894748329046815E-2</v>
      </c>
      <c r="AD205" s="1">
        <f t="shared" si="88"/>
        <v>2.6174553589013841E-2</v>
      </c>
      <c r="AE205" s="1">
        <f t="shared" si="89"/>
        <v>3.4255362779207868E-5</v>
      </c>
      <c r="AF205" s="1">
        <f t="shared" si="90"/>
        <v>4.3894748329046815E-2</v>
      </c>
      <c r="AG205" s="2"/>
      <c r="AH205" s="1">
        <f t="shared" si="91"/>
        <v>-8.696408816229113E-3</v>
      </c>
      <c r="AI205" s="1">
        <f t="shared" si="92"/>
        <v>0.74399168704062113</v>
      </c>
      <c r="AJ205" s="1">
        <f t="shared" si="93"/>
        <v>-0.22734683678662246</v>
      </c>
      <c r="AK205" s="1">
        <f t="shared" si="94"/>
        <v>0.22959375669556462</v>
      </c>
      <c r="AL205" s="1">
        <f t="shared" si="95"/>
        <v>2.4105364126679327</v>
      </c>
      <c r="AM205" s="1">
        <f t="shared" si="96"/>
        <v>2.6128256262228375</v>
      </c>
      <c r="AN205" s="1">
        <f t="shared" si="104"/>
        <v>2.1393724371054752</v>
      </c>
      <c r="AO205" s="1">
        <f t="shared" si="104"/>
        <v>2.1393616308843058</v>
      </c>
      <c r="AP205" s="1">
        <f t="shared" si="104"/>
        <v>2.1394199918972125</v>
      </c>
      <c r="AQ205" s="1">
        <f t="shared" si="104"/>
        <v>2.1391047389876565</v>
      </c>
      <c r="AR205" s="1">
        <f t="shared" si="104"/>
        <v>2.1408058189030013</v>
      </c>
      <c r="AS205" s="1">
        <f t="shared" si="104"/>
        <v>2.1315724757482086</v>
      </c>
      <c r="AT205" s="1">
        <f t="shared" si="104"/>
        <v>2.1801954252859481</v>
      </c>
      <c r="AU205" s="1">
        <f t="shared" si="97"/>
        <v>1.8495934767871685</v>
      </c>
    </row>
    <row r="206" spans="1:47" ht="12.95" customHeight="1" x14ac:dyDescent="0.2">
      <c r="A206" s="67" t="s">
        <v>115</v>
      </c>
      <c r="B206" s="68" t="s">
        <v>101</v>
      </c>
      <c r="C206" s="67">
        <v>15984.56</v>
      </c>
      <c r="D206" s="69"/>
      <c r="E206" s="70">
        <f t="shared" si="77"/>
        <v>-16950.482201297782</v>
      </c>
      <c r="F206" s="1">
        <f t="shared" si="78"/>
        <v>-16950.5</v>
      </c>
      <c r="G206" s="1">
        <f t="shared" si="79"/>
        <v>2.9854584996428457E-2</v>
      </c>
      <c r="H206" s="1">
        <f t="shared" si="80"/>
        <v>2.9854584996428457E-2</v>
      </c>
      <c r="P206" s="1">
        <f t="shared" si="81"/>
        <v>-3.0674156557477929E-2</v>
      </c>
      <c r="Q206" s="119">
        <f t="shared" si="102"/>
        <v>966.05999999999949</v>
      </c>
      <c r="R206" s="1">
        <f t="shared" si="82"/>
        <v>3.6637285540995941E-3</v>
      </c>
      <c r="S206" s="2">
        <f t="shared" si="83"/>
        <v>0.05</v>
      </c>
      <c r="Z206" s="1">
        <f t="shared" si="84"/>
        <v>-16950.5</v>
      </c>
      <c r="AA206" s="1">
        <f t="shared" si="85"/>
        <v>-1.2927691739469612E-2</v>
      </c>
      <c r="AB206" s="1">
        <f t="shared" si="86"/>
        <v>3.8522818540066235E-2</v>
      </c>
      <c r="AC206" s="1">
        <f t="shared" si="87"/>
        <v>6.052874155390639E-2</v>
      </c>
      <c r="AD206" s="1">
        <f t="shared" si="88"/>
        <v>4.2782276735898073E-2</v>
      </c>
      <c r="AE206" s="1">
        <f t="shared" si="89"/>
        <v>9.1516160135348269E-5</v>
      </c>
      <c r="AF206" s="1">
        <f t="shared" si="90"/>
        <v>6.052874155390639E-2</v>
      </c>
      <c r="AG206" s="2"/>
      <c r="AH206" s="1">
        <f t="shared" si="91"/>
        <v>-8.668233543637778E-3</v>
      </c>
      <c r="AI206" s="1">
        <f t="shared" si="92"/>
        <v>0.74369008882553511</v>
      </c>
      <c r="AJ206" s="1">
        <f t="shared" si="93"/>
        <v>-0.22606648387361472</v>
      </c>
      <c r="AK206" s="1">
        <f t="shared" si="94"/>
        <v>0.22925701483624733</v>
      </c>
      <c r="AL206" s="1">
        <f t="shared" si="95"/>
        <v>2.4118509933131649</v>
      </c>
      <c r="AM206" s="1">
        <f t="shared" si="96"/>
        <v>2.6179789951410184</v>
      </c>
      <c r="AN206" s="1">
        <f t="shared" si="104"/>
        <v>2.1410319440498289</v>
      </c>
      <c r="AO206" s="1">
        <f t="shared" si="104"/>
        <v>2.1410209603247852</v>
      </c>
      <c r="AP206" s="1">
        <f t="shared" si="104"/>
        <v>2.1410801263816968</v>
      </c>
      <c r="AQ206" s="1">
        <f t="shared" si="104"/>
        <v>2.1407613519233655</v>
      </c>
      <c r="AR206" s="1">
        <f t="shared" si="104"/>
        <v>2.1424769743958971</v>
      </c>
      <c r="AS206" s="1">
        <f t="shared" si="104"/>
        <v>2.1331887445138347</v>
      </c>
      <c r="AT206" s="1">
        <f t="shared" si="104"/>
        <v>2.1819757605017736</v>
      </c>
      <c r="AU206" s="1">
        <f t="shared" si="97"/>
        <v>1.8515606126637028</v>
      </c>
    </row>
    <row r="207" spans="1:47" ht="12.95" customHeight="1" x14ac:dyDescent="0.2">
      <c r="A207" s="67" t="s">
        <v>114</v>
      </c>
      <c r="B207" s="68" t="s">
        <v>100</v>
      </c>
      <c r="C207" s="67">
        <v>15985.367</v>
      </c>
      <c r="D207" s="69"/>
      <c r="E207" s="70">
        <f t="shared" si="77"/>
        <v>-16950.001084153071</v>
      </c>
      <c r="F207" s="1">
        <f t="shared" si="78"/>
        <v>-16950</v>
      </c>
      <c r="G207" s="1">
        <f t="shared" si="79"/>
        <v>-1.8185000026278431E-3</v>
      </c>
      <c r="H207" s="1">
        <f t="shared" si="80"/>
        <v>-1.8185000026278431E-3</v>
      </c>
      <c r="P207" s="1">
        <f t="shared" si="81"/>
        <v>-3.0674040063575679E-2</v>
      </c>
      <c r="Q207" s="119">
        <f t="shared" si="102"/>
        <v>966.86700000000019</v>
      </c>
      <c r="R207" s="1">
        <f t="shared" si="82"/>
        <v>8.3264219220896541E-4</v>
      </c>
      <c r="S207" s="2">
        <f t="shared" si="83"/>
        <v>0.05</v>
      </c>
      <c r="Z207" s="1">
        <f t="shared" si="84"/>
        <v>-16950</v>
      </c>
      <c r="AA207" s="1">
        <f t="shared" si="85"/>
        <v>-1.2922319839164257E-2</v>
      </c>
      <c r="AB207" s="1">
        <f t="shared" si="86"/>
        <v>6.8440969893934275E-3</v>
      </c>
      <c r="AC207" s="1">
        <f t="shared" si="87"/>
        <v>2.8855540060947836E-2</v>
      </c>
      <c r="AD207" s="1">
        <f t="shared" si="88"/>
        <v>1.1103819836536414E-2</v>
      </c>
      <c r="AE207" s="1">
        <f t="shared" si="89"/>
        <v>6.1647407481129777E-6</v>
      </c>
      <c r="AF207" s="1">
        <f t="shared" si="90"/>
        <v>2.8855540060947836E-2</v>
      </c>
      <c r="AG207" s="2"/>
      <c r="AH207" s="1">
        <f t="shared" si="91"/>
        <v>-8.6625969920212705E-3</v>
      </c>
      <c r="AI207" s="1">
        <f t="shared" si="92"/>
        <v>0.74362985160821093</v>
      </c>
      <c r="AJ207" s="1">
        <f t="shared" si="93"/>
        <v>-0.22581049083774976</v>
      </c>
      <c r="AK207" s="1">
        <f t="shared" si="94"/>
        <v>0.22918965166748137</v>
      </c>
      <c r="AL207" s="1">
        <f t="shared" si="95"/>
        <v>2.4121137816433187</v>
      </c>
      <c r="AM207" s="1">
        <f t="shared" si="96"/>
        <v>2.6190112955807563</v>
      </c>
      <c r="AN207" s="1">
        <f t="shared" si="104"/>
        <v>2.1413637647929011</v>
      </c>
      <c r="AO207" s="1">
        <f t="shared" si="104"/>
        <v>2.141352745320809</v>
      </c>
      <c r="AP207" s="1">
        <f t="shared" si="104"/>
        <v>2.1414120732394331</v>
      </c>
      <c r="AQ207" s="1">
        <f t="shared" si="104"/>
        <v>2.141092591918754</v>
      </c>
      <c r="AR207" s="1">
        <f t="shared" si="104"/>
        <v>2.1428111283733413</v>
      </c>
      <c r="AS207" s="1">
        <f t="shared" si="104"/>
        <v>2.1335119214100251</v>
      </c>
      <c r="AT207" s="1">
        <f t="shared" si="104"/>
        <v>2.182331674091901</v>
      </c>
      <c r="AU207" s="1">
        <f t="shared" si="97"/>
        <v>1.8519540398390095</v>
      </c>
    </row>
    <row r="208" spans="1:47" ht="12.95" customHeight="1" x14ac:dyDescent="0.2">
      <c r="A208" s="67" t="s">
        <v>117</v>
      </c>
      <c r="B208" s="68" t="s">
        <v>101</v>
      </c>
      <c r="C208" s="67">
        <v>17425.367999999999</v>
      </c>
      <c r="D208" s="69"/>
      <c r="E208" s="70">
        <f t="shared" si="77"/>
        <v>-16091.501493695843</v>
      </c>
      <c r="F208" s="1">
        <f t="shared" si="78"/>
        <v>-16091.5</v>
      </c>
      <c r="G208" s="1">
        <f t="shared" si="79"/>
        <v>-2.5054450015886687E-3</v>
      </c>
      <c r="H208" s="1">
        <f t="shared" si="80"/>
        <v>-2.5054450015886687E-3</v>
      </c>
      <c r="P208" s="1">
        <f t="shared" si="81"/>
        <v>-3.0405421714631602E-2</v>
      </c>
      <c r="Q208" s="119">
        <f t="shared" si="102"/>
        <v>2406.8679999999986</v>
      </c>
      <c r="R208" s="1">
        <f t="shared" si="82"/>
        <v>7.7840870058833796E-4</v>
      </c>
      <c r="S208" s="2">
        <f t="shared" si="83"/>
        <v>0.05</v>
      </c>
      <c r="Z208" s="1">
        <f t="shared" si="84"/>
        <v>-16091.5</v>
      </c>
      <c r="AA208" s="1">
        <f t="shared" si="85"/>
        <v>-3.4096700392990242E-3</v>
      </c>
      <c r="AB208" s="1">
        <f t="shared" si="86"/>
        <v>-3.7935617066385749E-3</v>
      </c>
      <c r="AC208" s="1">
        <f t="shared" si="87"/>
        <v>2.7899976713042934E-2</v>
      </c>
      <c r="AD208" s="1">
        <f t="shared" si="88"/>
        <v>9.0422503771035549E-4</v>
      </c>
      <c r="AE208" s="1">
        <f t="shared" si="89"/>
        <v>4.0881145941114694E-8</v>
      </c>
      <c r="AF208" s="1">
        <f t="shared" si="90"/>
        <v>2.7899976713042934E-2</v>
      </c>
      <c r="AG208" s="2"/>
      <c r="AH208" s="1">
        <f t="shared" si="91"/>
        <v>1.2881167050499064E-3</v>
      </c>
      <c r="AI208" s="1">
        <f t="shared" si="92"/>
        <v>0.67413349271810707</v>
      </c>
      <c r="AJ208" s="1">
        <f t="shared" si="93"/>
        <v>0.17568041941654761</v>
      </c>
      <c r="AK208" s="1">
        <f t="shared" si="94"/>
        <v>0.10983883124737551</v>
      </c>
      <c r="AL208" s="1">
        <f t="shared" si="95"/>
        <v>2.8164856121399593</v>
      </c>
      <c r="AM208" s="1">
        <f t="shared" si="96"/>
        <v>6.0975398029233823</v>
      </c>
      <c r="AN208" s="1">
        <f t="shared" si="104"/>
        <v>2.6805159165832064</v>
      </c>
      <c r="AO208" s="1">
        <f t="shared" si="104"/>
        <v>2.680350994599809</v>
      </c>
      <c r="AP208" s="1">
        <f t="shared" si="104"/>
        <v>2.680886480231111</v>
      </c>
      <c r="AQ208" s="1">
        <f t="shared" si="104"/>
        <v>2.6791472901077271</v>
      </c>
      <c r="AR208" s="1">
        <f t="shared" si="104"/>
        <v>2.6847904995853851</v>
      </c>
      <c r="AS208" s="1">
        <f t="shared" si="104"/>
        <v>2.6664213261791976</v>
      </c>
      <c r="AT208" s="1">
        <f t="shared" si="104"/>
        <v>2.7256269992936706</v>
      </c>
      <c r="AU208" s="1">
        <f t="shared" si="97"/>
        <v>2.5274684998408175</v>
      </c>
    </row>
    <row r="209" spans="1:47" ht="12.95" customHeight="1" x14ac:dyDescent="0.2">
      <c r="A209" s="67" t="s">
        <v>117</v>
      </c>
      <c r="B209" s="68" t="s">
        <v>100</v>
      </c>
      <c r="C209" s="67">
        <v>17481.562000000002</v>
      </c>
      <c r="D209" s="69"/>
      <c r="E209" s="70">
        <f t="shared" si="77"/>
        <v>-16057.999762803882</v>
      </c>
      <c r="F209" s="1">
        <f t="shared" si="78"/>
        <v>-16058</v>
      </c>
      <c r="G209" s="1">
        <f t="shared" si="79"/>
        <v>3.9785999979358166E-4</v>
      </c>
      <c r="H209" s="1">
        <f t="shared" si="80"/>
        <v>3.9785999979358166E-4</v>
      </c>
      <c r="P209" s="1">
        <f t="shared" si="81"/>
        <v>-3.0392160163356691E-2</v>
      </c>
      <c r="Q209" s="119">
        <f t="shared" si="102"/>
        <v>2463.0620000000017</v>
      </c>
      <c r="R209" s="1">
        <f t="shared" si="82"/>
        <v>9.4802534164720035E-4</v>
      </c>
      <c r="S209" s="2">
        <f t="shared" si="83"/>
        <v>0.05</v>
      </c>
      <c r="Z209" s="1">
        <f t="shared" si="84"/>
        <v>-16058</v>
      </c>
      <c r="AA209" s="1">
        <f t="shared" si="85"/>
        <v>-3.0433818048783501E-3</v>
      </c>
      <c r="AB209" s="1">
        <f t="shared" si="86"/>
        <v>-1.2729766670793712E-3</v>
      </c>
      <c r="AC209" s="1">
        <f t="shared" si="87"/>
        <v>3.0790020163150272E-2</v>
      </c>
      <c r="AD209" s="1">
        <f t="shared" si="88"/>
        <v>3.4412418046719318E-3</v>
      </c>
      <c r="AE209" s="1">
        <f t="shared" si="89"/>
        <v>5.9210725791108672E-7</v>
      </c>
      <c r="AF209" s="1">
        <f t="shared" si="90"/>
        <v>3.0790020163150272E-2</v>
      </c>
      <c r="AG209" s="2"/>
      <c r="AH209" s="1">
        <f t="shared" si="91"/>
        <v>1.6708366668729529E-3</v>
      </c>
      <c r="AI209" s="1">
        <f t="shared" si="92"/>
        <v>0.67258191132481582</v>
      </c>
      <c r="AJ209" s="1">
        <f t="shared" si="93"/>
        <v>0.18987270388002858</v>
      </c>
      <c r="AK209" s="1">
        <f t="shared" si="94"/>
        <v>0.10512347324065462</v>
      </c>
      <c r="AL209" s="1">
        <f t="shared" si="95"/>
        <v>2.8309212077468442</v>
      </c>
      <c r="AM209" s="1">
        <f t="shared" si="96"/>
        <v>6.3858071478857408</v>
      </c>
      <c r="AN209" s="1">
        <f t="shared" si="104"/>
        <v>2.7006468812294164</v>
      </c>
      <c r="AO209" s="1">
        <f t="shared" si="104"/>
        <v>2.7004782194472248</v>
      </c>
      <c r="AP209" s="1">
        <f t="shared" si="104"/>
        <v>2.7010205359376029</v>
      </c>
      <c r="AQ209" s="1">
        <f t="shared" si="104"/>
        <v>2.6992762719120842</v>
      </c>
      <c r="AR209" s="1">
        <f t="shared" si="104"/>
        <v>2.7048812895038461</v>
      </c>
      <c r="AS209" s="1">
        <f t="shared" si="104"/>
        <v>2.6868166412669874</v>
      </c>
      <c r="AT209" s="1">
        <f t="shared" si="104"/>
        <v>2.7445103772240476</v>
      </c>
      <c r="AU209" s="1">
        <f t="shared" si="97"/>
        <v>2.5538281205863749</v>
      </c>
    </row>
    <row r="210" spans="1:47" ht="12.95" customHeight="1" x14ac:dyDescent="0.2">
      <c r="A210" s="67" t="s">
        <v>118</v>
      </c>
      <c r="B210" s="68" t="s">
        <v>101</v>
      </c>
      <c r="C210" s="67">
        <v>17740.718000000001</v>
      </c>
      <c r="D210" s="69"/>
      <c r="E210" s="70">
        <f t="shared" si="77"/>
        <v>-15903.49617574767</v>
      </c>
      <c r="F210" s="1">
        <f t="shared" si="78"/>
        <v>-15903.5</v>
      </c>
      <c r="G210" s="1">
        <f t="shared" si="79"/>
        <v>6.4145949982048478E-3</v>
      </c>
      <c r="H210" s="1">
        <f t="shared" si="80"/>
        <v>6.4145949982048478E-3</v>
      </c>
      <c r="P210" s="1">
        <f t="shared" si="81"/>
        <v>-3.0328296798837116E-2</v>
      </c>
      <c r="Q210" s="119">
        <f t="shared" si="102"/>
        <v>2722.2180000000008</v>
      </c>
      <c r="R210" s="1">
        <f t="shared" si="82"/>
        <v>1.3500400976091333E-3</v>
      </c>
      <c r="S210" s="2">
        <f t="shared" si="83"/>
        <v>0.05</v>
      </c>
      <c r="Z210" s="1">
        <f t="shared" si="84"/>
        <v>-15903.5</v>
      </c>
      <c r="AA210" s="1">
        <f t="shared" si="85"/>
        <v>-1.3750111986796255E-3</v>
      </c>
      <c r="AB210" s="1">
        <f t="shared" si="86"/>
        <v>3.0002492575705092E-3</v>
      </c>
      <c r="AC210" s="1">
        <f t="shared" si="87"/>
        <v>3.674289179704196E-2</v>
      </c>
      <c r="AD210" s="1">
        <f t="shared" si="88"/>
        <v>7.7896061968844733E-3</v>
      </c>
      <c r="AE210" s="1">
        <f t="shared" si="89"/>
        <v>3.0338982351270498E-6</v>
      </c>
      <c r="AF210" s="1">
        <f t="shared" si="90"/>
        <v>3.674289179704196E-2</v>
      </c>
      <c r="AG210" s="2"/>
      <c r="AH210" s="1">
        <f t="shared" si="91"/>
        <v>3.4143457406343386E-3</v>
      </c>
      <c r="AI210" s="1">
        <f t="shared" si="92"/>
        <v>0.66637950087211084</v>
      </c>
      <c r="AJ210" s="1">
        <f t="shared" si="93"/>
        <v>0.2540045489475557</v>
      </c>
      <c r="AK210" s="1">
        <f t="shared" si="94"/>
        <v>8.3372129513090337E-2</v>
      </c>
      <c r="AL210" s="1">
        <f t="shared" si="95"/>
        <v>2.8967070755502622</v>
      </c>
      <c r="AM210" s="1">
        <f t="shared" si="96"/>
        <v>8.1262244498274221</v>
      </c>
      <c r="AN210" s="1">
        <f t="shared" si="104"/>
        <v>2.7929352307552797</v>
      </c>
      <c r="AO210" s="1">
        <f t="shared" si="104"/>
        <v>2.7927614306621562</v>
      </c>
      <c r="AP210" s="1">
        <f t="shared" si="104"/>
        <v>2.793299177140486</v>
      </c>
      <c r="AQ210" s="1">
        <f t="shared" si="104"/>
        <v>2.7916350206836564</v>
      </c>
      <c r="AR210" s="1">
        <f t="shared" si="104"/>
        <v>2.7967818125595745</v>
      </c>
      <c r="AS210" s="1">
        <f t="shared" si="104"/>
        <v>2.7808325846068498</v>
      </c>
      <c r="AT210" s="1">
        <f t="shared" si="104"/>
        <v>2.8299681712203313</v>
      </c>
      <c r="AU210" s="1">
        <f t="shared" si="97"/>
        <v>2.6753971177561815</v>
      </c>
    </row>
    <row r="211" spans="1:47" ht="12.95" customHeight="1" x14ac:dyDescent="0.2">
      <c r="A211" s="67" t="s">
        <v>119</v>
      </c>
      <c r="B211" s="68" t="s">
        <v>101</v>
      </c>
      <c r="C211" s="67">
        <v>17799.437000000002</v>
      </c>
      <c r="D211" s="69"/>
      <c r="E211" s="70">
        <f t="shared" si="77"/>
        <v>-15868.489090716439</v>
      </c>
      <c r="F211" s="1">
        <f t="shared" si="78"/>
        <v>-15868.5</v>
      </c>
      <c r="G211" s="1">
        <f t="shared" si="79"/>
        <v>1.8298644998139935E-2</v>
      </c>
      <c r="H211" s="1">
        <f t="shared" si="80"/>
        <v>1.8298644998139935E-2</v>
      </c>
      <c r="P211" s="1">
        <f t="shared" si="81"/>
        <v>-3.031321240961294E-2</v>
      </c>
      <c r="Q211" s="119">
        <f t="shared" si="102"/>
        <v>2780.9370000000017</v>
      </c>
      <c r="R211" s="1">
        <f t="shared" si="82"/>
        <v>2.3631126806316978E-3</v>
      </c>
      <c r="S211" s="2">
        <f t="shared" si="83"/>
        <v>0.05</v>
      </c>
      <c r="Z211" s="1">
        <f t="shared" si="84"/>
        <v>-15868.5</v>
      </c>
      <c r="AA211" s="1">
        <f t="shared" si="85"/>
        <v>-1.0025274898993334E-3</v>
      </c>
      <c r="AB211" s="1">
        <f t="shared" si="86"/>
        <v>1.4494940869913124E-2</v>
      </c>
      <c r="AC211" s="1">
        <f t="shared" si="87"/>
        <v>4.8611857407752875E-2</v>
      </c>
      <c r="AD211" s="1">
        <f t="shared" si="88"/>
        <v>1.9301172488039267E-2</v>
      </c>
      <c r="AE211" s="1">
        <f t="shared" si="89"/>
        <v>1.8626762970652197E-5</v>
      </c>
      <c r="AF211" s="1">
        <f t="shared" si="90"/>
        <v>4.8611857407752875E-2</v>
      </c>
      <c r="AG211" s="2"/>
      <c r="AH211" s="1">
        <f t="shared" si="91"/>
        <v>3.8037041282268109E-3</v>
      </c>
      <c r="AI211" s="1">
        <f t="shared" si="92"/>
        <v>0.66518660723129575</v>
      </c>
      <c r="AJ211" s="1">
        <f t="shared" si="93"/>
        <v>0.26823638648917081</v>
      </c>
      <c r="AK211" s="1">
        <f t="shared" si="94"/>
        <v>7.844451185773782E-2</v>
      </c>
      <c r="AL211" s="1">
        <f t="shared" si="95"/>
        <v>2.9114505781006916</v>
      </c>
      <c r="AM211" s="1">
        <f t="shared" si="96"/>
        <v>8.6518931006302164</v>
      </c>
      <c r="AN211" s="1">
        <f t="shared" ref="AN211:AT220" si="105">$AU211+$AB$7*SIN(AO211)</f>
        <v>2.8137295093262549</v>
      </c>
      <c r="AO211" s="1">
        <f t="shared" si="105"/>
        <v>2.8135576332887466</v>
      </c>
      <c r="AP211" s="1">
        <f t="shared" si="105"/>
        <v>2.8140855523039727</v>
      </c>
      <c r="AQ211" s="1">
        <f t="shared" si="105"/>
        <v>2.8124637415962042</v>
      </c>
      <c r="AR211" s="1">
        <f t="shared" si="105"/>
        <v>2.8174432415847739</v>
      </c>
      <c r="AS211" s="1">
        <f t="shared" si="105"/>
        <v>2.8021273613640534</v>
      </c>
      <c r="AT211" s="1">
        <f t="shared" si="105"/>
        <v>2.848990742362385</v>
      </c>
      <c r="AU211" s="1">
        <f t="shared" si="97"/>
        <v>2.702937020027659</v>
      </c>
    </row>
    <row r="212" spans="1:47" ht="12.95" customHeight="1" x14ac:dyDescent="0.2">
      <c r="A212" s="67" t="s">
        <v>119</v>
      </c>
      <c r="B212" s="68" t="s">
        <v>101</v>
      </c>
      <c r="C212" s="67">
        <v>17804.454000000002</v>
      </c>
      <c r="D212" s="69"/>
      <c r="E212" s="70">
        <f t="shared" si="77"/>
        <v>-15865.498056373182</v>
      </c>
      <c r="F212" s="1">
        <f t="shared" si="78"/>
        <v>-15865.5</v>
      </c>
      <c r="G212" s="1">
        <f t="shared" si="79"/>
        <v>3.2601349994365592E-3</v>
      </c>
      <c r="H212" s="1">
        <f t="shared" si="80"/>
        <v>3.2601349994365592E-3</v>
      </c>
      <c r="P212" s="1">
        <f t="shared" si="81"/>
        <v>-3.0311908857595455E-2</v>
      </c>
      <c r="Q212" s="119">
        <f t="shared" si="102"/>
        <v>2785.9540000000015</v>
      </c>
      <c r="R212" s="1">
        <f t="shared" si="82"/>
        <v>1.1270821287384808E-3</v>
      </c>
      <c r="S212" s="2">
        <f t="shared" si="83"/>
        <v>0.05</v>
      </c>
      <c r="Z212" s="1">
        <f t="shared" si="84"/>
        <v>-15865.5</v>
      </c>
      <c r="AA212" s="1">
        <f t="shared" si="85"/>
        <v>-9.7070418990668735E-4</v>
      </c>
      <c r="AB212" s="1">
        <f t="shared" si="86"/>
        <v>-5.7683630350992493E-4</v>
      </c>
      <c r="AC212" s="1">
        <f t="shared" si="87"/>
        <v>3.3572043857032011E-2</v>
      </c>
      <c r="AD212" s="1">
        <f t="shared" si="88"/>
        <v>4.2308391893432461E-3</v>
      </c>
      <c r="AE212" s="1">
        <f t="shared" si="89"/>
        <v>8.9500001230413083E-7</v>
      </c>
      <c r="AF212" s="1">
        <f t="shared" si="90"/>
        <v>3.3572043857032011E-2</v>
      </c>
      <c r="AG212" s="2"/>
      <c r="AH212" s="1">
        <f t="shared" si="91"/>
        <v>3.8369713029464841E-3</v>
      </c>
      <c r="AI212" s="1">
        <f t="shared" si="92"/>
        <v>0.66508793217608619</v>
      </c>
      <c r="AJ212" s="1">
        <f t="shared" si="93"/>
        <v>0.26945124197696857</v>
      </c>
      <c r="AK212" s="1">
        <f t="shared" si="94"/>
        <v>7.8022152263312883E-2</v>
      </c>
      <c r="AL212" s="1">
        <f t="shared" si="95"/>
        <v>2.9127118696695038</v>
      </c>
      <c r="AM212" s="1">
        <f t="shared" si="96"/>
        <v>8.6999933517426769</v>
      </c>
      <c r="AN212" s="1">
        <f t="shared" si="105"/>
        <v>2.8155101492199015</v>
      </c>
      <c r="AO212" s="1">
        <f t="shared" si="105"/>
        <v>2.8153384944277855</v>
      </c>
      <c r="AP212" s="1">
        <f t="shared" si="105"/>
        <v>2.8158654157290051</v>
      </c>
      <c r="AQ212" s="1">
        <f t="shared" si="105"/>
        <v>2.8142476494862341</v>
      </c>
      <c r="AR212" s="1">
        <f t="shared" si="105"/>
        <v>2.8192117523509457</v>
      </c>
      <c r="AS212" s="1">
        <f t="shared" si="105"/>
        <v>2.803952653992797</v>
      </c>
      <c r="AT212" s="1">
        <f t="shared" si="105"/>
        <v>2.8506160021728295</v>
      </c>
      <c r="AU212" s="1">
        <f t="shared" si="97"/>
        <v>2.7052975830795001</v>
      </c>
    </row>
    <row r="213" spans="1:47" ht="12.95" customHeight="1" x14ac:dyDescent="0.2">
      <c r="A213" s="67" t="s">
        <v>119</v>
      </c>
      <c r="B213" s="68" t="s">
        <v>100</v>
      </c>
      <c r="C213" s="67">
        <v>17815.363000000001</v>
      </c>
      <c r="D213" s="69"/>
      <c r="E213" s="70">
        <f t="shared" ref="E213:E276" si="106">+(C213-C$7)/C$8</f>
        <v>-15858.994330311674</v>
      </c>
      <c r="F213" s="1">
        <f t="shared" ref="F213:F276" si="107">ROUND(2*E213,0)/2</f>
        <v>-15859</v>
      </c>
      <c r="G213" s="1">
        <f t="shared" ref="G213:G276" si="108">+C213-(C$7+F213*C$8)</f>
        <v>9.5100299986370374E-3</v>
      </c>
      <c r="H213" s="1">
        <f t="shared" ref="H213:H276" si="109">+C213-(C$7+F213*C$8)</f>
        <v>9.5100299986370374E-3</v>
      </c>
      <c r="P213" s="1">
        <f t="shared" ref="P213:P276" si="110">+D$11+D$12*F213+D$13*F213^2</f>
        <v>-3.0309078750857317E-2</v>
      </c>
      <c r="Q213" s="119">
        <f t="shared" si="102"/>
        <v>2796.8630000000012</v>
      </c>
      <c r="R213" s="1">
        <f t="shared" ref="R213:R276" si="111">+(P213-G213)^2</f>
        <v>1.5855614216040577E-3</v>
      </c>
      <c r="S213" s="2">
        <f t="shared" ref="S213:S276" si="112">S$15</f>
        <v>0.05</v>
      </c>
      <c r="Z213" s="1">
        <f t="shared" ref="Z213:Z276" si="113">F213</f>
        <v>-15859</v>
      </c>
      <c r="AA213" s="1">
        <f t="shared" ref="AA213:AA276" si="114">AB$3+AB$4*Z213+AB$5*Z213^2+AH213</f>
        <v>-9.0181119687962955E-4</v>
      </c>
      <c r="AB213" s="1">
        <f t="shared" ref="AB213:AB276" si="115">IF(S213&lt;&gt;0,G213-AH213,-9999)</f>
        <v>5.6010386758416925E-3</v>
      </c>
      <c r="AC213" s="1">
        <f t="shared" ref="AC213:AC276" si="116">+G213-P213</f>
        <v>3.9819108749494354E-2</v>
      </c>
      <c r="AD213" s="1">
        <f t="shared" ref="AD213:AD276" si="117">IF(S213&lt;&gt;0,G213-AA213,-9999)</f>
        <v>1.0411841195516667E-2</v>
      </c>
      <c r="AE213" s="1">
        <f t="shared" ref="AE213:AE276" si="118">+(G213-AA213)^2*S213</f>
        <v>5.4203218540328974E-6</v>
      </c>
      <c r="AF213" s="1">
        <f t="shared" ref="AF213:AF276" si="119">IF(S213&lt;&gt;0,G213-P213,-9999)</f>
        <v>3.9819108749494354E-2</v>
      </c>
      <c r="AG213" s="2"/>
      <c r="AH213" s="1">
        <f t="shared" ref="AH213:AH276" si="120">$AB$6*($AB$11/AI213*AJ213+$AB$12)</f>
        <v>3.9089913227953448E-3</v>
      </c>
      <c r="AI213" s="1">
        <f t="shared" ref="AI213:AI276" si="121">1+$AB$7*COS(AL213)</f>
        <v>0.66487606314943482</v>
      </c>
      <c r="AJ213" s="1">
        <f t="shared" ref="AJ213:AJ276" si="122">SIN(AL213+RADIANS($AB$9))</f>
        <v>0.27208072115020954</v>
      </c>
      <c r="AK213" s="1">
        <f t="shared" ref="AK213:AK276" si="123">$AB$7*SIN(AL213)</f>
        <v>7.7107044864057714E-2</v>
      </c>
      <c r="AL213" s="1">
        <f t="shared" ref="AL213:AL276" si="124">2*ATAN(AM213)</f>
        <v>2.9154433850623764</v>
      </c>
      <c r="AM213" s="1">
        <f t="shared" ref="AM213:AM276" si="125">SQRT((1+$AB$7)/(1-$AB$7))*TAN(AN213/2)</f>
        <v>8.8059927105653593</v>
      </c>
      <c r="AN213" s="1">
        <f t="shared" si="105"/>
        <v>2.819367292428582</v>
      </c>
      <c r="AO213" s="1">
        <f t="shared" si="105"/>
        <v>2.8191961477311827</v>
      </c>
      <c r="AP213" s="1">
        <f t="shared" si="105"/>
        <v>2.8197208230980726</v>
      </c>
      <c r="AQ213" s="1">
        <f t="shared" si="105"/>
        <v>2.8181120433702151</v>
      </c>
      <c r="AR213" s="1">
        <f t="shared" si="105"/>
        <v>2.8230422191204632</v>
      </c>
      <c r="AS213" s="1">
        <f t="shared" si="105"/>
        <v>2.8079074768550329</v>
      </c>
      <c r="AT213" s="1">
        <f t="shared" si="105"/>
        <v>2.8541346260043428</v>
      </c>
      <c r="AU213" s="1">
        <f t="shared" ref="AU213:AU276" si="126">RADIANS($AB$9)+$AB$18*(F213-AB$15)</f>
        <v>2.7104121363584888</v>
      </c>
    </row>
    <row r="214" spans="1:47" ht="12.95" customHeight="1" x14ac:dyDescent="0.2">
      <c r="A214" s="67" t="s">
        <v>119</v>
      </c>
      <c r="B214" s="68" t="s">
        <v>100</v>
      </c>
      <c r="C214" s="67">
        <v>17830.473000000002</v>
      </c>
      <c r="D214" s="69"/>
      <c r="E214" s="70">
        <f t="shared" si="106"/>
        <v>-15849.986052670332</v>
      </c>
      <c r="F214" s="1">
        <f t="shared" si="107"/>
        <v>-15850</v>
      </c>
      <c r="G214" s="1">
        <f t="shared" si="108"/>
        <v>2.3394499999994878E-2</v>
      </c>
      <c r="H214" s="1">
        <f t="shared" si="109"/>
        <v>2.3394499999994878E-2</v>
      </c>
      <c r="P214" s="1">
        <f t="shared" si="110"/>
        <v>-3.0305147165127826E-2</v>
      </c>
      <c r="Q214" s="119">
        <f t="shared" ref="Q214:Q277" si="127">+C214-15018.5</f>
        <v>2811.9730000000018</v>
      </c>
      <c r="R214" s="1">
        <f t="shared" si="111"/>
        <v>2.8836521056586706E-3</v>
      </c>
      <c r="S214" s="2">
        <f t="shared" si="112"/>
        <v>0.05</v>
      </c>
      <c r="Z214" s="1">
        <f t="shared" si="113"/>
        <v>-15850</v>
      </c>
      <c r="AA214" s="1">
        <f t="shared" si="114"/>
        <v>-8.0655192079249951E-4</v>
      </c>
      <c r="AB214" s="1">
        <f t="shared" si="115"/>
        <v>1.93859227630774E-2</v>
      </c>
      <c r="AC214" s="1">
        <f t="shared" si="116"/>
        <v>5.3699647165122703E-2</v>
      </c>
      <c r="AD214" s="1">
        <f t="shared" si="117"/>
        <v>2.4201051920787378E-2</v>
      </c>
      <c r="AE214" s="1">
        <f t="shared" si="118"/>
        <v>2.9284545703632319E-5</v>
      </c>
      <c r="AF214" s="1">
        <f t="shared" si="119"/>
        <v>5.3699647165122703E-2</v>
      </c>
      <c r="AG214" s="2"/>
      <c r="AH214" s="1">
        <f t="shared" si="120"/>
        <v>4.0085772369174762E-3</v>
      </c>
      <c r="AI214" s="1">
        <f t="shared" si="121"/>
        <v>0.6645870514596679</v>
      </c>
      <c r="AJ214" s="1">
        <f t="shared" si="122"/>
        <v>0.27571543020380412</v>
      </c>
      <c r="AK214" s="1">
        <f t="shared" si="123"/>
        <v>7.5839985293840215E-2</v>
      </c>
      <c r="AL214" s="1">
        <f t="shared" si="124"/>
        <v>2.919222619552666</v>
      </c>
      <c r="AM214" s="1">
        <f t="shared" si="125"/>
        <v>8.9569253483369007</v>
      </c>
      <c r="AN214" s="1">
        <f t="shared" si="105"/>
        <v>2.8247059205549263</v>
      </c>
      <c r="AO214" s="1">
        <f t="shared" si="105"/>
        <v>2.8245355517202761</v>
      </c>
      <c r="AP214" s="1">
        <f t="shared" si="105"/>
        <v>2.8250569271255146</v>
      </c>
      <c r="AQ214" s="1">
        <f t="shared" si="105"/>
        <v>2.8234610938067823</v>
      </c>
      <c r="AR214" s="1">
        <f t="shared" si="105"/>
        <v>2.8283430198062498</v>
      </c>
      <c r="AS214" s="1">
        <f t="shared" si="105"/>
        <v>2.8133834425158017</v>
      </c>
      <c r="AT214" s="1">
        <f t="shared" si="105"/>
        <v>2.8590003689056456</v>
      </c>
      <c r="AU214" s="1">
        <f t="shared" si="126"/>
        <v>2.7174938255140111</v>
      </c>
    </row>
    <row r="215" spans="1:47" ht="12.95" customHeight="1" x14ac:dyDescent="0.2">
      <c r="A215" s="67" t="s">
        <v>119</v>
      </c>
      <c r="B215" s="68" t="s">
        <v>101</v>
      </c>
      <c r="C215" s="67">
        <v>17831.29</v>
      </c>
      <c r="D215" s="69"/>
      <c r="E215" s="70">
        <f t="shared" si="106"/>
        <v>-15849.498973727052</v>
      </c>
      <c r="F215" s="1">
        <f t="shared" si="107"/>
        <v>-15849.5</v>
      </c>
      <c r="G215" s="1">
        <f t="shared" si="108"/>
        <v>1.7214149993378669E-3</v>
      </c>
      <c r="H215" s="1">
        <f t="shared" si="109"/>
        <v>1.7214149993378669E-3</v>
      </c>
      <c r="P215" s="1">
        <f t="shared" si="110"/>
        <v>-3.0304928301849669E-2</v>
      </c>
      <c r="Q215" s="119">
        <f t="shared" si="127"/>
        <v>2812.7900000000009</v>
      </c>
      <c r="R215" s="1">
        <f t="shared" si="111"/>
        <v>1.0256866652455195E-3</v>
      </c>
      <c r="S215" s="2">
        <f t="shared" si="112"/>
        <v>0.05</v>
      </c>
      <c r="Z215" s="1">
        <f t="shared" si="113"/>
        <v>-15849.5</v>
      </c>
      <c r="AA215" s="1">
        <f t="shared" si="114"/>
        <v>-8.0126423377860443E-4</v>
      </c>
      <c r="AB215" s="1">
        <f t="shared" si="115"/>
        <v>-2.2926901881101429E-3</v>
      </c>
      <c r="AC215" s="1">
        <f t="shared" si="116"/>
        <v>3.2026343301187532E-2</v>
      </c>
      <c r="AD215" s="1">
        <f t="shared" si="117"/>
        <v>2.5226792331164713E-3</v>
      </c>
      <c r="AE215" s="1">
        <f t="shared" si="118"/>
        <v>3.1819552565985539E-7</v>
      </c>
      <c r="AF215" s="1">
        <f t="shared" si="119"/>
        <v>3.2026343301187532E-2</v>
      </c>
      <c r="AG215" s="2"/>
      <c r="AH215" s="1">
        <f t="shared" si="120"/>
        <v>4.0141051874480098E-3</v>
      </c>
      <c r="AI215" s="1">
        <f t="shared" si="121"/>
        <v>0.6645711429921608</v>
      </c>
      <c r="AJ215" s="1">
        <f t="shared" si="122"/>
        <v>0.27591715075409484</v>
      </c>
      <c r="AK215" s="1">
        <f t="shared" si="123"/>
        <v>7.5769593533975887E-2</v>
      </c>
      <c r="AL215" s="1">
        <f t="shared" si="124"/>
        <v>2.9194324805333736</v>
      </c>
      <c r="AM215" s="1">
        <f t="shared" si="125"/>
        <v>8.9654565041159096</v>
      </c>
      <c r="AN215" s="1">
        <f t="shared" si="105"/>
        <v>2.8250024425281404</v>
      </c>
      <c r="AO215" s="1">
        <f t="shared" si="105"/>
        <v>2.8248321191701735</v>
      </c>
      <c r="AP215" s="1">
        <f t="shared" si="105"/>
        <v>2.8253533047705961</v>
      </c>
      <c r="AQ215" s="1">
        <f t="shared" si="105"/>
        <v>2.8237582077989503</v>
      </c>
      <c r="AR215" s="1">
        <f t="shared" si="105"/>
        <v>2.8286374100806237</v>
      </c>
      <c r="AS215" s="1">
        <f t="shared" si="105"/>
        <v>2.8136876649744957</v>
      </c>
      <c r="AT215" s="1">
        <f t="shared" si="105"/>
        <v>2.8592704788498038</v>
      </c>
      <c r="AU215" s="1">
        <f t="shared" si="126"/>
        <v>2.7178872526893181</v>
      </c>
    </row>
    <row r="216" spans="1:47" ht="12.95" customHeight="1" x14ac:dyDescent="0.2">
      <c r="A216" s="67" t="s">
        <v>119</v>
      </c>
      <c r="B216" s="68" t="s">
        <v>101</v>
      </c>
      <c r="C216" s="67">
        <v>17841.366999999998</v>
      </c>
      <c r="D216" s="69"/>
      <c r="E216" s="70">
        <f t="shared" si="106"/>
        <v>-15843.491269306684</v>
      </c>
      <c r="F216" s="1">
        <f t="shared" si="107"/>
        <v>-15843.5</v>
      </c>
      <c r="G216" s="1">
        <f t="shared" si="108"/>
        <v>1.4644394996139454E-2</v>
      </c>
      <c r="H216" s="1">
        <f t="shared" si="109"/>
        <v>1.4644394996139454E-2</v>
      </c>
      <c r="P216" s="1">
        <f t="shared" si="110"/>
        <v>-3.0302298314701145E-2</v>
      </c>
      <c r="Q216" s="119">
        <f t="shared" si="127"/>
        <v>2822.8669999999984</v>
      </c>
      <c r="R216" s="1">
        <f t="shared" si="111"/>
        <v>2.0202052395787633E-3</v>
      </c>
      <c r="S216" s="2">
        <f t="shared" si="112"/>
        <v>0.05</v>
      </c>
      <c r="Z216" s="1">
        <f t="shared" si="113"/>
        <v>-15843.5</v>
      </c>
      <c r="AA216" s="1">
        <f t="shared" si="114"/>
        <v>-7.3784916319174707E-4</v>
      </c>
      <c r="AB216" s="1">
        <f t="shared" si="115"/>
        <v>1.0563992440170249E-2</v>
      </c>
      <c r="AC216" s="1">
        <f t="shared" si="116"/>
        <v>4.4946693310840599E-2</v>
      </c>
      <c r="AD216" s="1">
        <f t="shared" si="117"/>
        <v>1.5382244159331201E-2</v>
      </c>
      <c r="AE216" s="1">
        <f t="shared" si="118"/>
        <v>1.1830671768863943E-5</v>
      </c>
      <c r="AF216" s="1">
        <f t="shared" si="119"/>
        <v>4.4946693310840599E-2</v>
      </c>
      <c r="AG216" s="2"/>
      <c r="AH216" s="1">
        <f t="shared" si="120"/>
        <v>4.080402555969205E-3</v>
      </c>
      <c r="AI216" s="1">
        <f t="shared" si="121"/>
        <v>0.66438145261478132</v>
      </c>
      <c r="AJ216" s="1">
        <f t="shared" si="122"/>
        <v>0.27833609381459701</v>
      </c>
      <c r="AK216" s="1">
        <f t="shared" si="123"/>
        <v>7.4924896188951609E-2</v>
      </c>
      <c r="AL216" s="1">
        <f t="shared" si="124"/>
        <v>2.9219500281562394</v>
      </c>
      <c r="AM216" s="1">
        <f t="shared" si="125"/>
        <v>9.0690640908886735</v>
      </c>
      <c r="AN216" s="1">
        <f t="shared" si="105"/>
        <v>2.8285601495369161</v>
      </c>
      <c r="AO216" s="1">
        <f t="shared" si="105"/>
        <v>2.828390391411753</v>
      </c>
      <c r="AP216" s="1">
        <f t="shared" si="105"/>
        <v>2.8289092462377323</v>
      </c>
      <c r="AQ216" s="1">
        <f t="shared" si="105"/>
        <v>2.8273231254765858</v>
      </c>
      <c r="AR216" s="1">
        <f t="shared" si="105"/>
        <v>2.8321692902485931</v>
      </c>
      <c r="AS216" s="1">
        <f t="shared" si="105"/>
        <v>2.8173383536264529</v>
      </c>
      <c r="AT216" s="1">
        <f t="shared" si="105"/>
        <v>2.8625100966906025</v>
      </c>
      <c r="AU216" s="1">
        <f t="shared" si="126"/>
        <v>2.7226083787929998</v>
      </c>
    </row>
    <row r="217" spans="1:47" ht="12.95" customHeight="1" x14ac:dyDescent="0.2">
      <c r="A217" s="67" t="s">
        <v>119</v>
      </c>
      <c r="B217" s="68" t="s">
        <v>100</v>
      </c>
      <c r="C217" s="67">
        <v>17847.240000000002</v>
      </c>
      <c r="D217" s="69"/>
      <c r="E217" s="70">
        <f t="shared" si="106"/>
        <v>-15839.989905005716</v>
      </c>
      <c r="F217" s="1">
        <f t="shared" si="107"/>
        <v>-15840</v>
      </c>
      <c r="G217" s="1">
        <f t="shared" si="108"/>
        <v>1.6932800001086434E-2</v>
      </c>
      <c r="H217" s="1">
        <f t="shared" si="109"/>
        <v>1.6932800001086434E-2</v>
      </c>
      <c r="P217" s="1">
        <f t="shared" si="110"/>
        <v>-3.0300761062590009E-2</v>
      </c>
      <c r="Q217" s="119">
        <f t="shared" si="127"/>
        <v>2828.7400000000016</v>
      </c>
      <c r="R217" s="1">
        <f t="shared" si="111"/>
        <v>2.2310092907560516E-3</v>
      </c>
      <c r="S217" s="2">
        <f t="shared" si="112"/>
        <v>0.05</v>
      </c>
      <c r="Z217" s="1">
        <f t="shared" si="113"/>
        <v>-15840</v>
      </c>
      <c r="AA217" s="1">
        <f t="shared" si="114"/>
        <v>-7.0088887836764965E-4</v>
      </c>
      <c r="AB217" s="1">
        <f t="shared" si="115"/>
        <v>1.2813756556673023E-2</v>
      </c>
      <c r="AC217" s="1">
        <f t="shared" si="116"/>
        <v>4.7233561063676446E-2</v>
      </c>
      <c r="AD217" s="1">
        <f t="shared" si="117"/>
        <v>1.7633688879454084E-2</v>
      </c>
      <c r="AE217" s="1">
        <f t="shared" si="118"/>
        <v>1.5547349174869132E-5</v>
      </c>
      <c r="AF217" s="1">
        <f t="shared" si="119"/>
        <v>4.7233561063676446E-2</v>
      </c>
      <c r="AG217" s="2"/>
      <c r="AH217" s="1">
        <f t="shared" si="120"/>
        <v>4.1190434444134108E-3</v>
      </c>
      <c r="AI217" s="1">
        <f t="shared" si="121"/>
        <v>0.66427183158409941</v>
      </c>
      <c r="AJ217" s="1">
        <f t="shared" si="122"/>
        <v>0.27974569266701671</v>
      </c>
      <c r="AK217" s="1">
        <f t="shared" si="123"/>
        <v>7.4432159380163385E-2</v>
      </c>
      <c r="AL217" s="1">
        <f t="shared" si="124"/>
        <v>2.9234179335133792</v>
      </c>
      <c r="AM217" s="1">
        <f t="shared" si="125"/>
        <v>9.1305735616288377</v>
      </c>
      <c r="AN217" s="1">
        <f t="shared" si="105"/>
        <v>2.8306350070904807</v>
      </c>
      <c r="AO217" s="1">
        <f t="shared" si="105"/>
        <v>2.8304655953329161</v>
      </c>
      <c r="AP217" s="1">
        <f t="shared" si="105"/>
        <v>2.8309830452799845</v>
      </c>
      <c r="AQ217" s="1">
        <f t="shared" si="105"/>
        <v>2.829402279822621</v>
      </c>
      <c r="AR217" s="1">
        <f t="shared" si="105"/>
        <v>2.8342288727521785</v>
      </c>
      <c r="AS217" s="1">
        <f t="shared" si="105"/>
        <v>2.819467939155075</v>
      </c>
      <c r="AT217" s="1">
        <f t="shared" si="105"/>
        <v>2.8643984316100366</v>
      </c>
      <c r="AU217" s="1">
        <f t="shared" si="126"/>
        <v>2.7253623690201474</v>
      </c>
    </row>
    <row r="218" spans="1:47" ht="12.95" customHeight="1" x14ac:dyDescent="0.2">
      <c r="A218" s="67" t="s">
        <v>119</v>
      </c>
      <c r="B218" s="68" t="s">
        <v>100</v>
      </c>
      <c r="C218" s="67">
        <v>18026.696</v>
      </c>
      <c r="D218" s="69"/>
      <c r="E218" s="70">
        <f t="shared" si="106"/>
        <v>-15733.001852563328</v>
      </c>
      <c r="F218" s="1">
        <f t="shared" si="107"/>
        <v>-15733</v>
      </c>
      <c r="G218" s="1">
        <f t="shared" si="108"/>
        <v>-3.1073900026967749E-3</v>
      </c>
      <c r="H218" s="1">
        <f t="shared" si="109"/>
        <v>-3.1073900026967749E-3</v>
      </c>
      <c r="P218" s="1">
        <f t="shared" si="110"/>
        <v>-3.0252665238205103E-2</v>
      </c>
      <c r="Q218" s="119">
        <f t="shared" si="127"/>
        <v>3008.1959999999999</v>
      </c>
      <c r="R218" s="1">
        <f t="shared" si="111"/>
        <v>7.3686596761150173E-4</v>
      </c>
      <c r="S218" s="2">
        <f t="shared" si="112"/>
        <v>0.05</v>
      </c>
      <c r="Z218" s="1">
        <f t="shared" si="113"/>
        <v>-15733</v>
      </c>
      <c r="AA218" s="1">
        <f t="shared" si="114"/>
        <v>4.1711494187652437E-4</v>
      </c>
      <c r="AB218" s="1">
        <f t="shared" si="115"/>
        <v>-8.3955537044468828E-3</v>
      </c>
      <c r="AC218" s="1">
        <f t="shared" si="116"/>
        <v>2.7145275235508328E-2</v>
      </c>
      <c r="AD218" s="1">
        <f t="shared" si="117"/>
        <v>-3.5245049445732993E-3</v>
      </c>
      <c r="AE218" s="1">
        <f t="shared" si="118"/>
        <v>6.2110675521608183E-7</v>
      </c>
      <c r="AF218" s="1">
        <f t="shared" si="119"/>
        <v>2.7145275235508328E-2</v>
      </c>
      <c r="AG218" s="2"/>
      <c r="AH218" s="1">
        <f t="shared" si="120"/>
        <v>5.2881637017501079E-3</v>
      </c>
      <c r="AI218" s="1">
        <f t="shared" si="121"/>
        <v>0.66128366498672164</v>
      </c>
      <c r="AJ218" s="1">
        <f t="shared" si="122"/>
        <v>0.32232755653190226</v>
      </c>
      <c r="AK218" s="1">
        <f t="shared" si="123"/>
        <v>5.936997400253758E-2</v>
      </c>
      <c r="AL218" s="1">
        <f t="shared" si="124"/>
        <v>2.9680759652956672</v>
      </c>
      <c r="AM218" s="1">
        <f t="shared" si="125"/>
        <v>11.497334884122843</v>
      </c>
      <c r="AN218" s="1">
        <f t="shared" si="105"/>
        <v>2.8939112942915912</v>
      </c>
      <c r="AO218" s="1">
        <f t="shared" si="105"/>
        <v>2.8937583834826501</v>
      </c>
      <c r="AP218" s="1">
        <f t="shared" si="105"/>
        <v>2.8942170344390079</v>
      </c>
      <c r="AQ218" s="1">
        <f t="shared" si="105"/>
        <v>2.8928411661886431</v>
      </c>
      <c r="AR218" s="1">
        <f t="shared" si="105"/>
        <v>2.8969670866803914</v>
      </c>
      <c r="AS218" s="1">
        <f t="shared" si="105"/>
        <v>2.884581318982061</v>
      </c>
      <c r="AT218" s="1">
        <f t="shared" si="105"/>
        <v>2.9216501590689288</v>
      </c>
      <c r="AU218" s="1">
        <f t="shared" si="126"/>
        <v>2.809555784535807</v>
      </c>
    </row>
    <row r="219" spans="1:47" ht="12.95" customHeight="1" x14ac:dyDescent="0.2">
      <c r="A219" s="67" t="s">
        <v>119</v>
      </c>
      <c r="B219" s="68" t="s">
        <v>101</v>
      </c>
      <c r="C219" s="67">
        <v>18032.579000000002</v>
      </c>
      <c r="D219" s="69"/>
      <c r="E219" s="70">
        <f t="shared" si="106"/>
        <v>-15729.49452646379</v>
      </c>
      <c r="F219" s="1">
        <f t="shared" si="107"/>
        <v>-15729.5</v>
      </c>
      <c r="G219" s="1">
        <f t="shared" si="108"/>
        <v>9.1810150006494951E-3</v>
      </c>
      <c r="H219" s="1">
        <f t="shared" si="109"/>
        <v>9.1810150006494951E-3</v>
      </c>
      <c r="P219" s="1">
        <f t="shared" si="110"/>
        <v>-3.0251056034515358E-2</v>
      </c>
      <c r="Q219" s="119">
        <f t="shared" si="127"/>
        <v>3014.0790000000015</v>
      </c>
      <c r="R219" s="1">
        <f t="shared" si="111"/>
        <v>1.5548882261222873E-3</v>
      </c>
      <c r="S219" s="2">
        <f t="shared" si="112"/>
        <v>0.05</v>
      </c>
      <c r="Z219" s="1">
        <f t="shared" si="113"/>
        <v>-15729.5</v>
      </c>
      <c r="AA219" s="1">
        <f t="shared" si="114"/>
        <v>4.5327596330106169E-4</v>
      </c>
      <c r="AB219" s="1">
        <f t="shared" si="115"/>
        <v>3.8550268151169445E-3</v>
      </c>
      <c r="AC219" s="1">
        <f t="shared" si="116"/>
        <v>3.9432071035164856E-2</v>
      </c>
      <c r="AD219" s="1">
        <f t="shared" si="117"/>
        <v>8.7277390373484334E-3</v>
      </c>
      <c r="AE219" s="1">
        <f t="shared" si="118"/>
        <v>3.8086714352027876E-6</v>
      </c>
      <c r="AF219" s="1">
        <f t="shared" si="119"/>
        <v>3.9432071035164856E-2</v>
      </c>
      <c r="AG219" s="2"/>
      <c r="AH219" s="1">
        <f t="shared" si="120"/>
        <v>5.3259881855325505E-3</v>
      </c>
      <c r="AI219" s="1">
        <f t="shared" si="121"/>
        <v>0.66119768587268046</v>
      </c>
      <c r="AJ219" s="1">
        <f t="shared" si="122"/>
        <v>0.32370382557579447</v>
      </c>
      <c r="AK219" s="1">
        <f t="shared" si="123"/>
        <v>5.8877341650778472E-2</v>
      </c>
      <c r="AL219" s="1">
        <f t="shared" si="124"/>
        <v>2.9695301902548383</v>
      </c>
      <c r="AM219" s="1">
        <f t="shared" si="125"/>
        <v>11.594994494352433</v>
      </c>
      <c r="AN219" s="1">
        <f t="shared" si="105"/>
        <v>2.8959764078275101</v>
      </c>
      <c r="AO219" s="1">
        <f t="shared" si="105"/>
        <v>2.895824227879189</v>
      </c>
      <c r="AP219" s="1">
        <f t="shared" si="105"/>
        <v>2.8962804495032861</v>
      </c>
      <c r="AQ219" s="1">
        <f t="shared" si="105"/>
        <v>2.8949125821428643</v>
      </c>
      <c r="AR219" s="1">
        <f t="shared" si="105"/>
        <v>2.8990123933479954</v>
      </c>
      <c r="AS219" s="1">
        <f t="shared" si="105"/>
        <v>2.886711558355457</v>
      </c>
      <c r="AT219" s="1">
        <f t="shared" si="105"/>
        <v>2.9235084099342159</v>
      </c>
      <c r="AU219" s="1">
        <f t="shared" si="126"/>
        <v>2.8123097747629546</v>
      </c>
    </row>
    <row r="220" spans="1:47" ht="12.95" customHeight="1" x14ac:dyDescent="0.2">
      <c r="A220" s="67" t="s">
        <v>119</v>
      </c>
      <c r="B220" s="68" t="s">
        <v>100</v>
      </c>
      <c r="C220" s="67">
        <v>18038.482</v>
      </c>
      <c r="D220" s="69"/>
      <c r="E220" s="70">
        <f t="shared" si="106"/>
        <v>-15725.975276767111</v>
      </c>
      <c r="F220" s="1">
        <f t="shared" si="107"/>
        <v>-15726</v>
      </c>
      <c r="G220" s="1">
        <f t="shared" si="108"/>
        <v>4.1469419997156365E-2</v>
      </c>
      <c r="H220" s="1">
        <f t="shared" si="109"/>
        <v>4.1469419997156365E-2</v>
      </c>
      <c r="P220" s="1">
        <f t="shared" si="110"/>
        <v>-3.0249444551816339E-2</v>
      </c>
      <c r="Q220" s="119">
        <f t="shared" si="127"/>
        <v>3019.982</v>
      </c>
      <c r="R220" s="1">
        <f t="shared" si="111"/>
        <v>5.1435955321938939E-3</v>
      </c>
      <c r="S220" s="2">
        <f t="shared" si="112"/>
        <v>0.05</v>
      </c>
      <c r="Z220" s="1">
        <f t="shared" si="113"/>
        <v>-15726</v>
      </c>
      <c r="AA220" s="1">
        <f t="shared" si="114"/>
        <v>4.8940986061632875E-4</v>
      </c>
      <c r="AB220" s="1">
        <f t="shared" si="115"/>
        <v>3.6105634994886546E-2</v>
      </c>
      <c r="AC220" s="1">
        <f t="shared" si="116"/>
        <v>7.1718864548972708E-2</v>
      </c>
      <c r="AD220" s="1">
        <f t="shared" si="117"/>
        <v>4.0980010136540033E-2</v>
      </c>
      <c r="AE220" s="1">
        <f t="shared" si="118"/>
        <v>8.3968061539546198E-5</v>
      </c>
      <c r="AF220" s="1">
        <f t="shared" si="119"/>
        <v>7.1718864548972708E-2</v>
      </c>
      <c r="AG220" s="2"/>
      <c r="AH220" s="1">
        <f t="shared" si="120"/>
        <v>5.3637850022698165E-3</v>
      </c>
      <c r="AI220" s="1">
        <f t="shared" si="121"/>
        <v>0.66111244536734448</v>
      </c>
      <c r="AJ220" s="1">
        <f t="shared" si="122"/>
        <v>0.32507905177486129</v>
      </c>
      <c r="AK220" s="1">
        <f t="shared" si="123"/>
        <v>5.8384713178950928E-2</v>
      </c>
      <c r="AL220" s="1">
        <f t="shared" si="124"/>
        <v>2.9709840363510116</v>
      </c>
      <c r="AM220" s="1">
        <f t="shared" si="125"/>
        <v>11.694288720671032</v>
      </c>
      <c r="AN220" s="1">
        <f t="shared" si="105"/>
        <v>2.8980412506801896</v>
      </c>
      <c r="AO220" s="1">
        <f t="shared" si="105"/>
        <v>2.8978898134296727</v>
      </c>
      <c r="AP220" s="1">
        <f t="shared" si="105"/>
        <v>2.8983435747401636</v>
      </c>
      <c r="AQ220" s="1">
        <f t="shared" si="105"/>
        <v>2.8969837868811945</v>
      </c>
      <c r="AR220" s="1">
        <f t="shared" si="105"/>
        <v>2.9010572977921436</v>
      </c>
      <c r="AS220" s="1">
        <f t="shared" si="105"/>
        <v>2.8888418240810338</v>
      </c>
      <c r="AT220" s="1">
        <f t="shared" si="105"/>
        <v>2.9253658174181942</v>
      </c>
      <c r="AU220" s="1">
        <f t="shared" si="126"/>
        <v>2.8150637649901022</v>
      </c>
    </row>
    <row r="221" spans="1:47" ht="12.95" customHeight="1" x14ac:dyDescent="0.2">
      <c r="A221" s="67" t="s">
        <v>119</v>
      </c>
      <c r="B221" s="68" t="s">
        <v>100</v>
      </c>
      <c r="C221" s="67">
        <v>18048.483</v>
      </c>
      <c r="D221" s="69"/>
      <c r="E221" s="70">
        <f t="shared" si="106"/>
        <v>-15720.012882015882</v>
      </c>
      <c r="F221" s="1">
        <f t="shared" si="107"/>
        <v>-15720</v>
      </c>
      <c r="G221" s="1">
        <f t="shared" si="108"/>
        <v>-2.1607600003335392E-2</v>
      </c>
      <c r="H221" s="1">
        <f t="shared" si="109"/>
        <v>-2.1607600003335392E-2</v>
      </c>
      <c r="P221" s="1">
        <f t="shared" si="110"/>
        <v>-3.0246676707861738E-2</v>
      </c>
      <c r="Q221" s="119">
        <f t="shared" si="127"/>
        <v>3029.9830000000002</v>
      </c>
      <c r="R221" s="1">
        <f t="shared" si="111"/>
        <v>7.4633646306689796E-5</v>
      </c>
      <c r="S221" s="2">
        <f t="shared" si="112"/>
        <v>0.05</v>
      </c>
      <c r="Z221" s="1">
        <f t="shared" si="113"/>
        <v>-15720</v>
      </c>
      <c r="AA221" s="1">
        <f t="shared" si="114"/>
        <v>5.5129026307178426E-4</v>
      </c>
      <c r="AB221" s="1">
        <f t="shared" si="115"/>
        <v>-2.7036114863912799E-2</v>
      </c>
      <c r="AC221" s="1">
        <f t="shared" si="116"/>
        <v>8.639076704526346E-3</v>
      </c>
      <c r="AD221" s="1">
        <f t="shared" si="117"/>
        <v>-2.2158890266407175E-2</v>
      </c>
      <c r="AE221" s="1">
        <f t="shared" si="118"/>
        <v>2.4550820891933734E-5</v>
      </c>
      <c r="AF221" s="1">
        <f t="shared" si="119"/>
        <v>8.639076704526346E-3</v>
      </c>
      <c r="AG221" s="2"/>
      <c r="AH221" s="1">
        <f t="shared" si="120"/>
        <v>5.4285148605774068E-3</v>
      </c>
      <c r="AI221" s="1">
        <f t="shared" si="121"/>
        <v>0.66096803554074623</v>
      </c>
      <c r="AJ221" s="1">
        <f t="shared" si="122"/>
        <v>0.3274341583494888</v>
      </c>
      <c r="AK221" s="1">
        <f t="shared" si="123"/>
        <v>5.7540216308150045E-2</v>
      </c>
      <c r="AL221" s="1">
        <f t="shared" si="124"/>
        <v>2.9734754720161134</v>
      </c>
      <c r="AM221" s="1">
        <f t="shared" si="125"/>
        <v>11.868431271748447</v>
      </c>
      <c r="AN221" s="1">
        <f t="shared" ref="AN221:AT230" si="128">$AU221+$AB$7*SIN(AO221)</f>
        <v>2.9015803581955639</v>
      </c>
      <c r="AO221" s="1">
        <f t="shared" si="128"/>
        <v>2.9014302215755365</v>
      </c>
      <c r="AP221" s="1">
        <f t="shared" si="128"/>
        <v>2.9018796934870799</v>
      </c>
      <c r="AQ221" s="1">
        <f t="shared" si="128"/>
        <v>2.9005339379668729</v>
      </c>
      <c r="AR221" s="1">
        <f t="shared" si="128"/>
        <v>2.9045619215060783</v>
      </c>
      <c r="AS221" s="1">
        <f t="shared" si="128"/>
        <v>2.8924937701051889</v>
      </c>
      <c r="AT221" s="1">
        <f t="shared" si="128"/>
        <v>2.9285480019718593</v>
      </c>
      <c r="AU221" s="1">
        <f t="shared" si="126"/>
        <v>2.8197848910937839</v>
      </c>
    </row>
    <row r="222" spans="1:47" ht="12.95" customHeight="1" x14ac:dyDescent="0.2">
      <c r="A222" s="67" t="s">
        <v>119</v>
      </c>
      <c r="B222" s="68" t="s">
        <v>100</v>
      </c>
      <c r="C222" s="67">
        <v>18053.538</v>
      </c>
      <c r="D222" s="69"/>
      <c r="E222" s="70">
        <f t="shared" si="106"/>
        <v>-15716.999192838053</v>
      </c>
      <c r="F222" s="1">
        <f t="shared" si="107"/>
        <v>-15717</v>
      </c>
      <c r="G222" s="1">
        <f t="shared" si="108"/>
        <v>1.3538899984268937E-3</v>
      </c>
      <c r="H222" s="1">
        <f t="shared" si="109"/>
        <v>1.3538899984268937E-3</v>
      </c>
      <c r="P222" s="1">
        <f t="shared" si="110"/>
        <v>-3.0245290274323194E-2</v>
      </c>
      <c r="Q222" s="119">
        <f t="shared" si="127"/>
        <v>3035.0380000000005</v>
      </c>
      <c r="R222" s="1">
        <f t="shared" si="111"/>
        <v>9.9850819390975842E-4</v>
      </c>
      <c r="S222" s="2">
        <f t="shared" si="112"/>
        <v>0.05</v>
      </c>
      <c r="Z222" s="1">
        <f t="shared" si="113"/>
        <v>-15717</v>
      </c>
      <c r="AA222" s="1">
        <f t="shared" si="114"/>
        <v>5.8220027854264441E-4</v>
      </c>
      <c r="AB222" s="1">
        <f t="shared" si="115"/>
        <v>-4.1069590072099092E-3</v>
      </c>
      <c r="AC222" s="1">
        <f t="shared" si="116"/>
        <v>3.1599180272750091E-2</v>
      </c>
      <c r="AD222" s="1">
        <f t="shared" si="117"/>
        <v>7.7168971988424932E-4</v>
      </c>
      <c r="AE222" s="1">
        <f t="shared" si="118"/>
        <v>2.9775251188751562E-8</v>
      </c>
      <c r="AF222" s="1">
        <f t="shared" si="119"/>
        <v>3.1599180272750091E-2</v>
      </c>
      <c r="AG222" s="2"/>
      <c r="AH222" s="1">
        <f t="shared" si="120"/>
        <v>5.4608490056368029E-3</v>
      </c>
      <c r="AI222" s="1">
        <f t="shared" si="121"/>
        <v>0.66089664308650153</v>
      </c>
      <c r="AJ222" s="1">
        <f t="shared" si="122"/>
        <v>0.32861056437885672</v>
      </c>
      <c r="AK222" s="1">
        <f t="shared" si="123"/>
        <v>5.7117972196899881E-2</v>
      </c>
      <c r="AL222" s="1">
        <f t="shared" si="124"/>
        <v>2.9747207811553795</v>
      </c>
      <c r="AM222" s="1">
        <f t="shared" si="125"/>
        <v>11.95741845867089</v>
      </c>
      <c r="AN222" s="1">
        <f t="shared" si="128"/>
        <v>2.9033496198387563</v>
      </c>
      <c r="AO222" s="1">
        <f t="shared" si="128"/>
        <v>2.9032001464791386</v>
      </c>
      <c r="AP222" s="1">
        <f t="shared" si="128"/>
        <v>2.9036474398880432</v>
      </c>
      <c r="AQ222" s="1">
        <f t="shared" si="128"/>
        <v>2.9023087861136592</v>
      </c>
      <c r="AR222" s="1">
        <f t="shared" si="128"/>
        <v>2.9063137984887439</v>
      </c>
      <c r="AS222" s="1">
        <f t="shared" si="128"/>
        <v>2.8943197727125693</v>
      </c>
      <c r="AT222" s="1">
        <f t="shared" si="128"/>
        <v>2.9301381830202606</v>
      </c>
      <c r="AU222" s="1">
        <f t="shared" si="126"/>
        <v>2.822145454145625</v>
      </c>
    </row>
    <row r="223" spans="1:47" ht="12.95" customHeight="1" x14ac:dyDescent="0.2">
      <c r="A223" s="67" t="s">
        <v>119</v>
      </c>
      <c r="B223" s="68" t="s">
        <v>100</v>
      </c>
      <c r="C223" s="67">
        <v>18058.582999999999</v>
      </c>
      <c r="D223" s="69"/>
      <c r="E223" s="70">
        <f t="shared" si="106"/>
        <v>-15713.991465458799</v>
      </c>
      <c r="F223" s="1">
        <f t="shared" si="107"/>
        <v>-15714</v>
      </c>
      <c r="G223" s="1">
        <f t="shared" si="108"/>
        <v>1.4315379998151911E-2</v>
      </c>
      <c r="H223" s="1">
        <f t="shared" si="109"/>
        <v>1.4315379998151911E-2</v>
      </c>
      <c r="P223" s="1">
        <f t="shared" si="110"/>
        <v>-3.0243902166410482E-2</v>
      </c>
      <c r="Q223" s="119">
        <f t="shared" si="127"/>
        <v>3040.0829999999987</v>
      </c>
      <c r="R223" s="1">
        <f t="shared" si="111"/>
        <v>1.9855296270210885E-3</v>
      </c>
      <c r="S223" s="2">
        <f t="shared" si="112"/>
        <v>0.05</v>
      </c>
      <c r="Z223" s="1">
        <f t="shared" si="113"/>
        <v>-15714</v>
      </c>
      <c r="AA223" s="1">
        <f t="shared" si="114"/>
        <v>6.1309007811065352E-4</v>
      </c>
      <c r="AB223" s="1">
        <f t="shared" si="115"/>
        <v>8.8222174622502505E-3</v>
      </c>
      <c r="AC223" s="1">
        <f t="shared" si="116"/>
        <v>4.4559282164562397E-2</v>
      </c>
      <c r="AD223" s="1">
        <f t="shared" si="117"/>
        <v>1.3702289920041258E-2</v>
      </c>
      <c r="AE223" s="1">
        <f t="shared" si="118"/>
        <v>9.3876374526432136E-6</v>
      </c>
      <c r="AF223" s="1">
        <f t="shared" si="119"/>
        <v>4.4559282164562397E-2</v>
      </c>
      <c r="AG223" s="2"/>
      <c r="AH223" s="1">
        <f t="shared" si="120"/>
        <v>5.4931625359016609E-3</v>
      </c>
      <c r="AI223" s="1">
        <f t="shared" si="121"/>
        <v>0.66082579180259149</v>
      </c>
      <c r="AJ223" s="1">
        <f t="shared" si="122"/>
        <v>0.32978620619165205</v>
      </c>
      <c r="AK223" s="1">
        <f t="shared" si="123"/>
        <v>5.6695730981709692E-2</v>
      </c>
      <c r="AL223" s="1">
        <f t="shared" si="124"/>
        <v>2.9759658205975357</v>
      </c>
      <c r="AM223" s="1">
        <f t="shared" si="125"/>
        <v>12.047720957567844</v>
      </c>
      <c r="AN223" s="1">
        <f t="shared" si="128"/>
        <v>2.9051186886788529</v>
      </c>
      <c r="AO223" s="1">
        <f t="shared" si="128"/>
        <v>2.9049698871764877</v>
      </c>
      <c r="AP223" s="1">
        <f t="shared" si="128"/>
        <v>2.9054149796581008</v>
      </c>
      <c r="AQ223" s="1">
        <f t="shared" si="128"/>
        <v>2.9040834843402576</v>
      </c>
      <c r="AR223" s="1">
        <f t="shared" si="128"/>
        <v>2.9080653881958711</v>
      </c>
      <c r="AS223" s="1">
        <f t="shared" si="128"/>
        <v>2.8961457952085827</v>
      </c>
      <c r="AT223" s="1">
        <f t="shared" si="128"/>
        <v>2.9317277623056026</v>
      </c>
      <c r="AU223" s="1">
        <f t="shared" si="126"/>
        <v>2.8245060171974661</v>
      </c>
    </row>
    <row r="224" spans="1:47" ht="12.95" customHeight="1" x14ac:dyDescent="0.2">
      <c r="A224" s="67" t="s">
        <v>119</v>
      </c>
      <c r="B224" s="68" t="s">
        <v>100</v>
      </c>
      <c r="C224" s="67">
        <v>18080.38</v>
      </c>
      <c r="D224" s="69"/>
      <c r="E224" s="70">
        <f t="shared" si="106"/>
        <v>-15700.996533112781</v>
      </c>
      <c r="F224" s="1">
        <f t="shared" si="107"/>
        <v>-15701</v>
      </c>
      <c r="G224" s="1">
        <f t="shared" si="108"/>
        <v>5.8151699995505624E-3</v>
      </c>
      <c r="H224" s="1">
        <f t="shared" si="109"/>
        <v>5.8151699995505624E-3</v>
      </c>
      <c r="P224" s="1">
        <f t="shared" si="110"/>
        <v>-3.0237867683798429E-2</v>
      </c>
      <c r="Q224" s="119">
        <f t="shared" si="127"/>
        <v>3061.880000000001</v>
      </c>
      <c r="R224" s="1">
        <f t="shared" si="111"/>
        <v>1.2998215261969825E-3</v>
      </c>
      <c r="S224" s="2">
        <f t="shared" si="112"/>
        <v>0.05</v>
      </c>
      <c r="Z224" s="1">
        <f t="shared" si="113"/>
        <v>-15701</v>
      </c>
      <c r="AA224" s="1">
        <f t="shared" si="114"/>
        <v>7.467105883288902E-4</v>
      </c>
      <c r="AB224" s="1">
        <f t="shared" si="115"/>
        <v>1.8222206315936067E-4</v>
      </c>
      <c r="AC224" s="1">
        <f t="shared" si="116"/>
        <v>3.6053037683348992E-2</v>
      </c>
      <c r="AD224" s="1">
        <f t="shared" si="117"/>
        <v>5.0684594112216722E-3</v>
      </c>
      <c r="AE224" s="1">
        <f t="shared" si="118"/>
        <v>1.2844640401600771E-6</v>
      </c>
      <c r="AF224" s="1">
        <f t="shared" si="119"/>
        <v>3.6053037683348992E-2</v>
      </c>
      <c r="AG224" s="2"/>
      <c r="AH224" s="1">
        <f t="shared" si="120"/>
        <v>5.6329479363912017E-3</v>
      </c>
      <c r="AI224" s="1">
        <f t="shared" si="121"/>
        <v>0.66052501465274127</v>
      </c>
      <c r="AJ224" s="1">
        <f t="shared" si="122"/>
        <v>0.334871834378273</v>
      </c>
      <c r="AK224" s="1">
        <f t="shared" si="123"/>
        <v>5.4866052722680116E-2</v>
      </c>
      <c r="AL224" s="1">
        <f t="shared" si="124"/>
        <v>2.9813579255121354</v>
      </c>
      <c r="AM224" s="1">
        <f t="shared" si="125"/>
        <v>12.454971509556804</v>
      </c>
      <c r="AN224" s="1">
        <f t="shared" si="128"/>
        <v>2.9127824611628537</v>
      </c>
      <c r="AO224" s="1">
        <f t="shared" si="128"/>
        <v>2.9126366697374926</v>
      </c>
      <c r="AP224" s="1">
        <f t="shared" si="128"/>
        <v>2.9130719678470949</v>
      </c>
      <c r="AQ224" s="1">
        <f t="shared" si="128"/>
        <v>2.9117721414388646</v>
      </c>
      <c r="AR224" s="1">
        <f t="shared" si="128"/>
        <v>2.9156523390943936</v>
      </c>
      <c r="AS224" s="1">
        <f t="shared" si="128"/>
        <v>2.9040587917879015</v>
      </c>
      <c r="AT224" s="1">
        <f t="shared" si="128"/>
        <v>2.938609090373812</v>
      </c>
      <c r="AU224" s="1">
        <f t="shared" si="126"/>
        <v>2.8347351237554435</v>
      </c>
    </row>
    <row r="225" spans="1:47" ht="12.95" customHeight="1" x14ac:dyDescent="0.2">
      <c r="A225" s="67" t="s">
        <v>119</v>
      </c>
      <c r="B225" s="68" t="s">
        <v>101</v>
      </c>
      <c r="C225" s="67">
        <v>18089.61</v>
      </c>
      <c r="D225" s="69"/>
      <c r="E225" s="70">
        <f t="shared" si="106"/>
        <v>-15695.493793031406</v>
      </c>
      <c r="F225" s="1">
        <f t="shared" si="107"/>
        <v>-15695.5</v>
      </c>
      <c r="G225" s="1">
        <f t="shared" si="108"/>
        <v>1.0411234998173313E-2</v>
      </c>
      <c r="H225" s="1">
        <f t="shared" si="109"/>
        <v>1.0411234998173313E-2</v>
      </c>
      <c r="P225" s="1">
        <f t="shared" si="110"/>
        <v>-3.0235305168597498E-2</v>
      </c>
      <c r="Q225" s="119">
        <f t="shared" si="127"/>
        <v>3071.1100000000006</v>
      </c>
      <c r="R225" s="1">
        <f t="shared" si="111"/>
        <v>1.6521412275289132E-3</v>
      </c>
      <c r="S225" s="2">
        <f t="shared" si="112"/>
        <v>0.05</v>
      </c>
      <c r="Z225" s="1">
        <f t="shared" si="113"/>
        <v>-15695.5</v>
      </c>
      <c r="AA225" s="1">
        <f t="shared" si="114"/>
        <v>8.031263142000318E-4</v>
      </c>
      <c r="AB225" s="1">
        <f t="shared" si="115"/>
        <v>4.7192653679499407E-3</v>
      </c>
      <c r="AC225" s="1">
        <f t="shared" si="116"/>
        <v>4.0646540166770814E-2</v>
      </c>
      <c r="AD225" s="1">
        <f t="shared" si="117"/>
        <v>9.6081086839732814E-3</v>
      </c>
      <c r="AE225" s="1">
        <f t="shared" si="118"/>
        <v>4.6157876241521397E-6</v>
      </c>
      <c r="AF225" s="1">
        <f t="shared" si="119"/>
        <v>4.0646540166770814E-2</v>
      </c>
      <c r="AG225" s="2"/>
      <c r="AH225" s="1">
        <f t="shared" si="120"/>
        <v>5.6919696302233725E-3</v>
      </c>
      <c r="AI225" s="1">
        <f t="shared" si="121"/>
        <v>0.66040081316782473</v>
      </c>
      <c r="AJ225" s="1">
        <f t="shared" si="122"/>
        <v>0.33701913806056599</v>
      </c>
      <c r="AK225" s="1">
        <f t="shared" si="123"/>
        <v>5.4091974643330404E-2</v>
      </c>
      <c r="AL225" s="1">
        <f t="shared" si="124"/>
        <v>2.9836377287377318</v>
      </c>
      <c r="AM225" s="1">
        <f t="shared" si="125"/>
        <v>12.635503316239388</v>
      </c>
      <c r="AN225" s="1">
        <f t="shared" si="128"/>
        <v>2.9160237735247003</v>
      </c>
      <c r="AO225" s="1">
        <f t="shared" si="128"/>
        <v>2.9158793034961561</v>
      </c>
      <c r="AP225" s="1">
        <f t="shared" si="128"/>
        <v>2.9163103333145566</v>
      </c>
      <c r="AQ225" s="1">
        <f t="shared" si="128"/>
        <v>2.9150242191085147</v>
      </c>
      <c r="AR225" s="1">
        <f t="shared" si="128"/>
        <v>2.9188606296445636</v>
      </c>
      <c r="AS225" s="1">
        <f t="shared" si="128"/>
        <v>2.9074067130195287</v>
      </c>
      <c r="AT225" s="1">
        <f t="shared" si="128"/>
        <v>2.941517129290387</v>
      </c>
      <c r="AU225" s="1">
        <f t="shared" si="126"/>
        <v>2.8390628226838182</v>
      </c>
    </row>
    <row r="226" spans="1:47" ht="12.95" customHeight="1" x14ac:dyDescent="0.2">
      <c r="A226" s="67" t="s">
        <v>119</v>
      </c>
      <c r="B226" s="68" t="s">
        <v>100</v>
      </c>
      <c r="C226" s="67">
        <v>18090.427</v>
      </c>
      <c r="D226" s="69"/>
      <c r="E226" s="70">
        <f t="shared" si="106"/>
        <v>-15695.006714088126</v>
      </c>
      <c r="F226" s="1">
        <f t="shared" si="107"/>
        <v>-15695</v>
      </c>
      <c r="G226" s="1">
        <f t="shared" si="108"/>
        <v>-1.1261850002483698E-2</v>
      </c>
      <c r="H226" s="1">
        <f t="shared" si="109"/>
        <v>-1.1261850002483698E-2</v>
      </c>
      <c r="P226" s="1">
        <f t="shared" si="110"/>
        <v>-3.0235071933607777E-2</v>
      </c>
      <c r="Q226" s="119">
        <f t="shared" si="127"/>
        <v>3071.9269999999997</v>
      </c>
      <c r="R226" s="1">
        <f t="shared" si="111"/>
        <v>3.5998315044768775E-4</v>
      </c>
      <c r="S226" s="2">
        <f t="shared" si="112"/>
        <v>0.05</v>
      </c>
      <c r="Z226" s="1">
        <f t="shared" si="113"/>
        <v>-15695</v>
      </c>
      <c r="AA226" s="1">
        <f t="shared" si="114"/>
        <v>8.0825157137333868E-4</v>
      </c>
      <c r="AB226" s="1">
        <f t="shared" si="115"/>
        <v>-1.6959181729576705E-2</v>
      </c>
      <c r="AC226" s="1">
        <f t="shared" si="116"/>
        <v>1.8973221931124079E-2</v>
      </c>
      <c r="AD226" s="1">
        <f t="shared" si="117"/>
        <v>-1.2070101573857036E-2</v>
      </c>
      <c r="AE226" s="1">
        <f t="shared" si="118"/>
        <v>7.2843676001613059E-6</v>
      </c>
      <c r="AF226" s="1">
        <f t="shared" si="119"/>
        <v>1.8973221931124079E-2</v>
      </c>
      <c r="AG226" s="2"/>
      <c r="AH226" s="1">
        <f t="shared" si="120"/>
        <v>5.6973317270930073E-3</v>
      </c>
      <c r="AI226" s="1">
        <f t="shared" si="121"/>
        <v>0.66038961194333146</v>
      </c>
      <c r="AJ226" s="1">
        <f t="shared" si="122"/>
        <v>0.33721422062173129</v>
      </c>
      <c r="AK226" s="1">
        <f t="shared" si="123"/>
        <v>5.4021604399428727E-2</v>
      </c>
      <c r="AL226" s="1">
        <f t="shared" si="124"/>
        <v>2.9838449409039072</v>
      </c>
      <c r="AM226" s="1">
        <f t="shared" si="125"/>
        <v>12.652170068082249</v>
      </c>
      <c r="AN226" s="1">
        <f t="shared" si="128"/>
        <v>2.9163184077510138</v>
      </c>
      <c r="AO226" s="1">
        <f t="shared" si="128"/>
        <v>2.9161740592515164</v>
      </c>
      <c r="AP226" s="1">
        <f t="shared" si="128"/>
        <v>2.9166046974047317</v>
      </c>
      <c r="AQ226" s="1">
        <f t="shared" si="128"/>
        <v>2.9153198389184909</v>
      </c>
      <c r="AR226" s="1">
        <f t="shared" si="128"/>
        <v>2.9191522467377817</v>
      </c>
      <c r="AS226" s="1">
        <f t="shared" si="128"/>
        <v>2.9077110729152831</v>
      </c>
      <c r="AT226" s="1">
        <f t="shared" si="128"/>
        <v>2.9417814009146523</v>
      </c>
      <c r="AU226" s="1">
        <f t="shared" si="126"/>
        <v>2.8394562498591251</v>
      </c>
    </row>
    <row r="227" spans="1:47" ht="12.95" customHeight="1" x14ac:dyDescent="0.2">
      <c r="A227" s="67" t="s">
        <v>119</v>
      </c>
      <c r="B227" s="68" t="s">
        <v>100</v>
      </c>
      <c r="C227" s="67">
        <v>18095.455000000002</v>
      </c>
      <c r="D227" s="69"/>
      <c r="E227" s="70">
        <f t="shared" si="106"/>
        <v>-15692.009121766439</v>
      </c>
      <c r="F227" s="1">
        <f t="shared" si="107"/>
        <v>-15692</v>
      </c>
      <c r="G227" s="1">
        <f t="shared" si="108"/>
        <v>-1.5300359998946078E-2</v>
      </c>
      <c r="H227" s="1">
        <f t="shared" si="109"/>
        <v>-1.5300359998946078E-2</v>
      </c>
      <c r="P227" s="1">
        <f t="shared" si="110"/>
        <v>-3.0233671546951207E-2</v>
      </c>
      <c r="Q227" s="119">
        <f t="shared" si="127"/>
        <v>3076.9550000000017</v>
      </c>
      <c r="R227" s="1">
        <f t="shared" si="111"/>
        <v>2.2300379378978333E-4</v>
      </c>
      <c r="S227" s="2">
        <f t="shared" si="112"/>
        <v>0.05</v>
      </c>
      <c r="Z227" s="1">
        <f t="shared" si="113"/>
        <v>-15692</v>
      </c>
      <c r="AA227" s="1">
        <f t="shared" si="114"/>
        <v>8.3899101623048904E-4</v>
      </c>
      <c r="AB227" s="1">
        <f t="shared" si="115"/>
        <v>-2.1029851976387383E-2</v>
      </c>
      <c r="AC227" s="1">
        <f t="shared" si="116"/>
        <v>1.4933311548005129E-2</v>
      </c>
      <c r="AD227" s="1">
        <f t="shared" si="117"/>
        <v>-1.6139351015176568E-2</v>
      </c>
      <c r="AE227" s="1">
        <f t="shared" si="118"/>
        <v>1.3023932559554046E-5</v>
      </c>
      <c r="AF227" s="1">
        <f t="shared" si="119"/>
        <v>1.4933311548005129E-2</v>
      </c>
      <c r="AG227" s="2"/>
      <c r="AH227" s="1">
        <f t="shared" si="120"/>
        <v>5.7294919774413039E-3</v>
      </c>
      <c r="AI227" s="1">
        <f t="shared" si="121"/>
        <v>0.6603227187720524</v>
      </c>
      <c r="AJ227" s="1">
        <f t="shared" si="122"/>
        <v>0.33838427222578438</v>
      </c>
      <c r="AK227" s="1">
        <f t="shared" si="123"/>
        <v>5.35993846557885E-2</v>
      </c>
      <c r="AL227" s="1">
        <f t="shared" si="124"/>
        <v>2.9850880657488243</v>
      </c>
      <c r="AM227" s="1">
        <f t="shared" si="125"/>
        <v>12.753083338050768</v>
      </c>
      <c r="AN227" s="1">
        <f t="shared" si="128"/>
        <v>2.9180861070859905</v>
      </c>
      <c r="AO227" s="1">
        <f t="shared" si="128"/>
        <v>2.9179424926501403</v>
      </c>
      <c r="AP227" s="1">
        <f t="shared" si="128"/>
        <v>2.9183707681324793</v>
      </c>
      <c r="AQ227" s="1">
        <f t="shared" si="128"/>
        <v>2.9170934758472784</v>
      </c>
      <c r="AR227" s="1">
        <f t="shared" si="128"/>
        <v>2.9209017905712189</v>
      </c>
      <c r="AS227" s="1">
        <f t="shared" si="128"/>
        <v>2.9095372443039649</v>
      </c>
      <c r="AT227" s="1">
        <f t="shared" si="128"/>
        <v>2.94336669875387</v>
      </c>
      <c r="AU227" s="1">
        <f t="shared" si="126"/>
        <v>2.8418168129109658</v>
      </c>
    </row>
    <row r="228" spans="1:47" ht="12.95" customHeight="1" x14ac:dyDescent="0.2">
      <c r="A228" s="67" t="s">
        <v>119</v>
      </c>
      <c r="B228" s="68" t="s">
        <v>100</v>
      </c>
      <c r="C228" s="67">
        <v>18147.469000000001</v>
      </c>
      <c r="D228" s="69"/>
      <c r="E228" s="70">
        <f t="shared" si="106"/>
        <v>-15660.999422677312</v>
      </c>
      <c r="F228" s="1">
        <f t="shared" si="107"/>
        <v>-15661</v>
      </c>
      <c r="G228" s="1">
        <f t="shared" si="108"/>
        <v>9.6837000091909431E-4</v>
      </c>
      <c r="H228" s="1">
        <f t="shared" si="109"/>
        <v>9.6837000091909431E-4</v>
      </c>
      <c r="P228" s="1">
        <f t="shared" si="110"/>
        <v>-3.0219102840924026E-2</v>
      </c>
      <c r="Q228" s="119">
        <f t="shared" si="127"/>
        <v>3128.969000000001</v>
      </c>
      <c r="R228" s="1">
        <f t="shared" si="111"/>
        <v>9.7265846226070221E-4</v>
      </c>
      <c r="S228" s="2">
        <f t="shared" si="112"/>
        <v>0.05</v>
      </c>
      <c r="Z228" s="1">
        <f t="shared" si="113"/>
        <v>-15661</v>
      </c>
      <c r="AA228" s="1">
        <f t="shared" si="114"/>
        <v>1.1554021398679417E-3</v>
      </c>
      <c r="AB228" s="1">
        <f t="shared" si="115"/>
        <v>-5.0921913995772014E-3</v>
      </c>
      <c r="AC228" s="1">
        <f t="shared" si="116"/>
        <v>3.118747284184312E-2</v>
      </c>
      <c r="AD228" s="1">
        <f t="shared" si="117"/>
        <v>-1.8703213894884739E-4</v>
      </c>
      <c r="AE228" s="1">
        <f t="shared" si="118"/>
        <v>1.7490510499890481E-9</v>
      </c>
      <c r="AF228" s="1">
        <f t="shared" si="119"/>
        <v>3.118747284184312E-2</v>
      </c>
      <c r="AG228" s="2"/>
      <c r="AH228" s="1">
        <f t="shared" si="120"/>
        <v>6.0605614004962957E-3</v>
      </c>
      <c r="AI228" s="1">
        <f t="shared" si="121"/>
        <v>0.65966295438298528</v>
      </c>
      <c r="AJ228" s="1">
        <f t="shared" si="122"/>
        <v>0.35043035965961206</v>
      </c>
      <c r="AK228" s="1">
        <f t="shared" si="123"/>
        <v>4.9236620503152785E-2</v>
      </c>
      <c r="AL228" s="1">
        <f t="shared" si="124"/>
        <v>2.9979192786310001</v>
      </c>
      <c r="AM228" s="1">
        <f t="shared" si="125"/>
        <v>13.896509890006872</v>
      </c>
      <c r="AN228" s="1">
        <f t="shared" si="128"/>
        <v>2.9363420157600091</v>
      </c>
      <c r="AO228" s="1">
        <f t="shared" si="128"/>
        <v>2.936206470046141</v>
      </c>
      <c r="AP228" s="1">
        <f t="shared" si="128"/>
        <v>2.9366090810655168</v>
      </c>
      <c r="AQ228" s="1">
        <f t="shared" si="128"/>
        <v>2.9354131078953567</v>
      </c>
      <c r="AR228" s="1">
        <f t="shared" si="128"/>
        <v>2.9389649287913784</v>
      </c>
      <c r="AS228" s="1">
        <f t="shared" si="128"/>
        <v>2.9284089007346021</v>
      </c>
      <c r="AT228" s="1">
        <f t="shared" si="128"/>
        <v>2.9597157641323846</v>
      </c>
      <c r="AU228" s="1">
        <f t="shared" si="126"/>
        <v>2.8662092977799887</v>
      </c>
    </row>
    <row r="229" spans="1:47" ht="12.95" customHeight="1" x14ac:dyDescent="0.2">
      <c r="A229" s="67" t="s">
        <v>119</v>
      </c>
      <c r="B229" s="68" t="s">
        <v>100</v>
      </c>
      <c r="C229" s="67">
        <v>18152.530999999999</v>
      </c>
      <c r="D229" s="69"/>
      <c r="E229" s="70">
        <f t="shared" si="106"/>
        <v>-15657.981560240485</v>
      </c>
      <c r="F229" s="1">
        <f t="shared" si="107"/>
        <v>-15658</v>
      </c>
      <c r="G229" s="1">
        <f t="shared" si="108"/>
        <v>3.092985999683151E-2</v>
      </c>
      <c r="H229" s="1">
        <f t="shared" si="109"/>
        <v>3.092985999683151E-2</v>
      </c>
      <c r="P229" s="1">
        <f t="shared" si="110"/>
        <v>-3.0217683478026943E-2</v>
      </c>
      <c r="Q229" s="119">
        <f t="shared" si="127"/>
        <v>3134.030999999999</v>
      </c>
      <c r="R229" s="1">
        <f t="shared" si="111"/>
        <v>3.7390220730097049E-3</v>
      </c>
      <c r="S229" s="2">
        <f t="shared" si="112"/>
        <v>0.05</v>
      </c>
      <c r="Z229" s="1">
        <f t="shared" si="113"/>
        <v>-15658</v>
      </c>
      <c r="AA229" s="1">
        <f t="shared" si="114"/>
        <v>1.1859019647307584E-3</v>
      </c>
      <c r="AB229" s="1">
        <f t="shared" si="115"/>
        <v>2.4837382486753701E-2</v>
      </c>
      <c r="AC229" s="1">
        <f t="shared" si="116"/>
        <v>6.1147543474858457E-2</v>
      </c>
      <c r="AD229" s="1">
        <f t="shared" si="117"/>
        <v>2.9743958032100754E-2</v>
      </c>
      <c r="AE229" s="1">
        <f t="shared" si="118"/>
        <v>4.4235151970768549E-5</v>
      </c>
      <c r="AF229" s="1">
        <f t="shared" si="119"/>
        <v>6.1147543474858457E-2</v>
      </c>
      <c r="AG229" s="2"/>
      <c r="AH229" s="1">
        <f t="shared" si="120"/>
        <v>6.0924775100778096E-3</v>
      </c>
      <c r="AI229" s="1">
        <f t="shared" si="121"/>
        <v>0.65960214392218264</v>
      </c>
      <c r="AJ229" s="1">
        <f t="shared" si="122"/>
        <v>0.35159181902347436</v>
      </c>
      <c r="AK229" s="1">
        <f t="shared" si="123"/>
        <v>4.881443429473404E-2</v>
      </c>
      <c r="AL229" s="1">
        <f t="shared" si="124"/>
        <v>2.999159662084935</v>
      </c>
      <c r="AM229" s="1">
        <f t="shared" si="125"/>
        <v>14.017943752083958</v>
      </c>
      <c r="AN229" s="1">
        <f t="shared" si="128"/>
        <v>2.9381077517779302</v>
      </c>
      <c r="AO229" s="1">
        <f t="shared" si="128"/>
        <v>2.9379730328688729</v>
      </c>
      <c r="AP229" s="1">
        <f t="shared" si="128"/>
        <v>2.9383730417024325</v>
      </c>
      <c r="AQ229" s="1">
        <f t="shared" si="128"/>
        <v>2.937185234507945</v>
      </c>
      <c r="AR229" s="1">
        <f t="shared" si="128"/>
        <v>2.9407115233018222</v>
      </c>
      <c r="AS229" s="1">
        <f t="shared" si="128"/>
        <v>2.9302353089503197</v>
      </c>
      <c r="AT229" s="1">
        <f t="shared" si="128"/>
        <v>2.9612949025742252</v>
      </c>
      <c r="AU229" s="1">
        <f t="shared" si="126"/>
        <v>2.8685698608318297</v>
      </c>
    </row>
    <row r="230" spans="1:47" ht="12.95" customHeight="1" x14ac:dyDescent="0.2">
      <c r="A230" s="67" t="s">
        <v>119</v>
      </c>
      <c r="B230" s="68" t="s">
        <v>101</v>
      </c>
      <c r="C230" s="67">
        <v>18168.432000000001</v>
      </c>
      <c r="D230" s="69"/>
      <c r="E230" s="70">
        <f t="shared" si="106"/>
        <v>-15648.501704332148</v>
      </c>
      <c r="F230" s="1">
        <f t="shared" si="107"/>
        <v>-15648.5</v>
      </c>
      <c r="G230" s="1">
        <f t="shared" si="108"/>
        <v>-2.8587550004885998E-3</v>
      </c>
      <c r="H230" s="1">
        <f t="shared" si="109"/>
        <v>-2.8587550004885998E-3</v>
      </c>
      <c r="P230" s="1">
        <f t="shared" si="110"/>
        <v>-3.0213177782634416E-2</v>
      </c>
      <c r="Q230" s="119">
        <f t="shared" si="127"/>
        <v>3149.9320000000007</v>
      </c>
      <c r="R230" s="1">
        <f t="shared" si="111"/>
        <v>7.4826444574437804E-4</v>
      </c>
      <c r="S230" s="2">
        <f t="shared" si="112"/>
        <v>0.05</v>
      </c>
      <c r="Z230" s="1">
        <f t="shared" si="113"/>
        <v>-15648.5</v>
      </c>
      <c r="AA230" s="1">
        <f t="shared" si="114"/>
        <v>1.2823421566231976E-3</v>
      </c>
      <c r="AB230" s="1">
        <f t="shared" si="115"/>
        <v>-9.052154972490959E-3</v>
      </c>
      <c r="AC230" s="1">
        <f t="shared" si="116"/>
        <v>2.7354422782145817E-2</v>
      </c>
      <c r="AD230" s="1">
        <f t="shared" si="117"/>
        <v>-4.1410971571117974E-3</v>
      </c>
      <c r="AE230" s="1">
        <f t="shared" si="118"/>
        <v>8.5743428323197055E-7</v>
      </c>
      <c r="AF230" s="1">
        <f t="shared" si="119"/>
        <v>2.7354422782145817E-2</v>
      </c>
      <c r="AG230" s="2"/>
      <c r="AH230" s="1">
        <f t="shared" si="120"/>
        <v>6.1933999720023602E-3</v>
      </c>
      <c r="AI230" s="1">
        <f t="shared" si="121"/>
        <v>0.65941310434830447</v>
      </c>
      <c r="AJ230" s="1">
        <f t="shared" si="122"/>
        <v>0.35526479164415892</v>
      </c>
      <c r="AK230" s="1">
        <f t="shared" si="123"/>
        <v>4.7477530772254875E-2</v>
      </c>
      <c r="AL230" s="1">
        <f t="shared" si="124"/>
        <v>3.0030860401765396</v>
      </c>
      <c r="AM230" s="1">
        <f t="shared" si="125"/>
        <v>14.416651891409048</v>
      </c>
      <c r="AN230" s="1">
        <f t="shared" si="128"/>
        <v>2.9436981719239657</v>
      </c>
      <c r="AO230" s="1">
        <f t="shared" si="128"/>
        <v>2.9435661235301187</v>
      </c>
      <c r="AP230" s="1">
        <f t="shared" si="128"/>
        <v>2.9439577576692511</v>
      </c>
      <c r="AQ230" s="1">
        <f t="shared" si="128"/>
        <v>2.9427961444845194</v>
      </c>
      <c r="AR230" s="1">
        <f t="shared" si="128"/>
        <v>2.94624078126225</v>
      </c>
      <c r="AS230" s="1">
        <f t="shared" si="128"/>
        <v>2.9360190740259067</v>
      </c>
      <c r="AT230" s="1">
        <f t="shared" si="128"/>
        <v>2.9662921197015155</v>
      </c>
      <c r="AU230" s="1">
        <f t="shared" si="126"/>
        <v>2.8760449771626595</v>
      </c>
    </row>
    <row r="231" spans="1:47" ht="12.95" customHeight="1" x14ac:dyDescent="0.2">
      <c r="A231" s="67" t="s">
        <v>117</v>
      </c>
      <c r="B231" s="68" t="s">
        <v>101</v>
      </c>
      <c r="C231" s="67">
        <v>18188.579000000002</v>
      </c>
      <c r="D231" s="69"/>
      <c r="E231" s="70">
        <f t="shared" si="106"/>
        <v>-15636.490468750408</v>
      </c>
      <c r="F231" s="1">
        <f t="shared" si="107"/>
        <v>-15636.5</v>
      </c>
      <c r="G231" s="1">
        <f t="shared" si="108"/>
        <v>1.5987204998964444E-2</v>
      </c>
      <c r="H231" s="1">
        <f t="shared" si="109"/>
        <v>1.5987204998964444E-2</v>
      </c>
      <c r="P231" s="1">
        <f t="shared" si="110"/>
        <v>-3.0207462378565069E-2</v>
      </c>
      <c r="Q231" s="119">
        <f t="shared" si="127"/>
        <v>3170.0790000000015</v>
      </c>
      <c r="R231" s="1">
        <f t="shared" si="111"/>
        <v>2.1339472941205896E-3</v>
      </c>
      <c r="S231" s="2">
        <f t="shared" si="112"/>
        <v>0.05</v>
      </c>
      <c r="Z231" s="1">
        <f t="shared" si="113"/>
        <v>-15636.5</v>
      </c>
      <c r="AA231" s="1">
        <f t="shared" si="114"/>
        <v>1.4038489039188556E-3</v>
      </c>
      <c r="AB231" s="1">
        <f t="shared" si="115"/>
        <v>9.6666421823365292E-3</v>
      </c>
      <c r="AC231" s="1">
        <f t="shared" si="116"/>
        <v>4.6194667377529516E-2</v>
      </c>
      <c r="AD231" s="1">
        <f t="shared" si="117"/>
        <v>1.4583356095045588E-2</v>
      </c>
      <c r="AE231" s="1">
        <f t="shared" si="118"/>
        <v>1.0633713749745166E-5</v>
      </c>
      <c r="AF231" s="1">
        <f t="shared" si="119"/>
        <v>4.6194667377529516E-2</v>
      </c>
      <c r="AG231" s="2"/>
      <c r="AH231" s="1">
        <f t="shared" si="120"/>
        <v>6.3205628166279147E-3</v>
      </c>
      <c r="AI231" s="1">
        <f t="shared" si="121"/>
        <v>0.65918196880144964</v>
      </c>
      <c r="AJ231" s="1">
        <f t="shared" si="122"/>
        <v>0.35989352819789389</v>
      </c>
      <c r="AK231" s="1">
        <f t="shared" si="123"/>
        <v>4.5788852659062455E-2</v>
      </c>
      <c r="AL231" s="1">
        <f t="shared" si="124"/>
        <v>3.0080424899748577</v>
      </c>
      <c r="AM231" s="1">
        <f t="shared" si="125"/>
        <v>14.953381218181681</v>
      </c>
      <c r="AN231" s="1">
        <f t="shared" ref="AN231:AT240" si="129">$AU231+$AB$7*SIN(AO231)</f>
        <v>2.9507574710158004</v>
      </c>
      <c r="AO231" s="1">
        <f t="shared" si="129"/>
        <v>2.9506289079302617</v>
      </c>
      <c r="AP231" s="1">
        <f t="shared" si="129"/>
        <v>2.9510096760372204</v>
      </c>
      <c r="AQ231" s="1">
        <f t="shared" si="129"/>
        <v>2.9498818653066672</v>
      </c>
      <c r="AR231" s="1">
        <f t="shared" si="129"/>
        <v>2.9532216570501464</v>
      </c>
      <c r="AS231" s="1">
        <f t="shared" si="129"/>
        <v>2.9433251845690882</v>
      </c>
      <c r="AT231" s="1">
        <f t="shared" si="129"/>
        <v>2.9725972034385317</v>
      </c>
      <c r="AU231" s="1">
        <f t="shared" si="126"/>
        <v>2.8854872293700229</v>
      </c>
    </row>
    <row r="232" spans="1:47" ht="12.95" customHeight="1" x14ac:dyDescent="0.2">
      <c r="A232" s="67" t="s">
        <v>119</v>
      </c>
      <c r="B232" s="68" t="s">
        <v>100</v>
      </c>
      <c r="C232" s="67">
        <v>18194.424999999999</v>
      </c>
      <c r="D232" s="69"/>
      <c r="E232" s="70">
        <f t="shared" si="106"/>
        <v>-15633.005201305585</v>
      </c>
      <c r="F232" s="1">
        <f t="shared" si="107"/>
        <v>-15633</v>
      </c>
      <c r="G232" s="1">
        <f t="shared" si="108"/>
        <v>-8.7243900015891995E-3</v>
      </c>
      <c r="H232" s="1">
        <f t="shared" si="109"/>
        <v>-8.7243900015891995E-3</v>
      </c>
      <c r="P232" s="1">
        <f t="shared" si="110"/>
        <v>-3.0205790339333825E-2</v>
      </c>
      <c r="Q232" s="119">
        <f t="shared" si="127"/>
        <v>3175.9249999999993</v>
      </c>
      <c r="R232" s="1">
        <f t="shared" si="111"/>
        <v>4.614505604704549E-4</v>
      </c>
      <c r="S232" s="2">
        <f t="shared" si="112"/>
        <v>0.05</v>
      </c>
      <c r="Z232" s="1">
        <f t="shared" si="113"/>
        <v>-15633</v>
      </c>
      <c r="AA232" s="1">
        <f t="shared" si="114"/>
        <v>1.4392221055752894E-3</v>
      </c>
      <c r="AB232" s="1">
        <f t="shared" si="115"/>
        <v>-1.5081974512712877E-2</v>
      </c>
      <c r="AC232" s="1">
        <f t="shared" si="116"/>
        <v>2.1481400337744625E-2</v>
      </c>
      <c r="AD232" s="1">
        <f t="shared" si="117"/>
        <v>-1.0163612107164488E-2</v>
      </c>
      <c r="AE232" s="1">
        <f t="shared" si="118"/>
        <v>5.164950553245029E-6</v>
      </c>
      <c r="AF232" s="1">
        <f t="shared" si="119"/>
        <v>2.1481400337744625E-2</v>
      </c>
      <c r="AG232" s="2"/>
      <c r="AH232" s="1">
        <f t="shared" si="120"/>
        <v>6.3575845111236776E-3</v>
      </c>
      <c r="AI232" s="1">
        <f t="shared" si="121"/>
        <v>0.65911616073127544</v>
      </c>
      <c r="AJ232" s="1">
        <f t="shared" si="122"/>
        <v>0.36124130724239145</v>
      </c>
      <c r="AK232" s="1">
        <f t="shared" si="123"/>
        <v>4.5296330351407066E-2</v>
      </c>
      <c r="AL232" s="1">
        <f t="shared" si="124"/>
        <v>3.0094874683247643</v>
      </c>
      <c r="AM232" s="1">
        <f t="shared" si="125"/>
        <v>15.117427220084201</v>
      </c>
      <c r="AN232" s="1">
        <f t="shared" si="129"/>
        <v>2.9528159649869661</v>
      </c>
      <c r="AO232" s="1">
        <f t="shared" si="129"/>
        <v>2.952688441648446</v>
      </c>
      <c r="AP232" s="1">
        <f t="shared" si="129"/>
        <v>2.9530659810681494</v>
      </c>
      <c r="AQ232" s="1">
        <f t="shared" si="129"/>
        <v>2.9519481770008289</v>
      </c>
      <c r="AR232" s="1">
        <f t="shared" si="129"/>
        <v>2.9552570375286189</v>
      </c>
      <c r="AS232" s="1">
        <f t="shared" si="129"/>
        <v>2.945456196870325</v>
      </c>
      <c r="AT232" s="1">
        <f t="shared" si="129"/>
        <v>2.9744347108090965</v>
      </c>
      <c r="AU232" s="1">
        <f t="shared" si="126"/>
        <v>2.8882412195971705</v>
      </c>
    </row>
    <row r="233" spans="1:47" ht="12.95" customHeight="1" x14ac:dyDescent="0.2">
      <c r="A233" s="67" t="s">
        <v>119</v>
      </c>
      <c r="B233" s="68" t="s">
        <v>101</v>
      </c>
      <c r="C233" s="67">
        <v>18205.345000000001</v>
      </c>
      <c r="D233" s="69"/>
      <c r="E233" s="70">
        <f t="shared" si="106"/>
        <v>-15626.494917265647</v>
      </c>
      <c r="F233" s="1">
        <f t="shared" si="107"/>
        <v>-15626.5</v>
      </c>
      <c r="G233" s="1">
        <f t="shared" si="108"/>
        <v>8.5255049998522736E-3</v>
      </c>
      <c r="H233" s="1">
        <f t="shared" si="109"/>
        <v>8.5255049998522736E-3</v>
      </c>
      <c r="P233" s="1">
        <f t="shared" si="110"/>
        <v>-3.0202679077267511E-2</v>
      </c>
      <c r="Q233" s="119">
        <f t="shared" si="127"/>
        <v>3186.8450000000012</v>
      </c>
      <c r="R233" s="1">
        <f t="shared" si="111"/>
        <v>1.4998722419112742E-3</v>
      </c>
      <c r="S233" s="2">
        <f t="shared" si="112"/>
        <v>0.05</v>
      </c>
      <c r="Z233" s="1">
        <f t="shared" si="113"/>
        <v>-15626.5</v>
      </c>
      <c r="AA233" s="1">
        <f t="shared" si="114"/>
        <v>1.5048351983265838E-3</v>
      </c>
      <c r="AB233" s="1">
        <f t="shared" si="115"/>
        <v>2.0992473497178895E-3</v>
      </c>
      <c r="AC233" s="1">
        <f t="shared" si="116"/>
        <v>3.8728184077119782E-2</v>
      </c>
      <c r="AD233" s="1">
        <f t="shared" si="117"/>
        <v>7.0206698015256898E-3</v>
      </c>
      <c r="AE233" s="1">
        <f t="shared" si="118"/>
        <v>2.4644902231027384E-6</v>
      </c>
      <c r="AF233" s="1">
        <f t="shared" si="119"/>
        <v>3.8728184077119782E-2</v>
      </c>
      <c r="AG233" s="2"/>
      <c r="AH233" s="1">
        <f t="shared" si="120"/>
        <v>6.4262576501343842E-3</v>
      </c>
      <c r="AI233" s="1">
        <f t="shared" si="121"/>
        <v>0.65899586809057431</v>
      </c>
      <c r="AJ233" s="1">
        <f t="shared" si="122"/>
        <v>0.36374161030037944</v>
      </c>
      <c r="AK233" s="1">
        <f t="shared" si="123"/>
        <v>4.438165655525305E-2</v>
      </c>
      <c r="AL233" s="1">
        <f t="shared" si="124"/>
        <v>3.0121702352490138</v>
      </c>
      <c r="AM233" s="1">
        <f t="shared" si="125"/>
        <v>15.431696859091771</v>
      </c>
      <c r="AN233" s="1">
        <f t="shared" si="129"/>
        <v>2.9566383339994604</v>
      </c>
      <c r="AO233" s="1">
        <f t="shared" si="129"/>
        <v>2.9565127690234458</v>
      </c>
      <c r="AP233" s="1">
        <f t="shared" si="129"/>
        <v>2.9568842422135289</v>
      </c>
      <c r="AQ233" s="1">
        <f t="shared" si="129"/>
        <v>2.9557851958064059</v>
      </c>
      <c r="AR233" s="1">
        <f t="shared" si="129"/>
        <v>2.9590361993455612</v>
      </c>
      <c r="AS233" s="1">
        <f t="shared" si="129"/>
        <v>2.9494138668686247</v>
      </c>
      <c r="AT233" s="1">
        <f t="shared" si="129"/>
        <v>2.9778454953819158</v>
      </c>
      <c r="AU233" s="1">
        <f t="shared" si="126"/>
        <v>2.8933557728761592</v>
      </c>
    </row>
    <row r="234" spans="1:47" ht="12.95" customHeight="1" x14ac:dyDescent="0.2">
      <c r="A234" s="67" t="s">
        <v>119</v>
      </c>
      <c r="B234" s="68" t="s">
        <v>101</v>
      </c>
      <c r="C234" s="67">
        <v>18215.43</v>
      </c>
      <c r="D234" s="69"/>
      <c r="E234" s="70">
        <f t="shared" si="106"/>
        <v>-15620.482443406421</v>
      </c>
      <c r="F234" s="1">
        <f t="shared" si="107"/>
        <v>-15620.5</v>
      </c>
      <c r="G234" s="1">
        <f t="shared" si="108"/>
        <v>2.9448484998283675E-2</v>
      </c>
      <c r="H234" s="1">
        <f t="shared" si="109"/>
        <v>2.9448484998283675E-2</v>
      </c>
      <c r="P234" s="1">
        <f t="shared" si="110"/>
        <v>-3.0199800166493446E-2</v>
      </c>
      <c r="Q234" s="119">
        <f t="shared" si="127"/>
        <v>3196.9300000000003</v>
      </c>
      <c r="R234" s="1">
        <f t="shared" si="111"/>
        <v>3.5579179230985701E-3</v>
      </c>
      <c r="S234" s="2">
        <f t="shared" si="112"/>
        <v>0.05</v>
      </c>
      <c r="Z234" s="1">
        <f t="shared" si="113"/>
        <v>-15620.5</v>
      </c>
      <c r="AA234" s="1">
        <f t="shared" si="114"/>
        <v>1.5653083252970849E-3</v>
      </c>
      <c r="AB234" s="1">
        <f t="shared" si="115"/>
        <v>2.2958931225141872E-2</v>
      </c>
      <c r="AC234" s="1">
        <f t="shared" si="116"/>
        <v>5.9648285164777118E-2</v>
      </c>
      <c r="AD234" s="1">
        <f t="shared" si="117"/>
        <v>2.7883176672986589E-2</v>
      </c>
      <c r="AE234" s="1">
        <f t="shared" si="118"/>
        <v>3.8873577068849173E-5</v>
      </c>
      <c r="AF234" s="1">
        <f t="shared" si="119"/>
        <v>5.9648285164777118E-2</v>
      </c>
      <c r="AG234" s="2"/>
      <c r="AH234" s="1">
        <f t="shared" si="120"/>
        <v>6.4895537731418009E-3</v>
      </c>
      <c r="AI234" s="1">
        <f t="shared" si="121"/>
        <v>0.65888704481275306</v>
      </c>
      <c r="AJ234" s="1">
        <f t="shared" si="122"/>
        <v>0.36604645244111378</v>
      </c>
      <c r="AK234" s="1">
        <f t="shared" si="123"/>
        <v>4.3537354321463502E-2</v>
      </c>
      <c r="AL234" s="1">
        <f t="shared" si="124"/>
        <v>3.014645768610031</v>
      </c>
      <c r="AM234" s="1">
        <f t="shared" si="125"/>
        <v>15.733457028304411</v>
      </c>
      <c r="AN234" s="1">
        <f t="shared" si="129"/>
        <v>2.9601660525411417</v>
      </c>
      <c r="AO234" s="1">
        <f t="shared" si="129"/>
        <v>2.9600423265637223</v>
      </c>
      <c r="AP234" s="1">
        <f t="shared" si="129"/>
        <v>2.9604081202311576</v>
      </c>
      <c r="AQ234" s="1">
        <f t="shared" si="129"/>
        <v>2.9593265866188503</v>
      </c>
      <c r="AR234" s="1">
        <f t="shared" si="129"/>
        <v>2.9625237134074816</v>
      </c>
      <c r="AS234" s="1">
        <f t="shared" si="129"/>
        <v>2.9530671878153107</v>
      </c>
      <c r="AT234" s="1">
        <f t="shared" si="129"/>
        <v>2.9809919492391628</v>
      </c>
      <c r="AU234" s="1">
        <f t="shared" si="126"/>
        <v>2.8980768989798413</v>
      </c>
    </row>
    <row r="235" spans="1:47" ht="12.95" customHeight="1" x14ac:dyDescent="0.2">
      <c r="A235" s="67" t="s">
        <v>120</v>
      </c>
      <c r="B235" s="68" t="s">
        <v>100</v>
      </c>
      <c r="C235" s="67">
        <v>18424.22</v>
      </c>
      <c r="D235" s="69"/>
      <c r="E235" s="70">
        <f t="shared" si="106"/>
        <v>-15496.006051034772</v>
      </c>
      <c r="F235" s="1">
        <f t="shared" si="107"/>
        <v>-15496</v>
      </c>
      <c r="G235" s="1">
        <f t="shared" si="108"/>
        <v>-1.0149680001632078E-2</v>
      </c>
      <c r="H235" s="1">
        <f t="shared" si="109"/>
        <v>-1.0149680001632078E-2</v>
      </c>
      <c r="P235" s="1">
        <f t="shared" si="110"/>
        <v>-3.0138551435952787E-2</v>
      </c>
      <c r="Q235" s="119">
        <f t="shared" si="127"/>
        <v>3405.7200000000012</v>
      </c>
      <c r="R235" s="1">
        <f t="shared" si="111"/>
        <v>3.9955498121780247E-4</v>
      </c>
      <c r="S235" s="2">
        <f t="shared" si="112"/>
        <v>0.05</v>
      </c>
      <c r="Z235" s="1">
        <f t="shared" si="113"/>
        <v>-15496</v>
      </c>
      <c r="AA235" s="1">
        <f t="shared" si="114"/>
        <v>2.7990963573833565E-3</v>
      </c>
      <c r="AB235" s="1">
        <f t="shared" si="115"/>
        <v>-1.7931238925017457E-2</v>
      </c>
      <c r="AC235" s="1">
        <f t="shared" si="116"/>
        <v>1.998887143432071E-2</v>
      </c>
      <c r="AD235" s="1">
        <f t="shared" si="117"/>
        <v>-1.2948776359015434E-2</v>
      </c>
      <c r="AE235" s="1">
        <f t="shared" si="118"/>
        <v>8.3835404597898512E-6</v>
      </c>
      <c r="AF235" s="1">
        <f t="shared" si="119"/>
        <v>1.998887143432071E-2</v>
      </c>
      <c r="AG235" s="2"/>
      <c r="AH235" s="1">
        <f t="shared" si="120"/>
        <v>7.7815589233853786E-3</v>
      </c>
      <c r="AI235" s="1">
        <f t="shared" si="121"/>
        <v>0.65710572578164683</v>
      </c>
      <c r="AJ235" s="1">
        <f t="shared" si="122"/>
        <v>0.41319901903959555</v>
      </c>
      <c r="AK235" s="1">
        <f t="shared" si="123"/>
        <v>2.6020494348842897E-2</v>
      </c>
      <c r="AL235" s="1">
        <f t="shared" si="124"/>
        <v>3.0658529236411516</v>
      </c>
      <c r="AM235" s="1">
        <f t="shared" si="125"/>
        <v>26.393595877414796</v>
      </c>
      <c r="AN235" s="1">
        <f t="shared" si="129"/>
        <v>3.0332511125426223</v>
      </c>
      <c r="AO235" s="1">
        <f t="shared" si="129"/>
        <v>3.0331715907897894</v>
      </c>
      <c r="AP235" s="1">
        <f t="shared" si="129"/>
        <v>3.0334042021751348</v>
      </c>
      <c r="AQ235" s="1">
        <f t="shared" si="129"/>
        <v>3.0327237672716172</v>
      </c>
      <c r="AR235" s="1">
        <f t="shared" si="129"/>
        <v>3.0347140343791468</v>
      </c>
      <c r="AS235" s="1">
        <f t="shared" si="129"/>
        <v>3.0288912913984705</v>
      </c>
      <c r="AT235" s="1">
        <f t="shared" si="129"/>
        <v>3.0459162965715025</v>
      </c>
      <c r="AU235" s="1">
        <f t="shared" si="126"/>
        <v>2.996040265631239</v>
      </c>
    </row>
    <row r="236" spans="1:47" ht="12.95" customHeight="1" x14ac:dyDescent="0.2">
      <c r="A236" s="67" t="s">
        <v>119</v>
      </c>
      <c r="B236" s="68" t="s">
        <v>101</v>
      </c>
      <c r="C236" s="67">
        <v>18448.556</v>
      </c>
      <c r="D236" s="69"/>
      <c r="E236" s="70">
        <f t="shared" si="106"/>
        <v>-15481.497418031486</v>
      </c>
      <c r="F236" s="1">
        <f t="shared" si="107"/>
        <v>-15481.5</v>
      </c>
      <c r="G236" s="1">
        <f t="shared" si="108"/>
        <v>4.3308549975336064E-3</v>
      </c>
      <c r="H236" s="1">
        <f t="shared" si="109"/>
        <v>4.3308549975336064E-3</v>
      </c>
      <c r="P236" s="1">
        <f t="shared" si="110"/>
        <v>-3.0131230566269075E-2</v>
      </c>
      <c r="Q236" s="119">
        <f t="shared" si="127"/>
        <v>3430.0560000000005</v>
      </c>
      <c r="R236" s="1">
        <f t="shared" si="111"/>
        <v>1.1876353414068572E-3</v>
      </c>
      <c r="S236" s="2">
        <f t="shared" si="112"/>
        <v>0.05</v>
      </c>
      <c r="Z236" s="1">
        <f t="shared" si="113"/>
        <v>-15481.5</v>
      </c>
      <c r="AA236" s="1">
        <f t="shared" si="114"/>
        <v>2.9400610476104233E-3</v>
      </c>
      <c r="AB236" s="1">
        <f t="shared" si="115"/>
        <v>-3.5984042582242366E-3</v>
      </c>
      <c r="AC236" s="1">
        <f t="shared" si="116"/>
        <v>3.4462085563802682E-2</v>
      </c>
      <c r="AD236" s="1">
        <f t="shared" si="117"/>
        <v>1.3907939499231831E-3</v>
      </c>
      <c r="AE236" s="1">
        <f t="shared" si="118"/>
        <v>9.6715390557146484E-8</v>
      </c>
      <c r="AF236" s="1">
        <f t="shared" si="119"/>
        <v>3.4462085563802682E-2</v>
      </c>
      <c r="AG236" s="2"/>
      <c r="AH236" s="1">
        <f t="shared" si="120"/>
        <v>7.929259255757843E-3</v>
      </c>
      <c r="AI236" s="1">
        <f t="shared" si="121"/>
        <v>0.65695703148165885</v>
      </c>
      <c r="AJ236" s="1">
        <f t="shared" si="122"/>
        <v>0.41860782337266245</v>
      </c>
      <c r="AK236" s="1">
        <f t="shared" si="123"/>
        <v>2.398064152631877E-2</v>
      </c>
      <c r="AL236" s="1">
        <f t="shared" si="124"/>
        <v>3.0718005429924675</v>
      </c>
      <c r="AM236" s="1">
        <f t="shared" si="125"/>
        <v>28.644901176643092</v>
      </c>
      <c r="AN236" s="1">
        <f t="shared" si="129"/>
        <v>3.0417513211652065</v>
      </c>
      <c r="AO236" s="1">
        <f t="shared" si="129"/>
        <v>3.041677588564351</v>
      </c>
      <c r="AP236" s="1">
        <f t="shared" si="129"/>
        <v>3.0418930746217767</v>
      </c>
      <c r="AQ236" s="1">
        <f t="shared" si="129"/>
        <v>3.0412632961341792</v>
      </c>
      <c r="AR236" s="1">
        <f t="shared" si="129"/>
        <v>3.0431037723972842</v>
      </c>
      <c r="AS236" s="1">
        <f t="shared" si="129"/>
        <v>3.0377241670244293</v>
      </c>
      <c r="AT236" s="1">
        <f t="shared" si="129"/>
        <v>3.053440547602869</v>
      </c>
      <c r="AU236" s="1">
        <f t="shared" si="126"/>
        <v>3.007449653715137</v>
      </c>
    </row>
    <row r="237" spans="1:47" ht="12.95" customHeight="1" x14ac:dyDescent="0.2">
      <c r="A237" s="67" t="s">
        <v>119</v>
      </c>
      <c r="B237" s="68" t="s">
        <v>100</v>
      </c>
      <c r="C237" s="67">
        <v>18449.416000000001</v>
      </c>
      <c r="D237" s="69"/>
      <c r="E237" s="70">
        <f t="shared" si="106"/>
        <v>-15480.984703354346</v>
      </c>
      <c r="F237" s="1">
        <f t="shared" si="107"/>
        <v>-15481</v>
      </c>
      <c r="G237" s="1">
        <f t="shared" si="108"/>
        <v>2.5657769998360891E-2</v>
      </c>
      <c r="H237" s="1">
        <f t="shared" si="109"/>
        <v>2.5657769998360891E-2</v>
      </c>
      <c r="P237" s="1">
        <f t="shared" si="110"/>
        <v>-3.0130977424830976E-2</v>
      </c>
      <c r="Q237" s="119">
        <f t="shared" si="127"/>
        <v>3430.9160000000011</v>
      </c>
      <c r="R237" s="1">
        <f t="shared" si="111"/>
        <v>3.1123843390486977E-3</v>
      </c>
      <c r="S237" s="2">
        <f t="shared" si="112"/>
        <v>0.05</v>
      </c>
      <c r="Z237" s="1">
        <f t="shared" si="113"/>
        <v>-15481</v>
      </c>
      <c r="AA237" s="1">
        <f t="shared" si="114"/>
        <v>2.9449113117720454E-3</v>
      </c>
      <c r="AB237" s="1">
        <f t="shared" si="115"/>
        <v>1.7723428381124041E-2</v>
      </c>
      <c r="AC237" s="1">
        <f t="shared" si="116"/>
        <v>5.578874742319187E-2</v>
      </c>
      <c r="AD237" s="1">
        <f t="shared" si="117"/>
        <v>2.2712858686588844E-2</v>
      </c>
      <c r="AE237" s="1">
        <f t="shared" si="118"/>
        <v>2.5793697485847716E-5</v>
      </c>
      <c r="AF237" s="1">
        <f t="shared" si="119"/>
        <v>5.578874742319187E-2</v>
      </c>
      <c r="AG237" s="2"/>
      <c r="AH237" s="1">
        <f t="shared" si="120"/>
        <v>7.9343416172368494E-3</v>
      </c>
      <c r="AI237" s="1">
        <f t="shared" si="121"/>
        <v>0.65695212163948136</v>
      </c>
      <c r="AJ237" s="1">
        <f t="shared" si="122"/>
        <v>0.41879402752788691</v>
      </c>
      <c r="AK237" s="1">
        <f t="shared" si="123"/>
        <v>2.3910302596081297E-2</v>
      </c>
      <c r="AL237" s="1">
        <f t="shared" si="124"/>
        <v>3.0720055856054422</v>
      </c>
      <c r="AM237" s="1">
        <f t="shared" si="125"/>
        <v>28.729373614395971</v>
      </c>
      <c r="AN237" s="1">
        <f t="shared" si="129"/>
        <v>3.042044397428795</v>
      </c>
      <c r="AO237" s="1">
        <f t="shared" si="129"/>
        <v>3.0419708664075227</v>
      </c>
      <c r="AP237" s="1">
        <f t="shared" si="129"/>
        <v>3.0421857570462296</v>
      </c>
      <c r="AQ237" s="1">
        <f t="shared" si="129"/>
        <v>3.0415577372000921</v>
      </c>
      <c r="AR237" s="1">
        <f t="shared" si="129"/>
        <v>3.0433930206323025</v>
      </c>
      <c r="AS237" s="1">
        <f t="shared" si="129"/>
        <v>3.0380287551076592</v>
      </c>
      <c r="AT237" s="1">
        <f t="shared" si="129"/>
        <v>3.0536998948502352</v>
      </c>
      <c r="AU237" s="1">
        <f t="shared" si="126"/>
        <v>3.0078430808904435</v>
      </c>
    </row>
    <row r="238" spans="1:47" ht="12.95" customHeight="1" x14ac:dyDescent="0.2">
      <c r="A238" s="67" t="s">
        <v>119</v>
      </c>
      <c r="B238" s="68" t="s">
        <v>101</v>
      </c>
      <c r="C238" s="67">
        <v>18453.579000000002</v>
      </c>
      <c r="D238" s="69"/>
      <c r="E238" s="70">
        <f t="shared" si="106"/>
        <v>-15478.502806609085</v>
      </c>
      <c r="F238" s="1">
        <f t="shared" si="107"/>
        <v>-15478.5</v>
      </c>
      <c r="G238" s="1">
        <f t="shared" si="108"/>
        <v>-4.7076549999474082E-3</v>
      </c>
      <c r="H238" s="1">
        <f t="shared" si="109"/>
        <v>-4.7076549999474082E-3</v>
      </c>
      <c r="P238" s="1">
        <f t="shared" si="110"/>
        <v>-3.0129711019984583E-2</v>
      </c>
      <c r="Q238" s="119">
        <f t="shared" si="127"/>
        <v>3435.0790000000015</v>
      </c>
      <c r="R238" s="1">
        <f t="shared" si="111"/>
        <v>6.4628093228590836E-4</v>
      </c>
      <c r="S238" s="2">
        <f t="shared" si="112"/>
        <v>0.05</v>
      </c>
      <c r="Z238" s="1">
        <f t="shared" si="113"/>
        <v>-15478.5</v>
      </c>
      <c r="AA238" s="1">
        <f t="shared" si="114"/>
        <v>2.9691519915825693E-3</v>
      </c>
      <c r="AB238" s="1">
        <f t="shared" si="115"/>
        <v>-1.2667397617376841E-2</v>
      </c>
      <c r="AC238" s="1">
        <f t="shared" si="116"/>
        <v>2.5422056020037175E-2</v>
      </c>
      <c r="AD238" s="1">
        <f t="shared" si="117"/>
        <v>-7.6768069915299775E-3</v>
      </c>
      <c r="AE238" s="1">
        <f t="shared" si="118"/>
        <v>2.9466682792601771E-6</v>
      </c>
      <c r="AF238" s="1">
        <f t="shared" si="119"/>
        <v>2.5422056020037175E-2</v>
      </c>
      <c r="AG238" s="2"/>
      <c r="AH238" s="1">
        <f t="shared" si="120"/>
        <v>7.9597426174294328E-3</v>
      </c>
      <c r="AI238" s="1">
        <f t="shared" si="121"/>
        <v>0.65692778985769096</v>
      </c>
      <c r="AJ238" s="1">
        <f t="shared" si="122"/>
        <v>0.41972474218915629</v>
      </c>
      <c r="AK238" s="1">
        <f t="shared" si="123"/>
        <v>2.3558608744167396E-2</v>
      </c>
      <c r="AL238" s="1">
        <f t="shared" si="124"/>
        <v>3.0730307525609231</v>
      </c>
      <c r="AM238" s="1">
        <f t="shared" si="125"/>
        <v>29.159291864717996</v>
      </c>
      <c r="AN238" s="1">
        <f t="shared" si="129"/>
        <v>3.0435097455170519</v>
      </c>
      <c r="AO238" s="1">
        <f t="shared" si="129"/>
        <v>3.0434372242887928</v>
      </c>
      <c r="AP238" s="1">
        <f t="shared" si="129"/>
        <v>3.0436491330931235</v>
      </c>
      <c r="AQ238" s="1">
        <f t="shared" si="129"/>
        <v>3.0430299179533402</v>
      </c>
      <c r="AR238" s="1">
        <f t="shared" si="129"/>
        <v>3.044839210477257</v>
      </c>
      <c r="AS238" s="1">
        <f t="shared" si="129"/>
        <v>3.0395517015217739</v>
      </c>
      <c r="AT238" s="1">
        <f t="shared" si="129"/>
        <v>3.0549965250330136</v>
      </c>
      <c r="AU238" s="1">
        <f t="shared" si="126"/>
        <v>3.0098102167669776</v>
      </c>
    </row>
    <row r="239" spans="1:47" ht="12.95" customHeight="1" x14ac:dyDescent="0.2">
      <c r="A239" s="67" t="s">
        <v>119</v>
      </c>
      <c r="B239" s="68" t="s">
        <v>100</v>
      </c>
      <c r="C239" s="67">
        <v>18454.425999999999</v>
      </c>
      <c r="D239" s="69"/>
      <c r="E239" s="70">
        <f t="shared" si="106"/>
        <v>-15477.997842270091</v>
      </c>
      <c r="F239" s="1">
        <f t="shared" si="107"/>
        <v>-15478</v>
      </c>
      <c r="G239" s="1">
        <f t="shared" si="108"/>
        <v>3.6192599982314277E-3</v>
      </c>
      <c r="H239" s="1">
        <f t="shared" si="109"/>
        <v>3.6192599982314277E-3</v>
      </c>
      <c r="P239" s="1">
        <f t="shared" si="110"/>
        <v>-3.0129457599484127E-2</v>
      </c>
      <c r="Q239" s="119">
        <f t="shared" si="127"/>
        <v>3435.9259999999995</v>
      </c>
      <c r="R239" s="1">
        <f t="shared" si="111"/>
        <v>1.1389759394903555E-3</v>
      </c>
      <c r="S239" s="2">
        <f t="shared" si="112"/>
        <v>0.05</v>
      </c>
      <c r="Z239" s="1">
        <f t="shared" si="113"/>
        <v>-15478</v>
      </c>
      <c r="AA239" s="1">
        <f t="shared" si="114"/>
        <v>2.9739979971951892E-3</v>
      </c>
      <c r="AB239" s="1">
        <f t="shared" si="115"/>
        <v>-4.3455606556460635E-3</v>
      </c>
      <c r="AC239" s="1">
        <f t="shared" si="116"/>
        <v>3.3748717597715555E-2</v>
      </c>
      <c r="AD239" s="1">
        <f t="shared" si="117"/>
        <v>6.4526200103623855E-4</v>
      </c>
      <c r="AE239" s="1">
        <f t="shared" si="118"/>
        <v>2.0818152499064537E-8</v>
      </c>
      <c r="AF239" s="1">
        <f t="shared" si="119"/>
        <v>3.3748717597715555E-2</v>
      </c>
      <c r="AG239" s="2"/>
      <c r="AH239" s="1">
        <f t="shared" si="120"/>
        <v>7.9648206538774913E-3</v>
      </c>
      <c r="AI239" s="1">
        <f t="shared" si="121"/>
        <v>0.65692296698254138</v>
      </c>
      <c r="AJ239" s="1">
        <f t="shared" si="122"/>
        <v>0.41991082390726886</v>
      </c>
      <c r="AK239" s="1">
        <f t="shared" si="123"/>
        <v>2.3488270132705737E-2</v>
      </c>
      <c r="AL239" s="1">
        <f t="shared" si="124"/>
        <v>3.0732357767941099</v>
      </c>
      <c r="AM239" s="1">
        <f t="shared" si="125"/>
        <v>29.246818403049751</v>
      </c>
      <c r="AN239" s="1">
        <f t="shared" si="129"/>
        <v>3.0438028085347093</v>
      </c>
      <c r="AO239" s="1">
        <f t="shared" si="129"/>
        <v>3.0437304896417099</v>
      </c>
      <c r="AP239" s="1">
        <f t="shared" si="129"/>
        <v>3.0439418011370258</v>
      </c>
      <c r="AQ239" s="1">
        <f t="shared" si="129"/>
        <v>3.0433243492234663</v>
      </c>
      <c r="AR239" s="1">
        <f t="shared" si="129"/>
        <v>3.0451284382501216</v>
      </c>
      <c r="AS239" s="1">
        <f t="shared" si="129"/>
        <v>3.0398562919973844</v>
      </c>
      <c r="AT239" s="1">
        <f t="shared" si="129"/>
        <v>3.0552558300040564</v>
      </c>
      <c r="AU239" s="1">
        <f t="shared" si="126"/>
        <v>3.0102036439422846</v>
      </c>
    </row>
    <row r="240" spans="1:47" ht="12.95" customHeight="1" x14ac:dyDescent="0.2">
      <c r="A240" s="67" t="s">
        <v>119</v>
      </c>
      <c r="B240" s="68" t="s">
        <v>100</v>
      </c>
      <c r="C240" s="67">
        <v>18464.496999999999</v>
      </c>
      <c r="D240" s="69"/>
      <c r="E240" s="70">
        <f t="shared" si="106"/>
        <v>-15471.993714928863</v>
      </c>
      <c r="F240" s="1">
        <f t="shared" si="107"/>
        <v>-15472</v>
      </c>
      <c r="G240" s="1">
        <f t="shared" si="108"/>
        <v>1.0542239997448632E-2</v>
      </c>
      <c r="H240" s="1">
        <f t="shared" si="109"/>
        <v>1.0542239997448632E-2</v>
      </c>
      <c r="P240" s="1">
        <f t="shared" si="110"/>
        <v>-3.0126412925667936E-2</v>
      </c>
      <c r="Q240" s="119">
        <f t="shared" si="127"/>
        <v>3445.9969999999994</v>
      </c>
      <c r="R240" s="1">
        <f t="shared" si="111"/>
        <v>1.6539393305809178E-3</v>
      </c>
      <c r="S240" s="2">
        <f t="shared" si="112"/>
        <v>0.05</v>
      </c>
      <c r="Z240" s="1">
        <f t="shared" si="113"/>
        <v>-15472</v>
      </c>
      <c r="AA240" s="1">
        <f t="shared" si="114"/>
        <v>3.0320945317479919E-3</v>
      </c>
      <c r="AB240" s="1">
        <f t="shared" si="115"/>
        <v>2.5165393032584062E-3</v>
      </c>
      <c r="AC240" s="1">
        <f t="shared" si="116"/>
        <v>4.0668652923116569E-2</v>
      </c>
      <c r="AD240" s="1">
        <f t="shared" si="117"/>
        <v>7.5101454657006406E-3</v>
      </c>
      <c r="AE240" s="1">
        <f t="shared" si="118"/>
        <v>2.8201142457991949E-6</v>
      </c>
      <c r="AF240" s="1">
        <f t="shared" si="119"/>
        <v>4.0668652923116569E-2</v>
      </c>
      <c r="AG240" s="2"/>
      <c r="AH240" s="1">
        <f t="shared" si="120"/>
        <v>8.0257006941902263E-3</v>
      </c>
      <c r="AI240" s="1">
        <f t="shared" si="121"/>
        <v>0.65686622268825667</v>
      </c>
      <c r="AJ240" s="1">
        <f t="shared" si="122"/>
        <v>0.42214221354227466</v>
      </c>
      <c r="AK240" s="1">
        <f t="shared" si="123"/>
        <v>2.2644210864244257E-2</v>
      </c>
      <c r="AL240" s="1">
        <f t="shared" si="124"/>
        <v>3.0756958337622526</v>
      </c>
      <c r="AM240" s="1">
        <f t="shared" si="125"/>
        <v>30.339494698493457</v>
      </c>
      <c r="AN240" s="1">
        <f t="shared" si="129"/>
        <v>3.0473193962179326</v>
      </c>
      <c r="AO240" s="1">
        <f t="shared" si="129"/>
        <v>3.0472495149825289</v>
      </c>
      <c r="AP240" s="1">
        <f t="shared" si="129"/>
        <v>3.0474536346777414</v>
      </c>
      <c r="AQ240" s="1">
        <f t="shared" si="129"/>
        <v>3.0468573998915671</v>
      </c>
      <c r="AR240" s="1">
        <f t="shared" si="129"/>
        <v>3.0485989111008682</v>
      </c>
      <c r="AS240" s="1">
        <f t="shared" si="129"/>
        <v>3.0435114082581403</v>
      </c>
      <c r="AT240" s="1">
        <f t="shared" si="129"/>
        <v>3.058366951669838</v>
      </c>
      <c r="AU240" s="1">
        <f t="shared" si="126"/>
        <v>3.0149247700459663</v>
      </c>
    </row>
    <row r="241" spans="1:47" ht="12.95" customHeight="1" x14ac:dyDescent="0.2">
      <c r="A241" s="67" t="s">
        <v>121</v>
      </c>
      <c r="B241" s="68" t="s">
        <v>101</v>
      </c>
      <c r="C241" s="67">
        <v>18470.361000000001</v>
      </c>
      <c r="D241" s="69"/>
      <c r="E241" s="70">
        <f t="shared" si="106"/>
        <v>-15468.497716246611</v>
      </c>
      <c r="F241" s="1">
        <f t="shared" si="107"/>
        <v>-15468.5</v>
      </c>
      <c r="G241" s="1">
        <f t="shared" si="108"/>
        <v>3.8306450005620718E-3</v>
      </c>
      <c r="H241" s="1">
        <f t="shared" si="109"/>
        <v>3.8306450005620718E-3</v>
      </c>
      <c r="P241" s="1">
        <f t="shared" si="110"/>
        <v>-3.0124633773000665E-2</v>
      </c>
      <c r="Q241" s="119">
        <f t="shared" si="127"/>
        <v>3451.8610000000008</v>
      </c>
      <c r="R241" s="1">
        <f t="shared" si="111"/>
        <v>1.1529609565903598E-3</v>
      </c>
      <c r="S241" s="2">
        <f t="shared" si="112"/>
        <v>0.05</v>
      </c>
      <c r="Z241" s="1">
        <f t="shared" si="113"/>
        <v>-15468.5</v>
      </c>
      <c r="AA241" s="1">
        <f t="shared" si="114"/>
        <v>3.0659366955326558E-3</v>
      </c>
      <c r="AB241" s="1">
        <f t="shared" si="115"/>
        <v>-4.2305208322645262E-3</v>
      </c>
      <c r="AC241" s="1">
        <f t="shared" si="116"/>
        <v>3.3955278773562733E-2</v>
      </c>
      <c r="AD241" s="1">
        <f t="shared" si="117"/>
        <v>7.6470830502941602E-4</v>
      </c>
      <c r="AE241" s="1">
        <f t="shared" si="118"/>
        <v>2.9238939589048121E-8</v>
      </c>
      <c r="AF241" s="1">
        <f t="shared" si="119"/>
        <v>3.3955278773562733E-2</v>
      </c>
      <c r="AG241" s="2"/>
      <c r="AH241" s="1">
        <f t="shared" si="120"/>
        <v>8.061165832826598E-3</v>
      </c>
      <c r="AI241" s="1">
        <f t="shared" si="121"/>
        <v>0.65683408514183994</v>
      </c>
      <c r="AJ241" s="1">
        <f t="shared" si="122"/>
        <v>0.42344250162992847</v>
      </c>
      <c r="AK241" s="1">
        <f t="shared" si="123"/>
        <v>2.2151846366646407E-2</v>
      </c>
      <c r="AL241" s="1">
        <f t="shared" si="124"/>
        <v>3.0771306716872688</v>
      </c>
      <c r="AM241" s="1">
        <f t="shared" si="125"/>
        <v>31.015295142539113</v>
      </c>
      <c r="AN241" s="1">
        <f t="shared" ref="AN241:AT250" si="130">$AU241+$AB$7*SIN(AO241)</f>
        <v>3.0493705982604582</v>
      </c>
      <c r="AO241" s="1">
        <f t="shared" si="130"/>
        <v>3.0493021470548989</v>
      </c>
      <c r="AP241" s="1">
        <f t="shared" si="130"/>
        <v>3.0495020513776465</v>
      </c>
      <c r="AQ241" s="1">
        <f t="shared" si="130"/>
        <v>3.048918242102737</v>
      </c>
      <c r="AR241" s="1">
        <f t="shared" si="130"/>
        <v>3.0506231360014096</v>
      </c>
      <c r="AS241" s="1">
        <f t="shared" si="130"/>
        <v>3.0456435850191172</v>
      </c>
      <c r="AT241" s="1">
        <f t="shared" si="130"/>
        <v>3.0601813231807897</v>
      </c>
      <c r="AU241" s="1">
        <f t="shared" si="126"/>
        <v>3.0176787602731139</v>
      </c>
    </row>
    <row r="242" spans="1:47" ht="12.95" customHeight="1" x14ac:dyDescent="0.2">
      <c r="A242" s="67" t="s">
        <v>121</v>
      </c>
      <c r="B242" s="68" t="s">
        <v>101</v>
      </c>
      <c r="C242" s="67">
        <v>18475.39</v>
      </c>
      <c r="D242" s="69"/>
      <c r="E242" s="70">
        <f t="shared" si="106"/>
        <v>-15465.499527745071</v>
      </c>
      <c r="F242" s="1">
        <f t="shared" si="107"/>
        <v>-15465.5</v>
      </c>
      <c r="G242" s="1">
        <f t="shared" si="108"/>
        <v>7.9213499702746049E-4</v>
      </c>
      <c r="H242" s="1">
        <f t="shared" si="109"/>
        <v>7.9213499702746049E-4</v>
      </c>
      <c r="P242" s="1">
        <f t="shared" si="110"/>
        <v>-3.0123106971094799E-2</v>
      </c>
      <c r="Q242" s="119">
        <f t="shared" si="127"/>
        <v>3456.8899999999994</v>
      </c>
      <c r="R242" s="1">
        <f t="shared" si="111"/>
        <v>9.5575218594754787E-4</v>
      </c>
      <c r="S242" s="2">
        <f t="shared" si="112"/>
        <v>0.05</v>
      </c>
      <c r="Z242" s="1">
        <f t="shared" si="113"/>
        <v>-15465.5</v>
      </c>
      <c r="AA242" s="1">
        <f t="shared" si="114"/>
        <v>3.0949163185278331E-3</v>
      </c>
      <c r="AB242" s="1">
        <f t="shared" si="115"/>
        <v>-7.2994011479631162E-3</v>
      </c>
      <c r="AC242" s="1">
        <f t="shared" si="116"/>
        <v>3.0915241968122259E-2</v>
      </c>
      <c r="AD242" s="1">
        <f t="shared" si="117"/>
        <v>-2.3027813215003726E-3</v>
      </c>
      <c r="AE242" s="1">
        <f t="shared" si="118"/>
        <v>2.6514009073255016E-7</v>
      </c>
      <c r="AF242" s="1">
        <f t="shared" si="119"/>
        <v>3.0915241968122259E-2</v>
      </c>
      <c r="AG242" s="2"/>
      <c r="AH242" s="1">
        <f t="shared" si="120"/>
        <v>8.0915361449905767E-3</v>
      </c>
      <c r="AI242" s="1">
        <f t="shared" si="121"/>
        <v>0.65680710340870485</v>
      </c>
      <c r="AJ242" s="1">
        <f t="shared" si="122"/>
        <v>0.4245562395041671</v>
      </c>
      <c r="AK242" s="1">
        <f t="shared" si="123"/>
        <v>2.1729821609161211E-2</v>
      </c>
      <c r="AL242" s="1">
        <f t="shared" si="124"/>
        <v>3.078360421192222</v>
      </c>
      <c r="AM242" s="1">
        <f t="shared" si="125"/>
        <v>31.618898999943465</v>
      </c>
      <c r="AN242" s="1">
        <f t="shared" si="130"/>
        <v>3.0511286910133499</v>
      </c>
      <c r="AO242" s="1">
        <f t="shared" si="130"/>
        <v>3.0510614701648855</v>
      </c>
      <c r="AP242" s="1">
        <f t="shared" si="130"/>
        <v>3.0512577497735212</v>
      </c>
      <c r="AQ242" s="1">
        <f t="shared" si="130"/>
        <v>3.0506846188911201</v>
      </c>
      <c r="AR242" s="1">
        <f t="shared" si="130"/>
        <v>3.0523580615548691</v>
      </c>
      <c r="AS242" s="1">
        <f t="shared" si="130"/>
        <v>3.0474711797924536</v>
      </c>
      <c r="AT242" s="1">
        <f t="shared" si="130"/>
        <v>3.0617362419200878</v>
      </c>
      <c r="AU242" s="1">
        <f t="shared" si="126"/>
        <v>3.0200393233249549</v>
      </c>
    </row>
    <row r="243" spans="1:47" ht="12.95" customHeight="1" x14ac:dyDescent="0.2">
      <c r="A243" s="67" t="s">
        <v>119</v>
      </c>
      <c r="B243" s="68" t="s">
        <v>101</v>
      </c>
      <c r="C243" s="67">
        <v>18490.495999999999</v>
      </c>
      <c r="D243" s="69"/>
      <c r="E243" s="70">
        <f t="shared" si="106"/>
        <v>-15456.493634823159</v>
      </c>
      <c r="F243" s="1">
        <f t="shared" si="107"/>
        <v>-15456.5</v>
      </c>
      <c r="G243" s="1">
        <f t="shared" si="108"/>
        <v>1.0676604997570394E-2</v>
      </c>
      <c r="H243" s="1">
        <f t="shared" si="109"/>
        <v>1.0676604997570394E-2</v>
      </c>
      <c r="P243" s="1">
        <f t="shared" si="110"/>
        <v>-3.0118516519132235E-2</v>
      </c>
      <c r="Q243" s="119">
        <f t="shared" si="127"/>
        <v>3471.9959999999992</v>
      </c>
      <c r="R243" s="1">
        <f t="shared" si="111"/>
        <v>1.6642419395625338E-3</v>
      </c>
      <c r="S243" s="2">
        <f t="shared" si="112"/>
        <v>0.05</v>
      </c>
      <c r="Z243" s="1">
        <f t="shared" si="113"/>
        <v>-15456.5</v>
      </c>
      <c r="AA243" s="1">
        <f t="shared" si="114"/>
        <v>3.1816997251518384E-3</v>
      </c>
      <c r="AB243" s="1">
        <f t="shared" si="115"/>
        <v>2.4941157717995252E-3</v>
      </c>
      <c r="AC243" s="1">
        <f t="shared" si="116"/>
        <v>4.0795121516702629E-2</v>
      </c>
      <c r="AD243" s="1">
        <f t="shared" si="117"/>
        <v>7.4949052724185552E-3</v>
      </c>
      <c r="AE243" s="1">
        <f t="shared" si="118"/>
        <v>2.8086802521263729E-6</v>
      </c>
      <c r="AF243" s="1">
        <f t="shared" si="119"/>
        <v>4.0795121516702629E-2</v>
      </c>
      <c r="AG243" s="2"/>
      <c r="AH243" s="1">
        <f t="shared" si="120"/>
        <v>8.1824892257708684E-3</v>
      </c>
      <c r="AI243" s="1">
        <f t="shared" si="121"/>
        <v>0.65672928462735403</v>
      </c>
      <c r="AJ243" s="1">
        <f t="shared" si="122"/>
        <v>0.4278930539855384</v>
      </c>
      <c r="AK243" s="1">
        <f t="shared" si="123"/>
        <v>2.0463757852391695E-2</v>
      </c>
      <c r="AL243" s="1">
        <f t="shared" si="124"/>
        <v>3.0820490721248661</v>
      </c>
      <c r="AM243" s="1">
        <f t="shared" si="125"/>
        <v>33.578918324031136</v>
      </c>
      <c r="AN243" s="1">
        <f t="shared" si="130"/>
        <v>3.0564025384710694</v>
      </c>
      <c r="AO243" s="1">
        <f t="shared" si="130"/>
        <v>3.056339033494198</v>
      </c>
      <c r="AP243" s="1">
        <f t="shared" si="130"/>
        <v>3.0565243770170065</v>
      </c>
      <c r="AQ243" s="1">
        <f t="shared" si="130"/>
        <v>3.0559834313230998</v>
      </c>
      <c r="AR243" s="1">
        <f t="shared" si="130"/>
        <v>3.0575621717972674</v>
      </c>
      <c r="AS243" s="1">
        <f t="shared" si="130"/>
        <v>3.0529540432042133</v>
      </c>
      <c r="AT243" s="1">
        <f t="shared" si="130"/>
        <v>3.0663996220261902</v>
      </c>
      <c r="AU243" s="1">
        <f t="shared" si="126"/>
        <v>3.0271210124804777</v>
      </c>
    </row>
    <row r="244" spans="1:47" ht="12.95" customHeight="1" x14ac:dyDescent="0.2">
      <c r="A244" s="67" t="s">
        <v>119</v>
      </c>
      <c r="B244" s="68" t="s">
        <v>101</v>
      </c>
      <c r="C244" s="67">
        <v>18505.580000000002</v>
      </c>
      <c r="D244" s="69"/>
      <c r="E244" s="70">
        <f t="shared" si="106"/>
        <v>-15447.5008578581</v>
      </c>
      <c r="F244" s="1">
        <f t="shared" si="107"/>
        <v>-15447.5</v>
      </c>
      <c r="G244" s="1">
        <f t="shared" si="108"/>
        <v>-1.4389249990927055E-3</v>
      </c>
      <c r="H244" s="1">
        <f t="shared" si="109"/>
        <v>-1.4389249990927055E-3</v>
      </c>
      <c r="P244" s="1">
        <f t="shared" si="110"/>
        <v>-3.011391099780221E-2</v>
      </c>
      <c r="Q244" s="119">
        <f t="shared" si="127"/>
        <v>3487.0800000000017</v>
      </c>
      <c r="R244" s="1">
        <f t="shared" si="111"/>
        <v>8.2225482202618607E-4</v>
      </c>
      <c r="S244" s="2">
        <f t="shared" si="112"/>
        <v>0.05</v>
      </c>
      <c r="Z244" s="1">
        <f t="shared" si="113"/>
        <v>-15447.5</v>
      </c>
      <c r="AA244" s="1">
        <f t="shared" si="114"/>
        <v>3.2682485473703535E-3</v>
      </c>
      <c r="AB244" s="1">
        <f t="shared" si="115"/>
        <v>-9.7121291312131947E-3</v>
      </c>
      <c r="AC244" s="1">
        <f t="shared" si="116"/>
        <v>2.8674985998709504E-2</v>
      </c>
      <c r="AD244" s="1">
        <f t="shared" si="117"/>
        <v>-4.7071735464630591E-3</v>
      </c>
      <c r="AE244" s="1">
        <f t="shared" si="118"/>
        <v>1.1078741398260809E-6</v>
      </c>
      <c r="AF244" s="1">
        <f t="shared" si="119"/>
        <v>2.8674985998709504E-2</v>
      </c>
      <c r="AG244" s="2"/>
      <c r="AH244" s="1">
        <f t="shared" si="120"/>
        <v>8.2732041321204892E-3</v>
      </c>
      <c r="AI244" s="1">
        <f t="shared" si="121"/>
        <v>0.6566561528462862</v>
      </c>
      <c r="AJ244" s="1">
        <f t="shared" si="122"/>
        <v>0.43122327506493929</v>
      </c>
      <c r="AK244" s="1">
        <f t="shared" si="123"/>
        <v>1.9197709227316517E-2</v>
      </c>
      <c r="AL244" s="1">
        <f t="shared" si="124"/>
        <v>3.0857368680422099</v>
      </c>
      <c r="AM244" s="1">
        <f t="shared" si="125"/>
        <v>35.797186902457206</v>
      </c>
      <c r="AN244" s="1">
        <f t="shared" si="130"/>
        <v>3.0616757694653551</v>
      </c>
      <c r="AO244" s="1">
        <f t="shared" si="130"/>
        <v>3.0616160159759254</v>
      </c>
      <c r="AP244" s="1">
        <f t="shared" si="130"/>
        <v>3.0617903345086503</v>
      </c>
      <c r="AQ244" s="1">
        <f t="shared" si="130"/>
        <v>3.0612817891766624</v>
      </c>
      <c r="AR244" s="1">
        <f t="shared" si="130"/>
        <v>3.0627653278910878</v>
      </c>
      <c r="AS244" s="1">
        <f t="shared" si="130"/>
        <v>3.0584370205232396</v>
      </c>
      <c r="AT244" s="1">
        <f t="shared" si="130"/>
        <v>3.0710610323056362</v>
      </c>
      <c r="AU244" s="1">
        <f t="shared" si="126"/>
        <v>3.0342027016360005</v>
      </c>
    </row>
    <row r="245" spans="1:47" ht="12.95" customHeight="1" x14ac:dyDescent="0.2">
      <c r="A245" s="67" t="s">
        <v>122</v>
      </c>
      <c r="B245" s="68" t="s">
        <v>100</v>
      </c>
      <c r="C245" s="67">
        <v>18511.452000000001</v>
      </c>
      <c r="D245" s="69"/>
      <c r="E245" s="70">
        <f t="shared" si="106"/>
        <v>-15444.000089736992</v>
      </c>
      <c r="F245" s="1">
        <f t="shared" si="107"/>
        <v>-15444</v>
      </c>
      <c r="G245" s="1">
        <f t="shared" si="108"/>
        <v>-1.5052000162540935E-4</v>
      </c>
      <c r="H245" s="1">
        <f t="shared" si="109"/>
        <v>-1.5052000162540935E-4</v>
      </c>
      <c r="P245" s="1">
        <f t="shared" si="110"/>
        <v>-3.0112115892069996E-2</v>
      </c>
      <c r="Q245" s="119">
        <f t="shared" si="127"/>
        <v>3492.9520000000011</v>
      </c>
      <c r="R245" s="1">
        <f t="shared" si="111"/>
        <v>8.9769722830230591E-4</v>
      </c>
      <c r="S245" s="2">
        <f t="shared" si="112"/>
        <v>0.05</v>
      </c>
      <c r="Z245" s="1">
        <f t="shared" si="113"/>
        <v>-15444</v>
      </c>
      <c r="AA245" s="1">
        <f t="shared" si="114"/>
        <v>3.3018426860201072E-3</v>
      </c>
      <c r="AB245" s="1">
        <f t="shared" si="115"/>
        <v>-8.4589374466960097E-3</v>
      </c>
      <c r="AC245" s="1">
        <f t="shared" si="116"/>
        <v>2.9961595890444587E-2</v>
      </c>
      <c r="AD245" s="1">
        <f t="shared" si="117"/>
        <v>-3.4523626876455165E-3</v>
      </c>
      <c r="AE245" s="1">
        <f t="shared" si="118"/>
        <v>5.9594040635234868E-7</v>
      </c>
      <c r="AF245" s="1">
        <f t="shared" si="119"/>
        <v>2.9961595890444587E-2</v>
      </c>
      <c r="AG245" s="2"/>
      <c r="AH245" s="1">
        <f t="shared" si="120"/>
        <v>8.3084174450706004E-3</v>
      </c>
      <c r="AI245" s="1">
        <f t="shared" si="121"/>
        <v>0.65662897779246365</v>
      </c>
      <c r="AJ245" s="1">
        <f t="shared" si="122"/>
        <v>0.43251658184798475</v>
      </c>
      <c r="AK245" s="1">
        <f t="shared" si="123"/>
        <v>1.870536089042266E-2</v>
      </c>
      <c r="AL245" s="1">
        <f t="shared" si="124"/>
        <v>3.0871707914200175</v>
      </c>
      <c r="AM245" s="1">
        <f t="shared" si="125"/>
        <v>36.740866128649706</v>
      </c>
      <c r="AN245" s="1">
        <f t="shared" si="130"/>
        <v>3.0637263121441869</v>
      </c>
      <c r="AO245" s="1">
        <f t="shared" si="130"/>
        <v>3.0636680267427101</v>
      </c>
      <c r="AP245" s="1">
        <f t="shared" si="130"/>
        <v>3.0638380348873127</v>
      </c>
      <c r="AQ245" s="1">
        <f t="shared" si="130"/>
        <v>3.0633421450680478</v>
      </c>
      <c r="AR245" s="1">
        <f t="shared" si="130"/>
        <v>3.0647885323926101</v>
      </c>
      <c r="AS245" s="1">
        <f t="shared" si="130"/>
        <v>3.0605693189100798</v>
      </c>
      <c r="AT245" s="1">
        <f t="shared" si="130"/>
        <v>3.07287329709404</v>
      </c>
      <c r="AU245" s="1">
        <f t="shared" si="126"/>
        <v>3.0369566918631481</v>
      </c>
    </row>
    <row r="246" spans="1:47" ht="12.95" customHeight="1" x14ac:dyDescent="0.2">
      <c r="A246" s="67" t="s">
        <v>119</v>
      </c>
      <c r="B246" s="68" t="s">
        <v>100</v>
      </c>
      <c r="C246" s="67">
        <v>18511.462</v>
      </c>
      <c r="D246" s="69"/>
      <c r="E246" s="70">
        <f t="shared" si="106"/>
        <v>-15443.994127938422</v>
      </c>
      <c r="F246" s="1">
        <f t="shared" si="107"/>
        <v>-15444</v>
      </c>
      <c r="G246" s="1">
        <f t="shared" si="108"/>
        <v>9.84947999677388E-3</v>
      </c>
      <c r="H246" s="1">
        <f t="shared" si="109"/>
        <v>9.84947999677388E-3</v>
      </c>
      <c r="P246" s="1">
        <f t="shared" si="110"/>
        <v>-3.0112115892069996E-2</v>
      </c>
      <c r="Q246" s="119">
        <f t="shared" si="127"/>
        <v>3492.9619999999995</v>
      </c>
      <c r="R246" s="1">
        <f t="shared" si="111"/>
        <v>1.5969291459832639E-3</v>
      </c>
      <c r="S246" s="2">
        <f t="shared" si="112"/>
        <v>0.05</v>
      </c>
      <c r="Z246" s="1">
        <f t="shared" si="113"/>
        <v>-15444</v>
      </c>
      <c r="AA246" s="1">
        <f t="shared" si="114"/>
        <v>3.3018426860201072E-3</v>
      </c>
      <c r="AB246" s="1">
        <f t="shared" si="115"/>
        <v>1.5410625517032796E-3</v>
      </c>
      <c r="AC246" s="1">
        <f t="shared" si="116"/>
        <v>3.9961595888843876E-2</v>
      </c>
      <c r="AD246" s="1">
        <f t="shared" si="117"/>
        <v>6.5476373107537728E-3</v>
      </c>
      <c r="AE246" s="1">
        <f t="shared" si="118"/>
        <v>2.1435777176587452E-6</v>
      </c>
      <c r="AF246" s="1">
        <f t="shared" si="119"/>
        <v>3.9961595888843876E-2</v>
      </c>
      <c r="AG246" s="2"/>
      <c r="AH246" s="1">
        <f t="shared" si="120"/>
        <v>8.3084174450706004E-3</v>
      </c>
      <c r="AI246" s="1">
        <f t="shared" si="121"/>
        <v>0.65662897779246365</v>
      </c>
      <c r="AJ246" s="1">
        <f t="shared" si="122"/>
        <v>0.43251658184798475</v>
      </c>
      <c r="AK246" s="1">
        <f t="shared" si="123"/>
        <v>1.870536089042266E-2</v>
      </c>
      <c r="AL246" s="1">
        <f t="shared" si="124"/>
        <v>3.0871707914200175</v>
      </c>
      <c r="AM246" s="1">
        <f t="shared" si="125"/>
        <v>36.740866128649706</v>
      </c>
      <c r="AN246" s="1">
        <f t="shared" si="130"/>
        <v>3.0637263121441869</v>
      </c>
      <c r="AO246" s="1">
        <f t="shared" si="130"/>
        <v>3.0636680267427101</v>
      </c>
      <c r="AP246" s="1">
        <f t="shared" si="130"/>
        <v>3.0638380348873127</v>
      </c>
      <c r="AQ246" s="1">
        <f t="shared" si="130"/>
        <v>3.0633421450680478</v>
      </c>
      <c r="AR246" s="1">
        <f t="shared" si="130"/>
        <v>3.0647885323926101</v>
      </c>
      <c r="AS246" s="1">
        <f t="shared" si="130"/>
        <v>3.0605693189100798</v>
      </c>
      <c r="AT246" s="1">
        <f t="shared" si="130"/>
        <v>3.07287329709404</v>
      </c>
      <c r="AU246" s="1">
        <f t="shared" si="126"/>
        <v>3.0369566918631481</v>
      </c>
    </row>
    <row r="247" spans="1:47" ht="12.95" customHeight="1" x14ac:dyDescent="0.2">
      <c r="A247" s="67" t="s">
        <v>119</v>
      </c>
      <c r="B247" s="68" t="s">
        <v>100</v>
      </c>
      <c r="C247" s="67">
        <v>18516.502</v>
      </c>
      <c r="D247" s="69"/>
      <c r="E247" s="70">
        <f t="shared" si="106"/>
        <v>-15440.98938145845</v>
      </c>
      <c r="F247" s="1">
        <f t="shared" si="107"/>
        <v>-15441</v>
      </c>
      <c r="G247" s="1">
        <f t="shared" si="108"/>
        <v>1.7810969999118242E-2</v>
      </c>
      <c r="H247" s="1">
        <f t="shared" si="109"/>
        <v>1.7810969999118242E-2</v>
      </c>
      <c r="P247" s="1">
        <f t="shared" si="110"/>
        <v>-3.0110575416108468E-2</v>
      </c>
      <c r="Q247" s="119">
        <f t="shared" si="127"/>
        <v>3498.0020000000004</v>
      </c>
      <c r="R247" s="1">
        <f t="shared" si="111"/>
        <v>2.2964745149836362E-3</v>
      </c>
      <c r="S247" s="2">
        <f t="shared" si="112"/>
        <v>0.05</v>
      </c>
      <c r="Z247" s="1">
        <f t="shared" si="113"/>
        <v>-15441</v>
      </c>
      <c r="AA247" s="1">
        <f t="shared" si="114"/>
        <v>3.3306091302054853E-3</v>
      </c>
      <c r="AB247" s="1">
        <f t="shared" si="115"/>
        <v>9.472398678308902E-3</v>
      </c>
      <c r="AC247" s="1">
        <f t="shared" si="116"/>
        <v>4.792154541522671E-2</v>
      </c>
      <c r="AD247" s="1">
        <f t="shared" si="117"/>
        <v>1.4480360868912757E-2</v>
      </c>
      <c r="AE247" s="1">
        <f t="shared" si="118"/>
        <v>1.0484042544696991E-5</v>
      </c>
      <c r="AF247" s="1">
        <f t="shared" si="119"/>
        <v>4.792154541522671E-2</v>
      </c>
      <c r="AG247" s="2"/>
      <c r="AH247" s="1">
        <f t="shared" si="120"/>
        <v>8.3385713208093404E-3</v>
      </c>
      <c r="AI247" s="1">
        <f t="shared" si="121"/>
        <v>0.65660624854086047</v>
      </c>
      <c r="AJ247" s="1">
        <f t="shared" si="122"/>
        <v>0.43362433795699551</v>
      </c>
      <c r="AK247" s="1">
        <f t="shared" si="123"/>
        <v>1.8283349712459873E-2</v>
      </c>
      <c r="AL247" s="1">
        <f t="shared" si="124"/>
        <v>3.0883997744460179</v>
      </c>
      <c r="AM247" s="1">
        <f t="shared" si="125"/>
        <v>37.590151718551709</v>
      </c>
      <c r="AN247" s="1">
        <f t="shared" si="130"/>
        <v>3.0654838522548387</v>
      </c>
      <c r="AO247" s="1">
        <f t="shared" si="130"/>
        <v>3.0654268291609927</v>
      </c>
      <c r="AP247" s="1">
        <f t="shared" si="130"/>
        <v>3.0655931328457413</v>
      </c>
      <c r="AQ247" s="1">
        <f t="shared" si="130"/>
        <v>3.0651081144039058</v>
      </c>
      <c r="AR247" s="1">
        <f t="shared" si="130"/>
        <v>3.0665226024886949</v>
      </c>
      <c r="AS247" s="1">
        <f t="shared" si="130"/>
        <v>3.0623970159229716</v>
      </c>
      <c r="AT247" s="1">
        <f t="shared" si="130"/>
        <v>3.0744264498274094</v>
      </c>
      <c r="AU247" s="1">
        <f t="shared" si="126"/>
        <v>3.0393172549149892</v>
      </c>
    </row>
    <row r="248" spans="1:47" ht="12.95" customHeight="1" x14ac:dyDescent="0.2">
      <c r="A248" s="67" t="s">
        <v>119</v>
      </c>
      <c r="B248" s="68" t="s">
        <v>101</v>
      </c>
      <c r="C248" s="67">
        <v>18527.382000000001</v>
      </c>
      <c r="D248" s="69"/>
      <c r="E248" s="70">
        <f t="shared" si="106"/>
        <v>-15434.502944612799</v>
      </c>
      <c r="F248" s="1">
        <f t="shared" si="107"/>
        <v>-15434.5</v>
      </c>
      <c r="G248" s="1">
        <f t="shared" si="108"/>
        <v>-4.9391350003133994E-3</v>
      </c>
      <c r="H248" s="1">
        <f t="shared" si="109"/>
        <v>-4.9391350003133994E-3</v>
      </c>
      <c r="P248" s="1">
        <f t="shared" si="110"/>
        <v>-3.0107231974158242E-2</v>
      </c>
      <c r="Q248" s="119">
        <f t="shared" si="127"/>
        <v>3508.8820000000014</v>
      </c>
      <c r="R248" s="1">
        <f t="shared" si="111"/>
        <v>6.3343310528485796E-4</v>
      </c>
      <c r="S248" s="2">
        <f t="shared" si="112"/>
        <v>0.05</v>
      </c>
      <c r="Z248" s="1">
        <f t="shared" si="113"/>
        <v>-15434.5</v>
      </c>
      <c r="AA248" s="1">
        <f t="shared" si="114"/>
        <v>3.3928457474573523E-3</v>
      </c>
      <c r="AB248" s="1">
        <f t="shared" si="115"/>
        <v>-1.3342947671653463E-2</v>
      </c>
      <c r="AC248" s="1">
        <f t="shared" si="116"/>
        <v>2.5168096973844842E-2</v>
      </c>
      <c r="AD248" s="1">
        <f t="shared" si="117"/>
        <v>-8.3319807477707508E-3</v>
      </c>
      <c r="AE248" s="1">
        <f t="shared" si="118"/>
        <v>3.4710951590611219E-6</v>
      </c>
      <c r="AF248" s="1">
        <f t="shared" si="119"/>
        <v>2.5168096973844842E-2</v>
      </c>
      <c r="AG248" s="2"/>
      <c r="AH248" s="1">
        <f t="shared" si="120"/>
        <v>8.4038126713400635E-3</v>
      </c>
      <c r="AI248" s="1">
        <f t="shared" si="121"/>
        <v>0.65655878618070307</v>
      </c>
      <c r="AJ248" s="1">
        <f t="shared" si="122"/>
        <v>0.43602196757896128</v>
      </c>
      <c r="AK248" s="1">
        <f t="shared" si="123"/>
        <v>1.7368997329073835E-2</v>
      </c>
      <c r="AL248" s="1">
        <f t="shared" si="124"/>
        <v>3.091062282586865</v>
      </c>
      <c r="AM248" s="1">
        <f t="shared" si="125"/>
        <v>39.571734565492505</v>
      </c>
      <c r="AN248" s="1">
        <f t="shared" si="130"/>
        <v>3.0692916478230727</v>
      </c>
      <c r="AO248" s="1">
        <f t="shared" si="130"/>
        <v>3.0692373718425618</v>
      </c>
      <c r="AP248" s="1">
        <f t="shared" si="130"/>
        <v>3.0693956190000828</v>
      </c>
      <c r="AQ248" s="1">
        <f t="shared" si="130"/>
        <v>3.0689342281982808</v>
      </c>
      <c r="AR248" s="1">
        <f t="shared" si="130"/>
        <v>3.0702794320237632</v>
      </c>
      <c r="AS248" s="1">
        <f t="shared" si="130"/>
        <v>3.0663570651002301</v>
      </c>
      <c r="AT248" s="1">
        <f t="shared" si="130"/>
        <v>3.0777909489418591</v>
      </c>
      <c r="AU248" s="1">
        <f t="shared" si="126"/>
        <v>3.0444318081939779</v>
      </c>
    </row>
    <row r="249" spans="1:47" ht="12.95" customHeight="1" x14ac:dyDescent="0.2">
      <c r="A249" s="67" t="s">
        <v>122</v>
      </c>
      <c r="B249" s="68" t="s">
        <v>101</v>
      </c>
      <c r="C249" s="67">
        <v>18527.382000000001</v>
      </c>
      <c r="D249" s="69"/>
      <c r="E249" s="70">
        <f t="shared" si="106"/>
        <v>-15434.502944612799</v>
      </c>
      <c r="F249" s="1">
        <f t="shared" si="107"/>
        <v>-15434.5</v>
      </c>
      <c r="G249" s="1">
        <f t="shared" si="108"/>
        <v>-4.9391350003133994E-3</v>
      </c>
      <c r="H249" s="1">
        <f t="shared" si="109"/>
        <v>-4.9391350003133994E-3</v>
      </c>
      <c r="P249" s="1">
        <f t="shared" si="110"/>
        <v>-3.0107231974158242E-2</v>
      </c>
      <c r="Q249" s="119">
        <f t="shared" si="127"/>
        <v>3508.8820000000014</v>
      </c>
      <c r="R249" s="1">
        <f t="shared" si="111"/>
        <v>6.3343310528485796E-4</v>
      </c>
      <c r="S249" s="2">
        <f t="shared" si="112"/>
        <v>0.05</v>
      </c>
      <c r="Z249" s="1">
        <f t="shared" si="113"/>
        <v>-15434.5</v>
      </c>
      <c r="AA249" s="1">
        <f t="shared" si="114"/>
        <v>3.3928457474573523E-3</v>
      </c>
      <c r="AB249" s="1">
        <f t="shared" si="115"/>
        <v>-1.3342947671653463E-2</v>
      </c>
      <c r="AC249" s="1">
        <f t="shared" si="116"/>
        <v>2.5168096973844842E-2</v>
      </c>
      <c r="AD249" s="1">
        <f t="shared" si="117"/>
        <v>-8.3319807477707508E-3</v>
      </c>
      <c r="AE249" s="1">
        <f t="shared" si="118"/>
        <v>3.4710951590611219E-6</v>
      </c>
      <c r="AF249" s="1">
        <f t="shared" si="119"/>
        <v>2.5168096973844842E-2</v>
      </c>
      <c r="AG249" s="2"/>
      <c r="AH249" s="1">
        <f t="shared" si="120"/>
        <v>8.4038126713400635E-3</v>
      </c>
      <c r="AI249" s="1">
        <f t="shared" si="121"/>
        <v>0.65655878618070307</v>
      </c>
      <c r="AJ249" s="1">
        <f t="shared" si="122"/>
        <v>0.43602196757896128</v>
      </c>
      <c r="AK249" s="1">
        <f t="shared" si="123"/>
        <v>1.7368997329073835E-2</v>
      </c>
      <c r="AL249" s="1">
        <f t="shared" si="124"/>
        <v>3.091062282586865</v>
      </c>
      <c r="AM249" s="1">
        <f t="shared" si="125"/>
        <v>39.571734565492505</v>
      </c>
      <c r="AN249" s="1">
        <f t="shared" si="130"/>
        <v>3.0692916478230727</v>
      </c>
      <c r="AO249" s="1">
        <f t="shared" si="130"/>
        <v>3.0692373718425618</v>
      </c>
      <c r="AP249" s="1">
        <f t="shared" si="130"/>
        <v>3.0693956190000828</v>
      </c>
      <c r="AQ249" s="1">
        <f t="shared" si="130"/>
        <v>3.0689342281982808</v>
      </c>
      <c r="AR249" s="1">
        <f t="shared" si="130"/>
        <v>3.0702794320237632</v>
      </c>
      <c r="AS249" s="1">
        <f t="shared" si="130"/>
        <v>3.0663570651002301</v>
      </c>
      <c r="AT249" s="1">
        <f t="shared" si="130"/>
        <v>3.0777909489418591</v>
      </c>
      <c r="AU249" s="1">
        <f t="shared" si="126"/>
        <v>3.0444318081939779</v>
      </c>
    </row>
    <row r="250" spans="1:47" ht="12.95" customHeight="1" x14ac:dyDescent="0.2">
      <c r="A250" s="67" t="s">
        <v>119</v>
      </c>
      <c r="B250" s="68" t="s">
        <v>101</v>
      </c>
      <c r="C250" s="67">
        <v>18532.424999999999</v>
      </c>
      <c r="D250" s="69"/>
      <c r="E250" s="70">
        <f t="shared" si="106"/>
        <v>-15431.496409593257</v>
      </c>
      <c r="F250" s="1">
        <f t="shared" si="107"/>
        <v>-15431.5</v>
      </c>
      <c r="G250" s="1">
        <f t="shared" si="108"/>
        <v>6.0223549990041647E-3</v>
      </c>
      <c r="H250" s="1">
        <f t="shared" si="109"/>
        <v>6.0223549990041647E-3</v>
      </c>
      <c r="P250" s="1">
        <f t="shared" si="110"/>
        <v>-3.0105686196011873E-2</v>
      </c>
      <c r="Q250" s="119">
        <f t="shared" si="127"/>
        <v>3513.9249999999993</v>
      </c>
      <c r="R250" s="1">
        <f t="shared" si="111"/>
        <v>1.3052353605887759E-3</v>
      </c>
      <c r="S250" s="2">
        <f t="shared" si="112"/>
        <v>0.05</v>
      </c>
      <c r="Z250" s="1">
        <f t="shared" si="113"/>
        <v>-15431.5</v>
      </c>
      <c r="AA250" s="1">
        <f t="shared" si="114"/>
        <v>3.4215283429986088E-3</v>
      </c>
      <c r="AB250" s="1">
        <f t="shared" si="115"/>
        <v>-2.4115264362735075E-3</v>
      </c>
      <c r="AC250" s="1">
        <f t="shared" si="116"/>
        <v>3.6128041195016038E-2</v>
      </c>
      <c r="AD250" s="1">
        <f t="shared" si="117"/>
        <v>2.600826656005556E-3</v>
      </c>
      <c r="AE250" s="1">
        <f t="shared" si="118"/>
        <v>3.3821496472945214E-7</v>
      </c>
      <c r="AF250" s="1">
        <f t="shared" si="119"/>
        <v>3.6128041195016038E-2</v>
      </c>
      <c r="AG250" s="2"/>
      <c r="AH250" s="1">
        <f t="shared" si="120"/>
        <v>8.4338814352776723E-3</v>
      </c>
      <c r="AI250" s="1">
        <f t="shared" si="121"/>
        <v>0.65653770378836762</v>
      </c>
      <c r="AJ250" s="1">
        <f t="shared" si="122"/>
        <v>0.43712740855269516</v>
      </c>
      <c r="AK250" s="1">
        <f t="shared" si="123"/>
        <v>1.6946990851544504E-2</v>
      </c>
      <c r="AL250" s="1">
        <f t="shared" si="124"/>
        <v>3.0922910037049633</v>
      </c>
      <c r="AM250" s="1">
        <f t="shared" si="125"/>
        <v>40.558376433215322</v>
      </c>
      <c r="AN250" s="1">
        <f t="shared" si="130"/>
        <v>3.0710489990401451</v>
      </c>
      <c r="AO250" s="1">
        <f t="shared" si="130"/>
        <v>3.0709959963776461</v>
      </c>
      <c r="AP250" s="1">
        <f t="shared" si="130"/>
        <v>3.0711505116317483</v>
      </c>
      <c r="AQ250" s="1">
        <f t="shared" si="130"/>
        <v>3.0707000585298099</v>
      </c>
      <c r="AR250" s="1">
        <f t="shared" si="130"/>
        <v>3.0720132093558297</v>
      </c>
      <c r="AS250" s="1">
        <f t="shared" si="130"/>
        <v>3.0681847975703422</v>
      </c>
      <c r="AT250" s="1">
        <f t="shared" si="130"/>
        <v>3.0793434975963589</v>
      </c>
      <c r="AU250" s="1">
        <f t="shared" si="126"/>
        <v>3.0467923712458189</v>
      </c>
    </row>
    <row r="251" spans="1:47" ht="12.95" customHeight="1" x14ac:dyDescent="0.2">
      <c r="A251" s="67" t="s">
        <v>117</v>
      </c>
      <c r="B251" s="68" t="s">
        <v>101</v>
      </c>
      <c r="C251" s="67">
        <v>18540.807000000001</v>
      </c>
      <c r="D251" s="69"/>
      <c r="E251" s="70">
        <f t="shared" si="106"/>
        <v>-15426.499230030735</v>
      </c>
      <c r="F251" s="1">
        <f t="shared" si="107"/>
        <v>-15426.5</v>
      </c>
      <c r="G251" s="1">
        <f t="shared" si="108"/>
        <v>1.2915049992443528E-3</v>
      </c>
      <c r="H251" s="1">
        <f t="shared" si="109"/>
        <v>1.2915049992443528E-3</v>
      </c>
      <c r="P251" s="1">
        <f t="shared" si="110"/>
        <v>-3.0103106178269771E-2</v>
      </c>
      <c r="Q251" s="119">
        <f t="shared" si="127"/>
        <v>3522.3070000000007</v>
      </c>
      <c r="R251" s="1">
        <f t="shared" si="111"/>
        <v>9.8562161098729472E-4</v>
      </c>
      <c r="S251" s="2">
        <f t="shared" si="112"/>
        <v>0.05</v>
      </c>
      <c r="Z251" s="1">
        <f t="shared" si="113"/>
        <v>-15426.5</v>
      </c>
      <c r="AA251" s="1">
        <f t="shared" si="114"/>
        <v>3.4692734889858988E-3</v>
      </c>
      <c r="AB251" s="1">
        <f t="shared" si="115"/>
        <v>-7.1924309762552274E-3</v>
      </c>
      <c r="AC251" s="1">
        <f t="shared" si="116"/>
        <v>3.1394611177514124E-2</v>
      </c>
      <c r="AD251" s="1">
        <f t="shared" si="117"/>
        <v>-2.177768489741546E-3</v>
      </c>
      <c r="AE251" s="1">
        <f t="shared" si="118"/>
        <v>2.3713377974555872E-7</v>
      </c>
      <c r="AF251" s="1">
        <f t="shared" si="119"/>
        <v>3.1394611177514124E-2</v>
      </c>
      <c r="AG251" s="2"/>
      <c r="AH251" s="1">
        <f t="shared" si="120"/>
        <v>8.4839359754995802E-3</v>
      </c>
      <c r="AI251" s="1">
        <f t="shared" si="121"/>
        <v>0.65650372162527826</v>
      </c>
      <c r="AJ251" s="1">
        <f t="shared" si="122"/>
        <v>0.43896818668845899</v>
      </c>
      <c r="AK251" s="1">
        <f t="shared" si="123"/>
        <v>1.624364985479166E-2</v>
      </c>
      <c r="AL251" s="1">
        <f t="shared" si="124"/>
        <v>3.0943386985063976</v>
      </c>
      <c r="AM251" s="1">
        <f t="shared" si="125"/>
        <v>42.31662358367786</v>
      </c>
      <c r="AN251" s="1">
        <f t="shared" ref="AN251:AT260" si="131">$AU251+$AB$7*SIN(AO251)</f>
        <v>3.0739777924252585</v>
      </c>
      <c r="AO251" s="1">
        <f t="shared" si="131"/>
        <v>3.0739269192853813</v>
      </c>
      <c r="AP251" s="1">
        <f t="shared" si="131"/>
        <v>3.0740751964494684</v>
      </c>
      <c r="AQ251" s="1">
        <f t="shared" si="131"/>
        <v>3.0736430169321536</v>
      </c>
      <c r="AR251" s="1">
        <f t="shared" si="131"/>
        <v>3.0749026439369973</v>
      </c>
      <c r="AS251" s="1">
        <f t="shared" si="131"/>
        <v>3.0712310419995368</v>
      </c>
      <c r="AT251" s="1">
        <f t="shared" si="131"/>
        <v>3.0819306778373394</v>
      </c>
      <c r="AU251" s="1">
        <f t="shared" si="126"/>
        <v>3.0507266429988871</v>
      </c>
    </row>
    <row r="252" spans="1:47" ht="12.95" customHeight="1" x14ac:dyDescent="0.2">
      <c r="A252" s="67" t="s">
        <v>119</v>
      </c>
      <c r="B252" s="68" t="s">
        <v>100</v>
      </c>
      <c r="C252" s="67">
        <v>18553.381000000001</v>
      </c>
      <c r="D252" s="69"/>
      <c r="E252" s="70">
        <f t="shared" si="106"/>
        <v>-15419.002864507092</v>
      </c>
      <c r="F252" s="1">
        <f t="shared" si="107"/>
        <v>-15419</v>
      </c>
      <c r="G252" s="1">
        <f t="shared" si="108"/>
        <v>-4.8047700001916382E-3</v>
      </c>
      <c r="H252" s="1">
        <f t="shared" si="109"/>
        <v>-4.8047700001916382E-3</v>
      </c>
      <c r="P252" s="1">
        <f t="shared" si="110"/>
        <v>-3.0099227430957862E-2</v>
      </c>
      <c r="Q252" s="119">
        <f t="shared" si="127"/>
        <v>3534.8810000000012</v>
      </c>
      <c r="R252" s="1">
        <f t="shared" si="111"/>
        <v>6.3980957671684461E-4</v>
      </c>
      <c r="S252" s="2">
        <f t="shared" si="112"/>
        <v>0.05</v>
      </c>
      <c r="Z252" s="1">
        <f t="shared" si="113"/>
        <v>-15419</v>
      </c>
      <c r="AA252" s="1">
        <f t="shared" si="114"/>
        <v>3.5407519121885417E-3</v>
      </c>
      <c r="AB252" s="1">
        <f t="shared" si="115"/>
        <v>-1.3363646412684919E-2</v>
      </c>
      <c r="AC252" s="1">
        <f t="shared" si="116"/>
        <v>2.5294457430766224E-2</v>
      </c>
      <c r="AD252" s="1">
        <f t="shared" si="117"/>
        <v>-8.3455219123801799E-3</v>
      </c>
      <c r="AE252" s="1">
        <f t="shared" si="118"/>
        <v>3.4823867995008866E-6</v>
      </c>
      <c r="AF252" s="1">
        <f t="shared" si="119"/>
        <v>2.5294457430766224E-2</v>
      </c>
      <c r="AG252" s="2"/>
      <c r="AH252" s="1">
        <f t="shared" si="120"/>
        <v>8.5588764124932808E-3</v>
      </c>
      <c r="AI252" s="1">
        <f t="shared" si="121"/>
        <v>0.65645545489907242</v>
      </c>
      <c r="AJ252" s="1">
        <f t="shared" si="122"/>
        <v>0.44172555082914661</v>
      </c>
      <c r="AK252" s="1">
        <f t="shared" si="123"/>
        <v>1.5188645406559387E-2</v>
      </c>
      <c r="AL252" s="1">
        <f t="shared" si="124"/>
        <v>3.0974098511452275</v>
      </c>
      <c r="AM252" s="1">
        <f t="shared" si="125"/>
        <v>45.259117245545937</v>
      </c>
      <c r="AN252" s="1">
        <f t="shared" si="131"/>
        <v>3.0783707014915542</v>
      </c>
      <c r="AO252" s="1">
        <f t="shared" si="131"/>
        <v>3.0783230390983118</v>
      </c>
      <c r="AP252" s="1">
        <f t="shared" si="131"/>
        <v>3.0784619181282546</v>
      </c>
      <c r="AQ252" s="1">
        <f t="shared" si="131"/>
        <v>3.0780572479859321</v>
      </c>
      <c r="AR252" s="1">
        <f t="shared" si="131"/>
        <v>3.0792363599334993</v>
      </c>
      <c r="AS252" s="1">
        <f t="shared" si="131"/>
        <v>3.0758004618628072</v>
      </c>
      <c r="AT252" s="1">
        <f t="shared" si="131"/>
        <v>3.0858105491089312</v>
      </c>
      <c r="AU252" s="1">
        <f t="shared" si="126"/>
        <v>3.0566280506284893</v>
      </c>
    </row>
    <row r="253" spans="1:47" ht="12.95" customHeight="1" x14ac:dyDescent="0.2">
      <c r="A253" s="67" t="s">
        <v>119</v>
      </c>
      <c r="B253" s="68" t="s">
        <v>101</v>
      </c>
      <c r="C253" s="67">
        <v>18559.297999999999</v>
      </c>
      <c r="D253" s="69"/>
      <c r="E253" s="70">
        <f t="shared" si="106"/>
        <v>-15415.475268292414</v>
      </c>
      <c r="F253" s="1">
        <f t="shared" si="107"/>
        <v>-15415.5</v>
      </c>
      <c r="G253" s="1">
        <f t="shared" si="108"/>
        <v>4.1483634995529428E-2</v>
      </c>
      <c r="H253" s="1">
        <f t="shared" si="109"/>
        <v>4.1483634995529428E-2</v>
      </c>
      <c r="P253" s="1">
        <f t="shared" si="110"/>
        <v>-3.0097413767578678E-2</v>
      </c>
      <c r="Q253" s="119">
        <f t="shared" si="127"/>
        <v>3540.7979999999989</v>
      </c>
      <c r="R253" s="1">
        <f t="shared" si="111"/>
        <v>5.1238465420264615E-3</v>
      </c>
      <c r="S253" s="2">
        <f t="shared" si="112"/>
        <v>0.05</v>
      </c>
      <c r="Z253" s="1">
        <f t="shared" si="113"/>
        <v>-15415.5</v>
      </c>
      <c r="AA253" s="1">
        <f t="shared" si="114"/>
        <v>3.5740510542959947E-3</v>
      </c>
      <c r="AB253" s="1">
        <f t="shared" si="115"/>
        <v>3.2889844687677861E-2</v>
      </c>
      <c r="AC253" s="1">
        <f t="shared" si="116"/>
        <v>7.1581048763108113E-2</v>
      </c>
      <c r="AD253" s="1">
        <f t="shared" si="117"/>
        <v>3.7909583941233435E-2</v>
      </c>
      <c r="AE253" s="1">
        <f t="shared" si="118"/>
        <v>7.1856827729871201E-5</v>
      </c>
      <c r="AF253" s="1">
        <f t="shared" si="119"/>
        <v>7.1581048763108113E-2</v>
      </c>
      <c r="AG253" s="2"/>
      <c r="AH253" s="1">
        <f t="shared" si="120"/>
        <v>8.5937903078515641E-3</v>
      </c>
      <c r="AI253" s="1">
        <f t="shared" si="121"/>
        <v>0.65643404154515428</v>
      </c>
      <c r="AJ253" s="1">
        <f t="shared" si="122"/>
        <v>0.44301075979329962</v>
      </c>
      <c r="AK253" s="1">
        <f t="shared" si="123"/>
        <v>1.4696312765202049E-2</v>
      </c>
      <c r="AL253" s="1">
        <f t="shared" si="124"/>
        <v>3.0988429031930522</v>
      </c>
      <c r="AM253" s="1">
        <f t="shared" si="125"/>
        <v>46.776773711440171</v>
      </c>
      <c r="AN253" s="1">
        <f t="shared" si="131"/>
        <v>3.080420615696398</v>
      </c>
      <c r="AO253" s="1">
        <f t="shared" si="131"/>
        <v>3.0803744581106711</v>
      </c>
      <c r="AP253" s="1">
        <f t="shared" si="131"/>
        <v>3.0805089352643442</v>
      </c>
      <c r="AQ253" s="1">
        <f t="shared" si="131"/>
        <v>3.0801171416450805</v>
      </c>
      <c r="AR253" s="1">
        <f t="shared" si="131"/>
        <v>3.0812585900165148</v>
      </c>
      <c r="AS253" s="1">
        <f t="shared" si="131"/>
        <v>3.0779328787119749</v>
      </c>
      <c r="AT253" s="1">
        <f t="shared" si="131"/>
        <v>3.0876208036088335</v>
      </c>
      <c r="AU253" s="1">
        <f t="shared" si="126"/>
        <v>3.0593820408556369</v>
      </c>
    </row>
    <row r="254" spans="1:47" ht="12.95" customHeight="1" x14ac:dyDescent="0.2">
      <c r="A254" s="67" t="s">
        <v>119</v>
      </c>
      <c r="B254" s="68" t="s">
        <v>101</v>
      </c>
      <c r="C254" s="67">
        <v>18574.316999999999</v>
      </c>
      <c r="D254" s="69"/>
      <c r="E254" s="70">
        <f t="shared" si="106"/>
        <v>-15406.521243018073</v>
      </c>
      <c r="F254" s="1">
        <f t="shared" si="107"/>
        <v>-15406.5</v>
      </c>
      <c r="G254" s="1">
        <f t="shared" si="108"/>
        <v>-3.5631895003461977E-2</v>
      </c>
      <c r="H254" s="1">
        <f t="shared" si="109"/>
        <v>-3.5631895003461977E-2</v>
      </c>
      <c r="P254" s="1">
        <f t="shared" si="110"/>
        <v>-3.0092739596907975E-2</v>
      </c>
      <c r="Q254" s="119">
        <f t="shared" si="127"/>
        <v>3555.8169999999991</v>
      </c>
      <c r="R254" s="1">
        <f t="shared" si="111"/>
        <v>3.0682242617956441E-5</v>
      </c>
      <c r="S254" s="2">
        <f t="shared" si="112"/>
        <v>0.05</v>
      </c>
      <c r="Z254" s="1">
        <f t="shared" si="113"/>
        <v>-15406.5</v>
      </c>
      <c r="AA254" s="1">
        <f t="shared" si="114"/>
        <v>3.6595086131549423E-3</v>
      </c>
      <c r="AB254" s="1">
        <f t="shared" si="115"/>
        <v>-4.4315292599744441E-2</v>
      </c>
      <c r="AC254" s="1">
        <f t="shared" si="116"/>
        <v>-5.5391554065540027E-3</v>
      </c>
      <c r="AD254" s="1">
        <f t="shared" si="117"/>
        <v>-3.929140361661692E-2</v>
      </c>
      <c r="AE254" s="1">
        <f t="shared" si="118"/>
        <v>7.7190719908194863E-5</v>
      </c>
      <c r="AF254" s="1">
        <f t="shared" si="119"/>
        <v>-5.5391554065540027E-3</v>
      </c>
      <c r="AG254" s="2"/>
      <c r="AH254" s="1">
        <f t="shared" si="120"/>
        <v>8.6833975962824633E-3</v>
      </c>
      <c r="AI254" s="1">
        <f t="shared" si="121"/>
        <v>0.65638222417285808</v>
      </c>
      <c r="AJ254" s="1">
        <f t="shared" si="122"/>
        <v>0.44631102449021676</v>
      </c>
      <c r="AK254" s="1">
        <f t="shared" si="123"/>
        <v>1.3430322166556452E-2</v>
      </c>
      <c r="AL254" s="1">
        <f t="shared" si="124"/>
        <v>3.1025274757555934</v>
      </c>
      <c r="AM254" s="1">
        <f t="shared" si="125"/>
        <v>51.189979321172281</v>
      </c>
      <c r="AN254" s="1">
        <f t="shared" si="131"/>
        <v>3.0856915217783816</v>
      </c>
      <c r="AO254" s="1">
        <f t="shared" si="131"/>
        <v>3.0856492514622693</v>
      </c>
      <c r="AP254" s="1">
        <f t="shared" si="131"/>
        <v>3.0857723652972657</v>
      </c>
      <c r="AQ254" s="1">
        <f t="shared" si="131"/>
        <v>3.0854137894037965</v>
      </c>
      <c r="AR254" s="1">
        <f t="shared" si="131"/>
        <v>3.0864581416707857</v>
      </c>
      <c r="AS254" s="1">
        <f t="shared" si="131"/>
        <v>3.0834162939459073</v>
      </c>
      <c r="AT254" s="1">
        <f t="shared" si="131"/>
        <v>3.0922747775121735</v>
      </c>
      <c r="AU254" s="1">
        <f t="shared" si="126"/>
        <v>3.0664637300111597</v>
      </c>
    </row>
    <row r="255" spans="1:47" ht="12.95" customHeight="1" x14ac:dyDescent="0.2">
      <c r="A255" s="67" t="s">
        <v>119</v>
      </c>
      <c r="B255" s="68" t="s">
        <v>100</v>
      </c>
      <c r="C255" s="67">
        <v>18590.285</v>
      </c>
      <c r="D255" s="69"/>
      <c r="E255" s="70">
        <f t="shared" si="106"/>
        <v>-15397.001443059307</v>
      </c>
      <c r="F255" s="1">
        <f t="shared" si="107"/>
        <v>-15397</v>
      </c>
      <c r="G255" s="1">
        <f t="shared" si="108"/>
        <v>-2.4205100016843062E-3</v>
      </c>
      <c r="H255" s="1">
        <f t="shared" si="109"/>
        <v>-2.4205100016843062E-3</v>
      </c>
      <c r="P255" s="1">
        <f t="shared" si="110"/>
        <v>-3.0087789401685616E-2</v>
      </c>
      <c r="Q255" s="119">
        <f t="shared" si="127"/>
        <v>3571.7849999999999</v>
      </c>
      <c r="R255" s="1">
        <f t="shared" si="111"/>
        <v>7.6547834939773686E-4</v>
      </c>
      <c r="S255" s="2">
        <f t="shared" si="112"/>
        <v>0.05</v>
      </c>
      <c r="Z255" s="1">
        <f t="shared" si="113"/>
        <v>-15397</v>
      </c>
      <c r="AA255" s="1">
        <f t="shared" si="114"/>
        <v>3.7494485247728526E-3</v>
      </c>
      <c r="AB255" s="1">
        <f t="shared" si="115"/>
        <v>-1.1198223884954299E-2</v>
      </c>
      <c r="AC255" s="1">
        <f t="shared" si="116"/>
        <v>2.7667279400001309E-2</v>
      </c>
      <c r="AD255" s="1">
        <f t="shared" si="117"/>
        <v>-6.1699585264571588E-3</v>
      </c>
      <c r="AE255" s="1">
        <f t="shared" si="118"/>
        <v>1.9034194109100699E-6</v>
      </c>
      <c r="AF255" s="1">
        <f t="shared" si="119"/>
        <v>2.7667279400001309E-2</v>
      </c>
      <c r="AG255" s="2"/>
      <c r="AH255" s="1">
        <f t="shared" si="120"/>
        <v>8.7777138832699931E-3</v>
      </c>
      <c r="AI255" s="1">
        <f t="shared" si="121"/>
        <v>0.6563325963325235</v>
      </c>
      <c r="AJ255" s="1">
        <f t="shared" si="122"/>
        <v>0.44978752089414265</v>
      </c>
      <c r="AK255" s="1">
        <f t="shared" si="123"/>
        <v>1.2094009853855203E-2</v>
      </c>
      <c r="AL255" s="1">
        <f t="shared" si="124"/>
        <v>3.1064161399335104</v>
      </c>
      <c r="AM255" s="1">
        <f t="shared" si="125"/>
        <v>56.850254806421333</v>
      </c>
      <c r="AN255" s="1">
        <f t="shared" si="131"/>
        <v>3.0912548181098232</v>
      </c>
      <c r="AO255" s="1">
        <f t="shared" si="131"/>
        <v>3.0912166768537714</v>
      </c>
      <c r="AP255" s="1">
        <f t="shared" si="131"/>
        <v>3.0913277318188022</v>
      </c>
      <c r="AQ255" s="1">
        <f t="shared" si="131"/>
        <v>3.0910043740538402</v>
      </c>
      <c r="AR255" s="1">
        <f t="shared" si="131"/>
        <v>3.0919458774035808</v>
      </c>
      <c r="AS255" s="1">
        <f t="shared" si="131"/>
        <v>3.0892044272988621</v>
      </c>
      <c r="AT255" s="1">
        <f t="shared" si="131"/>
        <v>3.0971859036748701</v>
      </c>
      <c r="AU255" s="1">
        <f t="shared" si="126"/>
        <v>3.0739388463419894</v>
      </c>
    </row>
    <row r="256" spans="1:47" ht="12.95" customHeight="1" x14ac:dyDescent="0.2">
      <c r="A256" s="67" t="s">
        <v>122</v>
      </c>
      <c r="B256" s="68" t="s">
        <v>101</v>
      </c>
      <c r="C256" s="67">
        <v>18869.567999999999</v>
      </c>
      <c r="D256" s="69"/>
      <c r="E256" s="70">
        <f t="shared" si="106"/>
        <v>-15230.498544018497</v>
      </c>
      <c r="F256" s="1">
        <f t="shared" si="107"/>
        <v>-15230.5</v>
      </c>
      <c r="G256" s="1">
        <f t="shared" si="108"/>
        <v>2.4421849957434461E-3</v>
      </c>
      <c r="H256" s="1">
        <f t="shared" si="109"/>
        <v>2.4421849957434461E-3</v>
      </c>
      <c r="P256" s="1">
        <f t="shared" si="110"/>
        <v>-2.9998304835861859E-2</v>
      </c>
      <c r="Q256" s="119">
        <f t="shared" si="127"/>
        <v>3851.0679999999993</v>
      </c>
      <c r="R256" s="1">
        <f t="shared" si="111"/>
        <v>1.052385380514487E-3</v>
      </c>
      <c r="S256" s="2">
        <f t="shared" si="112"/>
        <v>0.05</v>
      </c>
      <c r="Z256" s="1">
        <f t="shared" si="113"/>
        <v>-15230.5</v>
      </c>
      <c r="AA256" s="1">
        <f t="shared" si="114"/>
        <v>5.2793226652148532E-3</v>
      </c>
      <c r="AB256" s="1">
        <f t="shared" si="115"/>
        <v>-7.9414553690438181E-3</v>
      </c>
      <c r="AC256" s="1">
        <f t="shared" si="116"/>
        <v>3.2440489831605301E-2</v>
      </c>
      <c r="AD256" s="1">
        <f t="shared" si="117"/>
        <v>-2.8371376694714071E-3</v>
      </c>
      <c r="AE256" s="1">
        <f t="shared" si="118"/>
        <v>4.024675077766824E-7</v>
      </c>
      <c r="AF256" s="1">
        <f t="shared" si="119"/>
        <v>3.2440489831605301E-2</v>
      </c>
      <c r="AG256" s="2"/>
      <c r="AH256" s="1">
        <f t="shared" si="120"/>
        <v>1.0383640364787264E-2</v>
      </c>
      <c r="AI256" s="1">
        <f t="shared" si="121"/>
        <v>0.65630642715923981</v>
      </c>
      <c r="AJ256" s="1">
        <f t="shared" si="122"/>
        <v>0.50953619402868378</v>
      </c>
      <c r="AK256" s="1">
        <f t="shared" si="123"/>
        <v>-1.1325961585777335E-2</v>
      </c>
      <c r="AL256" s="1">
        <f t="shared" si="124"/>
        <v>-3.1086509131449018</v>
      </c>
      <c r="AM256" s="1">
        <f t="shared" si="125"/>
        <v>-60.707755874764231</v>
      </c>
      <c r="AN256" s="1">
        <f t="shared" si="131"/>
        <v>3.1887331396829319</v>
      </c>
      <c r="AO256" s="1">
        <f t="shared" si="131"/>
        <v>3.1887688967117431</v>
      </c>
      <c r="AP256" s="1">
        <f t="shared" si="131"/>
        <v>3.1886648000680045</v>
      </c>
      <c r="AQ256" s="1">
        <f t="shared" si="131"/>
        <v>3.1889678499164686</v>
      </c>
      <c r="AR256" s="1">
        <f t="shared" si="131"/>
        <v>3.1880856124402905</v>
      </c>
      <c r="AS256" s="1">
        <f t="shared" si="131"/>
        <v>3.1906540818101106</v>
      </c>
      <c r="AT256" s="1">
        <f t="shared" si="131"/>
        <v>3.1831773031899089</v>
      </c>
      <c r="AU256" s="1">
        <f t="shared" si="126"/>
        <v>3.2049500957191599</v>
      </c>
    </row>
    <row r="257" spans="1:47" ht="12.95" customHeight="1" x14ac:dyDescent="0.2">
      <c r="A257" s="67" t="s">
        <v>117</v>
      </c>
      <c r="B257" s="68" t="s">
        <v>101</v>
      </c>
      <c r="C257" s="67">
        <v>18874.605</v>
      </c>
      <c r="D257" s="69"/>
      <c r="E257" s="70">
        <f t="shared" si="106"/>
        <v>-15227.495586078097</v>
      </c>
      <c r="F257" s="1">
        <f t="shared" si="107"/>
        <v>-15227.5</v>
      </c>
      <c r="G257" s="1">
        <f t="shared" si="108"/>
        <v>7.4036749974766281E-3</v>
      </c>
      <c r="H257" s="1">
        <f t="shared" si="109"/>
        <v>7.4036749974766281E-3</v>
      </c>
      <c r="P257" s="1">
        <f t="shared" si="110"/>
        <v>-2.9996645200272409E-2</v>
      </c>
      <c r="Q257" s="119">
        <f t="shared" si="127"/>
        <v>3856.1049999999996</v>
      </c>
      <c r="R257" s="1">
        <f t="shared" si="111"/>
        <v>1.3987839508941549E-3</v>
      </c>
      <c r="S257" s="2">
        <f t="shared" si="112"/>
        <v>0.05</v>
      </c>
      <c r="Z257" s="1">
        <f t="shared" si="113"/>
        <v>-15227.5</v>
      </c>
      <c r="AA257" s="1">
        <f t="shared" si="114"/>
        <v>5.3060450188181845E-3</v>
      </c>
      <c r="AB257" s="1">
        <f t="shared" si="115"/>
        <v>-3.0080467646756252E-3</v>
      </c>
      <c r="AC257" s="1">
        <f t="shared" si="116"/>
        <v>3.740032019774904E-2</v>
      </c>
      <c r="AD257" s="1">
        <f t="shared" si="117"/>
        <v>2.0976299786584435E-3</v>
      </c>
      <c r="AE257" s="1">
        <f t="shared" si="118"/>
        <v>2.200025763683311E-7</v>
      </c>
      <c r="AF257" s="1">
        <f t="shared" si="119"/>
        <v>3.740032019774904E-2</v>
      </c>
      <c r="AG257" s="2"/>
      <c r="AH257" s="1">
        <f t="shared" si="120"/>
        <v>1.0411721762152253E-2</v>
      </c>
      <c r="AI257" s="1">
        <f t="shared" si="121"/>
        <v>0.6563205926400365</v>
      </c>
      <c r="AJ257" s="1">
        <f t="shared" si="122"/>
        <v>0.5105922993319334</v>
      </c>
      <c r="AK257" s="1">
        <f t="shared" si="123"/>
        <v>-1.1747951931876457E-2</v>
      </c>
      <c r="AL257" s="1">
        <f t="shared" si="124"/>
        <v>-3.1074230781696004</v>
      </c>
      <c r="AM257" s="1">
        <f t="shared" si="125"/>
        <v>-58.525907281756105</v>
      </c>
      <c r="AN257" s="1">
        <f t="shared" si="131"/>
        <v>3.1904898515893065</v>
      </c>
      <c r="AO257" s="1">
        <f t="shared" si="131"/>
        <v>3.1905269195422243</v>
      </c>
      <c r="AP257" s="1">
        <f t="shared" si="131"/>
        <v>3.1904189974034232</v>
      </c>
      <c r="AQ257" s="1">
        <f t="shared" si="131"/>
        <v>3.1907332107872404</v>
      </c>
      <c r="AR257" s="1">
        <f t="shared" si="131"/>
        <v>3.1898183975179588</v>
      </c>
      <c r="AS257" s="1">
        <f t="shared" si="131"/>
        <v>3.1924819362211774</v>
      </c>
      <c r="AT257" s="1">
        <f t="shared" si="131"/>
        <v>3.1847278056134853</v>
      </c>
      <c r="AU257" s="1">
        <f t="shared" si="126"/>
        <v>3.207310658771001</v>
      </c>
    </row>
    <row r="258" spans="1:47" ht="12.95" customHeight="1" x14ac:dyDescent="0.2">
      <c r="A258" s="67" t="s">
        <v>122</v>
      </c>
      <c r="B258" s="68" t="s">
        <v>101</v>
      </c>
      <c r="C258" s="67">
        <v>18891.383999999998</v>
      </c>
      <c r="D258" s="69"/>
      <c r="E258" s="70">
        <f t="shared" si="106"/>
        <v>-15217.492284255195</v>
      </c>
      <c r="F258" s="1">
        <f t="shared" si="107"/>
        <v>-15217.5</v>
      </c>
      <c r="G258" s="1">
        <f t="shared" si="108"/>
        <v>1.2941974997374928E-2</v>
      </c>
      <c r="H258" s="1">
        <f t="shared" si="109"/>
        <v>1.2941974997374928E-2</v>
      </c>
      <c r="P258" s="1">
        <f t="shared" si="110"/>
        <v>-2.9991100988938632E-2</v>
      </c>
      <c r="Q258" s="119">
        <f t="shared" si="127"/>
        <v>3872.8839999999982</v>
      </c>
      <c r="R258" s="1">
        <f t="shared" si="111"/>
        <v>1.843249013646574E-3</v>
      </c>
      <c r="S258" s="2">
        <f t="shared" si="112"/>
        <v>0.05</v>
      </c>
      <c r="Z258" s="1">
        <f t="shared" si="113"/>
        <v>-15217.5</v>
      </c>
      <c r="AA258" s="1">
        <f t="shared" si="114"/>
        <v>5.3948945113158264E-3</v>
      </c>
      <c r="AB258" s="1">
        <f t="shared" si="115"/>
        <v>2.4368764777372449E-3</v>
      </c>
      <c r="AC258" s="1">
        <f t="shared" si="116"/>
        <v>4.293307598631356E-2</v>
      </c>
      <c r="AD258" s="1">
        <f t="shared" si="117"/>
        <v>7.5470804860591012E-3</v>
      </c>
      <c r="AE258" s="1">
        <f t="shared" si="118"/>
        <v>2.8479211931527039E-6</v>
      </c>
      <c r="AF258" s="1">
        <f t="shared" si="119"/>
        <v>4.293307598631356E-2</v>
      </c>
      <c r="AG258" s="2"/>
      <c r="AH258" s="1">
        <f t="shared" si="120"/>
        <v>1.0505098519637683E-2</v>
      </c>
      <c r="AI258" s="1">
        <f t="shared" si="121"/>
        <v>0.6563715581057652</v>
      </c>
      <c r="AJ258" s="1">
        <f t="shared" si="122"/>
        <v>0.51410742878114557</v>
      </c>
      <c r="AK258" s="1">
        <f t="shared" si="123"/>
        <v>-1.3154593845114158E-2</v>
      </c>
      <c r="AL258" s="1">
        <f t="shared" si="124"/>
        <v>-3.103329890667565</v>
      </c>
      <c r="AM258" s="1">
        <f t="shared" si="125"/>
        <v>-52.263763377624244</v>
      </c>
      <c r="AN258" s="1">
        <f t="shared" si="131"/>
        <v>3.1963458496528396</v>
      </c>
      <c r="AO258" s="1">
        <f t="shared" si="131"/>
        <v>3.1963872700925693</v>
      </c>
      <c r="AP258" s="1">
        <f t="shared" si="131"/>
        <v>3.196266639217805</v>
      </c>
      <c r="AQ258" s="1">
        <f t="shared" si="131"/>
        <v>3.1966179609364365</v>
      </c>
      <c r="AR258" s="1">
        <f t="shared" si="131"/>
        <v>3.1955948009407313</v>
      </c>
      <c r="AS258" s="1">
        <f t="shared" si="131"/>
        <v>3.1985747280470358</v>
      </c>
      <c r="AT258" s="1">
        <f t="shared" si="131"/>
        <v>3.1898970812016025</v>
      </c>
      <c r="AU258" s="1">
        <f t="shared" si="126"/>
        <v>3.2151792022771373</v>
      </c>
    </row>
    <row r="259" spans="1:47" ht="12.95" customHeight="1" x14ac:dyDescent="0.2">
      <c r="A259" s="67" t="s">
        <v>123</v>
      </c>
      <c r="B259" s="68" t="s">
        <v>100</v>
      </c>
      <c r="C259" s="67">
        <v>19504.455999999998</v>
      </c>
      <c r="D259" s="69"/>
      <c r="E259" s="70">
        <f t="shared" si="106"/>
        <v>-14851.991106880461</v>
      </c>
      <c r="F259" s="1">
        <f t="shared" si="107"/>
        <v>-14852</v>
      </c>
      <c r="G259" s="1">
        <f t="shared" si="108"/>
        <v>1.4916839994839393E-2</v>
      </c>
      <c r="H259" s="1">
        <f t="shared" si="109"/>
        <v>1.4916839994839393E-2</v>
      </c>
      <c r="P259" s="1">
        <f t="shared" si="110"/>
        <v>-2.9775693403546223E-2</v>
      </c>
      <c r="Q259" s="119">
        <f t="shared" si="127"/>
        <v>4485.9559999999983</v>
      </c>
      <c r="R259" s="1">
        <f t="shared" si="111"/>
        <v>1.9974225415658139E-3</v>
      </c>
      <c r="S259" s="2">
        <f t="shared" si="112"/>
        <v>0.05</v>
      </c>
      <c r="Z259" s="1">
        <f t="shared" si="113"/>
        <v>-14852</v>
      </c>
      <c r="AA259" s="1">
        <f t="shared" si="114"/>
        <v>8.3833244049093675E-3</v>
      </c>
      <c r="AB259" s="1">
        <f t="shared" si="115"/>
        <v>1.2608814901524969E-3</v>
      </c>
      <c r="AC259" s="1">
        <f t="shared" si="116"/>
        <v>4.4692533398385616E-2</v>
      </c>
      <c r="AD259" s="1">
        <f t="shared" si="117"/>
        <v>6.5335155899300251E-3</v>
      </c>
      <c r="AE259" s="1">
        <f t="shared" si="118"/>
        <v>2.1343412981929343E-6</v>
      </c>
      <c r="AF259" s="1">
        <f t="shared" si="119"/>
        <v>4.4692533398385616E-2</v>
      </c>
      <c r="AG259" s="2"/>
      <c r="AH259" s="1">
        <f t="shared" si="120"/>
        <v>1.3655958504686896E-2</v>
      </c>
      <c r="AI259" s="1">
        <f t="shared" si="121"/>
        <v>0.66223898527679559</v>
      </c>
      <c r="AJ259" s="1">
        <f t="shared" si="122"/>
        <v>0.63702639212667533</v>
      </c>
      <c r="AK259" s="1">
        <f t="shared" si="123"/>
        <v>-6.4583638415938213E-2</v>
      </c>
      <c r="AL259" s="1">
        <f t="shared" si="124"/>
        <v>-2.9526621123701391</v>
      </c>
      <c r="AM259" s="1">
        <f t="shared" si="125"/>
        <v>-10.554393800002286</v>
      </c>
      <c r="AN259" s="1">
        <f t="shared" si="131"/>
        <v>3.4111458951239046</v>
      </c>
      <c r="AO259" s="1">
        <f t="shared" si="131"/>
        <v>3.4113058068531155</v>
      </c>
      <c r="AP259" s="1">
        <f t="shared" si="131"/>
        <v>3.4108233749513341</v>
      </c>
      <c r="AQ259" s="1">
        <f t="shared" si="131"/>
        <v>3.4122790021890888</v>
      </c>
      <c r="AR259" s="1">
        <f t="shared" si="131"/>
        <v>3.4078887566740939</v>
      </c>
      <c r="AS259" s="1">
        <f t="shared" si="131"/>
        <v>3.4211463485770257</v>
      </c>
      <c r="AT259" s="1">
        <f t="shared" si="131"/>
        <v>3.3812540894781198</v>
      </c>
      <c r="AU259" s="1">
        <f t="shared" si="126"/>
        <v>3.5027744674264221</v>
      </c>
    </row>
    <row r="260" spans="1:47" ht="12.95" customHeight="1" x14ac:dyDescent="0.2">
      <c r="A260" s="67" t="s">
        <v>124</v>
      </c>
      <c r="B260" s="68" t="s">
        <v>100</v>
      </c>
      <c r="C260" s="67">
        <v>19514.524000000001</v>
      </c>
      <c r="D260" s="69"/>
      <c r="E260" s="70">
        <f t="shared" si="106"/>
        <v>-14845.988768078805</v>
      </c>
      <c r="F260" s="1">
        <f t="shared" si="107"/>
        <v>-14846</v>
      </c>
      <c r="G260" s="1">
        <f t="shared" si="108"/>
        <v>1.8839820000721375E-2</v>
      </c>
      <c r="H260" s="1">
        <f t="shared" si="109"/>
        <v>1.8839820000721375E-2</v>
      </c>
      <c r="P260" s="1">
        <f t="shared" si="110"/>
        <v>-2.9771949957579407E-2</v>
      </c>
      <c r="Q260" s="119">
        <f t="shared" si="127"/>
        <v>4496.0240000000013</v>
      </c>
      <c r="R260" s="1">
        <f t="shared" si="111"/>
        <v>2.3631041784787548E-3</v>
      </c>
      <c r="S260" s="2">
        <f t="shared" si="112"/>
        <v>0.05</v>
      </c>
      <c r="Z260" s="1">
        <f t="shared" si="113"/>
        <v>-14846</v>
      </c>
      <c r="AA260" s="1">
        <f t="shared" si="114"/>
        <v>8.4278188884863575E-3</v>
      </c>
      <c r="AB260" s="1">
        <f t="shared" si="115"/>
        <v>5.1367499774948033E-3</v>
      </c>
      <c r="AC260" s="1">
        <f t="shared" si="116"/>
        <v>4.8611769958300785E-2</v>
      </c>
      <c r="AD260" s="1">
        <f t="shared" si="117"/>
        <v>1.0412001112235017E-2</v>
      </c>
      <c r="AE260" s="1">
        <f t="shared" si="118"/>
        <v>5.4204883580591622E-6</v>
      </c>
      <c r="AF260" s="1">
        <f t="shared" si="119"/>
        <v>4.8611769958300785E-2</v>
      </c>
      <c r="AG260" s="2"/>
      <c r="AH260" s="1">
        <f t="shared" si="120"/>
        <v>1.3703070023226571E-2</v>
      </c>
      <c r="AI260" s="1">
        <f t="shared" si="121"/>
        <v>0.66240157506167674</v>
      </c>
      <c r="AJ260" s="1">
        <f t="shared" si="122"/>
        <v>0.63895239034381857</v>
      </c>
      <c r="AK260" s="1">
        <f t="shared" si="123"/>
        <v>-6.5428227066402736E-2</v>
      </c>
      <c r="AL260" s="1">
        <f t="shared" si="124"/>
        <v>-2.95016096065575</v>
      </c>
      <c r="AM260" s="1">
        <f t="shared" si="125"/>
        <v>-10.415666045822373</v>
      </c>
      <c r="AN260" s="1">
        <f t="shared" si="131"/>
        <v>3.4146919378186951</v>
      </c>
      <c r="AO260" s="1">
        <f t="shared" si="131"/>
        <v>3.4148528561922586</v>
      </c>
      <c r="AP260" s="1">
        <f t="shared" si="131"/>
        <v>3.4143669085017092</v>
      </c>
      <c r="AQ260" s="1">
        <f t="shared" si="131"/>
        <v>3.4158345946469759</v>
      </c>
      <c r="AR260" s="1">
        <f t="shared" si="131"/>
        <v>3.4114036412721043</v>
      </c>
      <c r="AS260" s="1">
        <f t="shared" si="131"/>
        <v>3.4247976836005223</v>
      </c>
      <c r="AT260" s="1">
        <f t="shared" si="131"/>
        <v>3.3844578225741313</v>
      </c>
      <c r="AU260" s="1">
        <f t="shared" si="126"/>
        <v>3.5074955935301038</v>
      </c>
    </row>
    <row r="261" spans="1:47" ht="12.95" customHeight="1" x14ac:dyDescent="0.2">
      <c r="A261" s="67" t="s">
        <v>123</v>
      </c>
      <c r="B261" s="68" t="s">
        <v>101</v>
      </c>
      <c r="C261" s="67">
        <v>19540.507000000001</v>
      </c>
      <c r="D261" s="69"/>
      <c r="E261" s="70">
        <f t="shared" si="106"/>
        <v>-14830.498226850812</v>
      </c>
      <c r="F261" s="1">
        <f t="shared" si="107"/>
        <v>-14830.5</v>
      </c>
      <c r="G261" s="1">
        <f t="shared" si="108"/>
        <v>2.9741850012214854E-3</v>
      </c>
      <c r="H261" s="1">
        <f t="shared" si="109"/>
        <v>2.9741850012214854E-3</v>
      </c>
      <c r="P261" s="1">
        <f t="shared" si="110"/>
        <v>-2.9762248389654602E-2</v>
      </c>
      <c r="Q261" s="119">
        <f t="shared" si="127"/>
        <v>4522.0070000000014</v>
      </c>
      <c r="R261" s="1">
        <f t="shared" si="111"/>
        <v>1.0716740711552671E-3</v>
      </c>
      <c r="S261" s="2">
        <f t="shared" si="112"/>
        <v>0.05</v>
      </c>
      <c r="Z261" s="1">
        <f t="shared" si="113"/>
        <v>-14830.5</v>
      </c>
      <c r="AA261" s="1">
        <f t="shared" si="114"/>
        <v>8.542025653032588E-3</v>
      </c>
      <c r="AB261" s="1">
        <f t="shared" si="115"/>
        <v>-1.0849845075168554E-2</v>
      </c>
      <c r="AC261" s="1">
        <f t="shared" si="116"/>
        <v>3.2736433390876091E-2</v>
      </c>
      <c r="AD261" s="1">
        <f t="shared" si="117"/>
        <v>-5.5678406518111026E-3</v>
      </c>
      <c r="AE261" s="1">
        <f t="shared" si="118"/>
        <v>1.5500424761980144E-6</v>
      </c>
      <c r="AF261" s="1">
        <f t="shared" si="119"/>
        <v>3.2736433390876091E-2</v>
      </c>
      <c r="AG261" s="2"/>
      <c r="AH261" s="1">
        <f t="shared" si="120"/>
        <v>1.3824030076390039E-2</v>
      </c>
      <c r="AI261" s="1">
        <f t="shared" si="121"/>
        <v>0.66283176307128788</v>
      </c>
      <c r="AJ261" s="1">
        <f t="shared" si="122"/>
        <v>0.64391379064537158</v>
      </c>
      <c r="AK261" s="1">
        <f t="shared" si="123"/>
        <v>-6.7610128119041588E-2</v>
      </c>
      <c r="AL261" s="1">
        <f t="shared" si="124"/>
        <v>-2.9436938555914769</v>
      </c>
      <c r="AM261" s="1">
        <f t="shared" si="125"/>
        <v>-10.073170899560326</v>
      </c>
      <c r="AN261" s="1">
        <f t="shared" ref="AN261:AT270" si="132">$AU261+$AB$7*SIN(AO261)</f>
        <v>3.4238566790184533</v>
      </c>
      <c r="AO261" s="1">
        <f t="shared" si="132"/>
        <v>3.4240200318911431</v>
      </c>
      <c r="AP261" s="1">
        <f t="shared" si="132"/>
        <v>3.4235254426995163</v>
      </c>
      <c r="AQ261" s="1">
        <f t="shared" si="132"/>
        <v>3.4250231457432734</v>
      </c>
      <c r="AR261" s="1">
        <f t="shared" si="132"/>
        <v>3.420489827448796</v>
      </c>
      <c r="AS261" s="1">
        <f t="shared" si="132"/>
        <v>3.4342299991171426</v>
      </c>
      <c r="AT261" s="1">
        <f t="shared" si="132"/>
        <v>3.3927469085845177</v>
      </c>
      <c r="AU261" s="1">
        <f t="shared" si="126"/>
        <v>3.5196918359646152</v>
      </c>
    </row>
    <row r="262" spans="1:47" ht="12.95" customHeight="1" x14ac:dyDescent="0.2">
      <c r="A262" s="67" t="s">
        <v>123</v>
      </c>
      <c r="B262" s="68" t="s">
        <v>101</v>
      </c>
      <c r="C262" s="67">
        <v>19592.508999999998</v>
      </c>
      <c r="D262" s="69"/>
      <c r="E262" s="70">
        <f t="shared" si="106"/>
        <v>-14799.495681919972</v>
      </c>
      <c r="F262" s="1">
        <f t="shared" si="107"/>
        <v>-14799.5</v>
      </c>
      <c r="G262" s="1">
        <f t="shared" si="108"/>
        <v>7.2429149950039573E-3</v>
      </c>
      <c r="H262" s="1">
        <f t="shared" si="109"/>
        <v>7.2429149950039573E-3</v>
      </c>
      <c r="P262" s="1">
        <f t="shared" si="110"/>
        <v>-2.9742711164340786E-2</v>
      </c>
      <c r="Q262" s="119">
        <f t="shared" si="127"/>
        <v>4574.0089999999982</v>
      </c>
      <c r="R262" s="1">
        <f t="shared" si="111"/>
        <v>1.3679365423988059E-3</v>
      </c>
      <c r="S262" s="2">
        <f t="shared" si="112"/>
        <v>0.05</v>
      </c>
      <c r="Z262" s="1">
        <f t="shared" si="113"/>
        <v>-14799.5</v>
      </c>
      <c r="AA262" s="1">
        <f t="shared" si="114"/>
        <v>8.7672167518803232E-3</v>
      </c>
      <c r="AB262" s="1">
        <f t="shared" si="115"/>
        <v>-6.8197808128923829E-3</v>
      </c>
      <c r="AC262" s="1">
        <f t="shared" si="116"/>
        <v>3.6985626159344739E-2</v>
      </c>
      <c r="AD262" s="1">
        <f t="shared" si="117"/>
        <v>-1.5243017568763659E-3</v>
      </c>
      <c r="AE262" s="1">
        <f t="shared" si="118"/>
        <v>1.1617479230081878E-7</v>
      </c>
      <c r="AF262" s="1">
        <f t="shared" si="119"/>
        <v>3.6985626159344739E-2</v>
      </c>
      <c r="AG262" s="2"/>
      <c r="AH262" s="1">
        <f t="shared" si="120"/>
        <v>1.406269580789634E-2</v>
      </c>
      <c r="AI262" s="1">
        <f t="shared" si="121"/>
        <v>0.66373630081039181</v>
      </c>
      <c r="AJ262" s="1">
        <f t="shared" si="122"/>
        <v>0.65377531578589942</v>
      </c>
      <c r="AK262" s="1">
        <f t="shared" si="123"/>
        <v>-7.1974120524047586E-2</v>
      </c>
      <c r="AL262" s="1">
        <f t="shared" si="124"/>
        <v>-2.9307335812526212</v>
      </c>
      <c r="AM262" s="1">
        <f t="shared" si="125"/>
        <v>-9.4498388086301937</v>
      </c>
      <c r="AN262" s="1">
        <f t="shared" si="132"/>
        <v>3.4422047184987488</v>
      </c>
      <c r="AO262" s="1">
        <f t="shared" si="132"/>
        <v>3.4423722188403647</v>
      </c>
      <c r="AP262" s="1">
        <f t="shared" si="132"/>
        <v>3.4418622744904859</v>
      </c>
      <c r="AQ262" s="1">
        <f t="shared" si="132"/>
        <v>3.4434150195340472</v>
      </c>
      <c r="AR262" s="1">
        <f t="shared" si="132"/>
        <v>3.4386893368394196</v>
      </c>
      <c r="AS262" s="1">
        <f t="shared" si="132"/>
        <v>3.4530934578216153</v>
      </c>
      <c r="AT262" s="1">
        <f t="shared" si="132"/>
        <v>3.4093823068078284</v>
      </c>
      <c r="AU262" s="1">
        <f t="shared" si="126"/>
        <v>3.5440843208336381</v>
      </c>
    </row>
    <row r="263" spans="1:47" ht="12.95" customHeight="1" x14ac:dyDescent="0.2">
      <c r="A263" s="67" t="s">
        <v>117</v>
      </c>
      <c r="B263" s="68" t="s">
        <v>101</v>
      </c>
      <c r="C263" s="67">
        <v>19699.863000000001</v>
      </c>
      <c r="D263" s="69"/>
      <c r="E263" s="70">
        <f t="shared" si="106"/>
        <v>-14735.493389536878</v>
      </c>
      <c r="F263" s="1">
        <f t="shared" si="107"/>
        <v>-14735.5</v>
      </c>
      <c r="G263" s="1">
        <f t="shared" si="108"/>
        <v>1.1088035000284435E-2</v>
      </c>
      <c r="H263" s="1">
        <f t="shared" si="109"/>
        <v>1.1088035000284435E-2</v>
      </c>
      <c r="P263" s="1">
        <f t="shared" si="110"/>
        <v>-2.9701810681179983E-2</v>
      </c>
      <c r="Q263" s="119">
        <f t="shared" si="127"/>
        <v>4681.3630000000012</v>
      </c>
      <c r="R263" s="1">
        <f t="shared" si="111"/>
        <v>1.6638115107176813E-3</v>
      </c>
      <c r="S263" s="2">
        <f t="shared" si="112"/>
        <v>0.05</v>
      </c>
      <c r="Z263" s="1">
        <f t="shared" si="113"/>
        <v>-14735.5</v>
      </c>
      <c r="AA263" s="1">
        <f t="shared" si="114"/>
        <v>9.2182396177354908E-3</v>
      </c>
      <c r="AB263" s="1">
        <f t="shared" si="115"/>
        <v>-3.4533675331759623E-3</v>
      </c>
      <c r="AC263" s="1">
        <f t="shared" si="116"/>
        <v>4.0789845681464418E-2</v>
      </c>
      <c r="AD263" s="1">
        <f t="shared" si="117"/>
        <v>1.8697953825489444E-3</v>
      </c>
      <c r="AE263" s="1">
        <f t="shared" si="118"/>
        <v>1.7480673863006767E-7</v>
      </c>
      <c r="AF263" s="1">
        <f t="shared" si="119"/>
        <v>4.0789845681464418E-2</v>
      </c>
      <c r="AG263" s="2"/>
      <c r="AH263" s="1">
        <f t="shared" si="120"/>
        <v>1.4541402533460398E-2</v>
      </c>
      <c r="AI263" s="1">
        <f t="shared" si="121"/>
        <v>0.66579184328492502</v>
      </c>
      <c r="AJ263" s="1">
        <f t="shared" si="122"/>
        <v>0.67387317773846001</v>
      </c>
      <c r="AK263" s="1">
        <f t="shared" si="123"/>
        <v>-8.0984303435921029E-2</v>
      </c>
      <c r="AL263" s="1">
        <f t="shared" si="124"/>
        <v>-2.9038580592070233</v>
      </c>
      <c r="AM263" s="1">
        <f t="shared" si="125"/>
        <v>-8.3730830062294288</v>
      </c>
      <c r="AN263" s="1">
        <f t="shared" si="132"/>
        <v>3.4801689628007209</v>
      </c>
      <c r="AO263" s="1">
        <f t="shared" si="132"/>
        <v>3.4803419811345266</v>
      </c>
      <c r="AP263" s="1">
        <f t="shared" si="132"/>
        <v>3.4798085801633616</v>
      </c>
      <c r="AQ263" s="1">
        <f t="shared" si="132"/>
        <v>3.4814533326527735</v>
      </c>
      <c r="AR263" s="1">
        <f t="shared" si="132"/>
        <v>3.4763847533747683</v>
      </c>
      <c r="AS263" s="1">
        <f t="shared" si="132"/>
        <v>3.4920338239543325</v>
      </c>
      <c r="AT263" s="1">
        <f t="shared" si="132"/>
        <v>3.4439850023373264</v>
      </c>
      <c r="AU263" s="1">
        <f t="shared" si="126"/>
        <v>3.5944429992729106</v>
      </c>
    </row>
    <row r="264" spans="1:47" ht="12.95" customHeight="1" x14ac:dyDescent="0.2">
      <c r="A264" s="67" t="s">
        <v>125</v>
      </c>
      <c r="B264" s="68" t="s">
        <v>101</v>
      </c>
      <c r="C264" s="67">
        <v>19951.469000000001</v>
      </c>
      <c r="D264" s="69"/>
      <c r="E264" s="70">
        <f t="shared" si="106"/>
        <v>-14585.49096040205</v>
      </c>
      <c r="F264" s="1">
        <f t="shared" si="107"/>
        <v>-14585.5</v>
      </c>
      <c r="G264" s="1">
        <f t="shared" si="108"/>
        <v>1.5162535000854405E-2</v>
      </c>
      <c r="H264" s="1">
        <f t="shared" si="109"/>
        <v>1.5162535000854405E-2</v>
      </c>
      <c r="P264" s="1">
        <f t="shared" si="110"/>
        <v>-2.9602964206514794E-2</v>
      </c>
      <c r="Q264" s="119">
        <f t="shared" si="127"/>
        <v>4932.969000000001</v>
      </c>
      <c r="R264" s="1">
        <f t="shared" si="111"/>
        <v>2.0039499192849725E-3</v>
      </c>
      <c r="S264" s="2">
        <f t="shared" si="112"/>
        <v>0.05</v>
      </c>
      <c r="Z264" s="1">
        <f t="shared" si="113"/>
        <v>-14585.5</v>
      </c>
      <c r="AA264" s="1">
        <f t="shared" si="114"/>
        <v>1.0198471346439834E-2</v>
      </c>
      <c r="AB264" s="1">
        <f t="shared" si="115"/>
        <v>-4.2327195066176743E-4</v>
      </c>
      <c r="AC264" s="1">
        <f t="shared" si="116"/>
        <v>4.4765499207369198E-2</v>
      </c>
      <c r="AD264" s="1">
        <f t="shared" si="117"/>
        <v>4.9640636544145706E-3</v>
      </c>
      <c r="AE264" s="1">
        <f t="shared" si="118"/>
        <v>1.2320963982539872E-6</v>
      </c>
      <c r="AF264" s="1">
        <f t="shared" si="119"/>
        <v>4.4765499207369198E-2</v>
      </c>
      <c r="AG264" s="2"/>
      <c r="AH264" s="1">
        <f t="shared" si="120"/>
        <v>1.5585806951516172E-2</v>
      </c>
      <c r="AI264" s="1">
        <f t="shared" si="121"/>
        <v>0.67162730641749868</v>
      </c>
      <c r="AJ264" s="1">
        <f t="shared" si="122"/>
        <v>0.71955567486976479</v>
      </c>
      <c r="AK264" s="1">
        <f t="shared" si="123"/>
        <v>-0.10210251479401508</v>
      </c>
      <c r="AL264" s="1">
        <f t="shared" si="124"/>
        <v>-2.8401343200983193</v>
      </c>
      <c r="AM264" s="1">
        <f t="shared" si="125"/>
        <v>-6.584096710000626</v>
      </c>
      <c r="AN264" s="1">
        <f t="shared" si="132"/>
        <v>3.5696665179944524</v>
      </c>
      <c r="AO264" s="1">
        <f t="shared" si="132"/>
        <v>3.5698371255569614</v>
      </c>
      <c r="AP264" s="1">
        <f t="shared" si="132"/>
        <v>3.569291818916692</v>
      </c>
      <c r="AQ264" s="1">
        <f t="shared" si="132"/>
        <v>3.5710352392948606</v>
      </c>
      <c r="AR264" s="1">
        <f t="shared" si="132"/>
        <v>3.5654661349058108</v>
      </c>
      <c r="AS264" s="1">
        <f t="shared" si="132"/>
        <v>3.5833061392294989</v>
      </c>
      <c r="AT264" s="1">
        <f t="shared" si="132"/>
        <v>3.5266481433411379</v>
      </c>
      <c r="AU264" s="1">
        <f t="shared" si="126"/>
        <v>3.7124711518649565</v>
      </c>
    </row>
    <row r="265" spans="1:47" ht="12.95" customHeight="1" x14ac:dyDescent="0.2">
      <c r="A265" s="67" t="s">
        <v>126</v>
      </c>
      <c r="B265" s="68" t="s">
        <v>100</v>
      </c>
      <c r="C265" s="67">
        <v>20066.357</v>
      </c>
      <c r="D265" s="69"/>
      <c r="E265" s="70">
        <f t="shared" si="106"/>
        <v>-14516.997048975289</v>
      </c>
      <c r="F265" s="1">
        <f t="shared" si="107"/>
        <v>-14517</v>
      </c>
      <c r="G265" s="1">
        <f t="shared" si="108"/>
        <v>4.9498899970785715E-3</v>
      </c>
      <c r="H265" s="1">
        <f t="shared" si="109"/>
        <v>4.9498899970785715E-3</v>
      </c>
      <c r="P265" s="1">
        <f t="shared" si="110"/>
        <v>-2.9556432051046105E-2</v>
      </c>
      <c r="Q265" s="119">
        <f t="shared" si="127"/>
        <v>5047.857</v>
      </c>
      <c r="R265" s="1">
        <f t="shared" si="111"/>
        <v>1.1906862612888953E-3</v>
      </c>
      <c r="S265" s="2">
        <f t="shared" si="112"/>
        <v>0.05</v>
      </c>
      <c r="Z265" s="1">
        <f t="shared" si="113"/>
        <v>-14517</v>
      </c>
      <c r="AA265" s="1">
        <f t="shared" si="114"/>
        <v>1.0608332038203338E-2</v>
      </c>
      <c r="AB265" s="1">
        <f t="shared" si="115"/>
        <v>-1.1074751490360607E-2</v>
      </c>
      <c r="AC265" s="1">
        <f t="shared" si="116"/>
        <v>3.4506322048124677E-2</v>
      </c>
      <c r="AD265" s="1">
        <f t="shared" si="117"/>
        <v>-5.6584420411247664E-3</v>
      </c>
      <c r="AE265" s="1">
        <f t="shared" si="118"/>
        <v>1.6008983166384109E-6</v>
      </c>
      <c r="AF265" s="1">
        <f t="shared" si="119"/>
        <v>3.4506322048124677E-2</v>
      </c>
      <c r="AG265" s="2"/>
      <c r="AH265" s="1">
        <f t="shared" si="120"/>
        <v>1.6024641487439178E-2</v>
      </c>
      <c r="AI265" s="1">
        <f t="shared" si="121"/>
        <v>0.67478203516118063</v>
      </c>
      <c r="AJ265" s="1">
        <f t="shared" si="122"/>
        <v>0.73972707253155434</v>
      </c>
      <c r="AK265" s="1">
        <f t="shared" si="123"/>
        <v>-0.11174446189402776</v>
      </c>
      <c r="AL265" s="1">
        <f t="shared" si="124"/>
        <v>-2.8106319163853888</v>
      </c>
      <c r="AM265" s="1">
        <f t="shared" si="125"/>
        <v>-5.987751801327911</v>
      </c>
      <c r="AN265" s="1">
        <f t="shared" si="132"/>
        <v>3.6108192080280603</v>
      </c>
      <c r="AO265" s="1">
        <f t="shared" si="132"/>
        <v>3.6109823892638588</v>
      </c>
      <c r="AP265" s="1">
        <f t="shared" si="132"/>
        <v>3.6104503846278631</v>
      </c>
      <c r="AQ265" s="1">
        <f t="shared" si="132"/>
        <v>3.612185359414628</v>
      </c>
      <c r="AR265" s="1">
        <f t="shared" si="132"/>
        <v>3.606532858161879</v>
      </c>
      <c r="AS265" s="1">
        <f t="shared" si="132"/>
        <v>3.6250090163885402</v>
      </c>
      <c r="AT265" s="1">
        <f t="shared" si="132"/>
        <v>3.565229252899857</v>
      </c>
      <c r="AU265" s="1">
        <f t="shared" si="126"/>
        <v>3.7663706748819905</v>
      </c>
    </row>
    <row r="266" spans="1:47" ht="12.95" customHeight="1" x14ac:dyDescent="0.2">
      <c r="A266" s="67" t="s">
        <v>127</v>
      </c>
      <c r="B266" s="68" t="s">
        <v>100</v>
      </c>
      <c r="C266" s="67">
        <v>21012.366999999998</v>
      </c>
      <c r="D266" s="69"/>
      <c r="E266" s="70">
        <f t="shared" si="106"/>
        <v>-13953.004942325057</v>
      </c>
      <c r="F266" s="1">
        <f t="shared" si="107"/>
        <v>-13953</v>
      </c>
      <c r="G266" s="1">
        <f t="shared" si="108"/>
        <v>-8.289990004413994E-3</v>
      </c>
      <c r="H266" s="1">
        <f t="shared" si="109"/>
        <v>-8.289990004413994E-3</v>
      </c>
      <c r="P266" s="1">
        <f t="shared" si="110"/>
        <v>-2.9140122677377801E-2</v>
      </c>
      <c r="Q266" s="119">
        <f t="shared" si="127"/>
        <v>5993.8669999999984</v>
      </c>
      <c r="R266" s="1">
        <f t="shared" si="111"/>
        <v>4.3472803248019285E-4</v>
      </c>
      <c r="S266" s="2">
        <f t="shared" si="112"/>
        <v>0.05</v>
      </c>
      <c r="Z266" s="1">
        <f t="shared" si="113"/>
        <v>-13953</v>
      </c>
      <c r="AA266" s="1">
        <f t="shared" si="114"/>
        <v>1.2944045359215901E-2</v>
      </c>
      <c r="AB266" s="1">
        <f t="shared" si="115"/>
        <v>-2.6880997810965267E-2</v>
      </c>
      <c r="AC266" s="1">
        <f t="shared" si="116"/>
        <v>2.0850132672963807E-2</v>
      </c>
      <c r="AD266" s="1">
        <f t="shared" si="117"/>
        <v>-2.1234035363629895E-2</v>
      </c>
      <c r="AE266" s="1">
        <f t="shared" si="118"/>
        <v>2.254421289119425E-5</v>
      </c>
      <c r="AF266" s="1">
        <f t="shared" si="119"/>
        <v>2.0850132672963807E-2</v>
      </c>
      <c r="AG266" s="2"/>
      <c r="AH266" s="1">
        <f t="shared" si="120"/>
        <v>1.8591007806551273E-2</v>
      </c>
      <c r="AI266" s="1">
        <f t="shared" si="121"/>
        <v>0.7138568067344947</v>
      </c>
      <c r="AJ266" s="1">
        <f t="shared" si="122"/>
        <v>0.88644839612557058</v>
      </c>
      <c r="AK266" s="1">
        <f t="shared" si="123"/>
        <v>-0.19072394282236582</v>
      </c>
      <c r="AL266" s="1">
        <f t="shared" si="124"/>
        <v>-2.5536824447076505</v>
      </c>
      <c r="AM266" s="1">
        <f t="shared" si="125"/>
        <v>-3.3033258546246191</v>
      </c>
      <c r="AN266" s="1">
        <f t="shared" si="132"/>
        <v>3.9592657841264534</v>
      </c>
      <c r="AO266" s="1">
        <f t="shared" si="132"/>
        <v>3.9593116411691112</v>
      </c>
      <c r="AP266" s="1">
        <f t="shared" si="132"/>
        <v>3.9591166704809937</v>
      </c>
      <c r="AQ266" s="1">
        <f t="shared" si="132"/>
        <v>3.9599459091932174</v>
      </c>
      <c r="AR266" s="1">
        <f t="shared" si="132"/>
        <v>3.9564240918038411</v>
      </c>
      <c r="AS266" s="1">
        <f t="shared" si="132"/>
        <v>3.9714741441503203</v>
      </c>
      <c r="AT266" s="1">
        <f t="shared" si="132"/>
        <v>3.9087421206972892</v>
      </c>
      <c r="AU266" s="1">
        <f t="shared" si="126"/>
        <v>4.2101565286280822</v>
      </c>
    </row>
    <row r="267" spans="1:47" ht="12.95" customHeight="1" x14ac:dyDescent="0.2">
      <c r="A267" s="67" t="s">
        <v>127</v>
      </c>
      <c r="B267" s="68" t="s">
        <v>101</v>
      </c>
      <c r="C267" s="67">
        <v>21459.370999999999</v>
      </c>
      <c r="D267" s="69"/>
      <c r="E267" s="70">
        <f t="shared" si="106"/>
        <v>-13686.510161465359</v>
      </c>
      <c r="F267" s="1">
        <f t="shared" si="107"/>
        <v>-13686.5</v>
      </c>
      <c r="G267" s="1">
        <f t="shared" si="108"/>
        <v>-1.7044295003870502E-2</v>
      </c>
      <c r="H267" s="1">
        <f t="shared" si="109"/>
        <v>-1.7044295003870502E-2</v>
      </c>
      <c r="P267" s="1">
        <f t="shared" si="110"/>
        <v>-2.8922820988986266E-2</v>
      </c>
      <c r="Q267" s="119">
        <f t="shared" si="127"/>
        <v>6440.8709999999992</v>
      </c>
      <c r="R267" s="1">
        <f t="shared" si="111"/>
        <v>1.4109937957907043E-4</v>
      </c>
      <c r="S267" s="2">
        <f t="shared" si="112"/>
        <v>0.05</v>
      </c>
      <c r="Z267" s="1">
        <f t="shared" si="113"/>
        <v>-13686.5</v>
      </c>
      <c r="AA267" s="1">
        <f t="shared" si="114"/>
        <v>1.3293008494055906E-2</v>
      </c>
      <c r="AB267" s="1">
        <f t="shared" si="115"/>
        <v>-3.6088348798736195E-2</v>
      </c>
      <c r="AC267" s="1">
        <f t="shared" si="116"/>
        <v>1.1878525985115764E-2</v>
      </c>
      <c r="AD267" s="1">
        <f t="shared" si="117"/>
        <v>-3.0337303497926408E-2</v>
      </c>
      <c r="AE267" s="1">
        <f t="shared" si="118"/>
        <v>4.6017599176264895E-5</v>
      </c>
      <c r="AF267" s="1">
        <f t="shared" si="119"/>
        <v>1.1878525985115764E-2</v>
      </c>
      <c r="AG267" s="2"/>
      <c r="AH267" s="1">
        <f t="shared" si="120"/>
        <v>1.9044053794865696E-2</v>
      </c>
      <c r="AI267" s="1">
        <f t="shared" si="121"/>
        <v>0.74189960843192015</v>
      </c>
      <c r="AJ267" s="1">
        <f t="shared" si="122"/>
        <v>0.94033079848863321</v>
      </c>
      <c r="AK267" s="1">
        <f t="shared" si="123"/>
        <v>-0.22723938322899323</v>
      </c>
      <c r="AL267" s="1">
        <f t="shared" si="124"/>
        <v>-2.4196953978684128</v>
      </c>
      <c r="AM267" s="1">
        <f t="shared" si="125"/>
        <v>-2.6491029907303383</v>
      </c>
      <c r="AN267" s="1">
        <f t="shared" si="132"/>
        <v>4.1322367369668456</v>
      </c>
      <c r="AO267" s="1">
        <f t="shared" si="132"/>
        <v>4.1322488262180048</v>
      </c>
      <c r="AP267" s="1">
        <f t="shared" si="132"/>
        <v>4.1321846936484876</v>
      </c>
      <c r="AQ267" s="1">
        <f t="shared" si="132"/>
        <v>4.1325249838086187</v>
      </c>
      <c r="AR267" s="1">
        <f t="shared" si="132"/>
        <v>4.1307214028886881</v>
      </c>
      <c r="AS267" s="1">
        <f t="shared" si="132"/>
        <v>4.1403379625750478</v>
      </c>
      <c r="AT267" s="1">
        <f t="shared" si="132"/>
        <v>4.0905825862747927</v>
      </c>
      <c r="AU267" s="1">
        <f t="shared" si="126"/>
        <v>4.4198532130666166</v>
      </c>
    </row>
    <row r="268" spans="1:47" ht="12.95" customHeight="1" x14ac:dyDescent="0.2">
      <c r="A268" s="67" t="s">
        <v>127</v>
      </c>
      <c r="B268" s="68" t="s">
        <v>100</v>
      </c>
      <c r="C268" s="67">
        <v>21745.374</v>
      </c>
      <c r="D268" s="69"/>
      <c r="E268" s="70">
        <f t="shared" si="106"/>
        <v>-13516.000933784588</v>
      </c>
      <c r="F268" s="1">
        <f t="shared" si="107"/>
        <v>-13516</v>
      </c>
      <c r="G268" s="1">
        <f t="shared" si="108"/>
        <v>-1.5662800033169333E-3</v>
      </c>
      <c r="H268" s="1">
        <f t="shared" si="109"/>
        <v>-1.5662800033169333E-3</v>
      </c>
      <c r="P268" s="1">
        <f t="shared" si="110"/>
        <v>-2.8776865992577661E-2</v>
      </c>
      <c r="Q268" s="119">
        <f t="shared" si="127"/>
        <v>6726.8739999999998</v>
      </c>
      <c r="R268" s="1">
        <f t="shared" si="111"/>
        <v>7.4041598987895226E-4</v>
      </c>
      <c r="S268" s="2">
        <f t="shared" si="112"/>
        <v>0.05</v>
      </c>
      <c r="Z268" s="1">
        <f t="shared" si="113"/>
        <v>-13516</v>
      </c>
      <c r="AA268" s="1">
        <f t="shared" si="114"/>
        <v>1.3215459208171059E-2</v>
      </c>
      <c r="AB268" s="1">
        <f t="shared" si="115"/>
        <v>-2.0597722948498119E-2</v>
      </c>
      <c r="AC268" s="1">
        <f t="shared" si="116"/>
        <v>2.7210585989260728E-2</v>
      </c>
      <c r="AD268" s="1">
        <f t="shared" si="117"/>
        <v>-1.4781739211487992E-2</v>
      </c>
      <c r="AE268" s="1">
        <f t="shared" si="118"/>
        <v>1.0924990705822083E-5</v>
      </c>
      <c r="AF268" s="1">
        <f t="shared" si="119"/>
        <v>2.7210585989260728E-2</v>
      </c>
      <c r="AG268" s="2"/>
      <c r="AH268" s="1">
        <f t="shared" si="120"/>
        <v>1.9031442945181186E-2</v>
      </c>
      <c r="AI268" s="1">
        <f t="shared" si="121"/>
        <v>0.76381225789303109</v>
      </c>
      <c r="AJ268" s="1">
        <f t="shared" si="122"/>
        <v>0.96755807854100118</v>
      </c>
      <c r="AK268" s="1">
        <f t="shared" si="123"/>
        <v>-0.24993779205294528</v>
      </c>
      <c r="AL268" s="1">
        <f t="shared" si="124"/>
        <v>-2.327917051802427</v>
      </c>
      <c r="AM268" s="1">
        <f t="shared" si="125"/>
        <v>-2.3208490220624749</v>
      </c>
      <c r="AN268" s="1">
        <f t="shared" si="132"/>
        <v>4.2467434798010686</v>
      </c>
      <c r="AO268" s="1">
        <f t="shared" si="132"/>
        <v>4.2467468423425228</v>
      </c>
      <c r="AP268" s="1">
        <f t="shared" si="132"/>
        <v>4.2467250648422503</v>
      </c>
      <c r="AQ268" s="1">
        <f t="shared" si="132"/>
        <v>4.2468661235683038</v>
      </c>
      <c r="AR268" s="1">
        <f t="shared" si="132"/>
        <v>4.2459531494885194</v>
      </c>
      <c r="AS268" s="1">
        <f t="shared" si="132"/>
        <v>4.2518918903447487</v>
      </c>
      <c r="AT268" s="1">
        <f t="shared" si="132"/>
        <v>4.2144355595936851</v>
      </c>
      <c r="AU268" s="1">
        <f t="shared" si="126"/>
        <v>4.5540118798462421</v>
      </c>
    </row>
    <row r="269" spans="1:47" ht="12.95" customHeight="1" x14ac:dyDescent="0.2">
      <c r="A269" s="67" t="s">
        <v>127</v>
      </c>
      <c r="B269" s="68" t="s">
        <v>100</v>
      </c>
      <c r="C269" s="67">
        <v>21750.411</v>
      </c>
      <c r="D269" s="69"/>
      <c r="E269" s="70">
        <f t="shared" si="106"/>
        <v>-13512.997975844188</v>
      </c>
      <c r="F269" s="1">
        <f t="shared" si="107"/>
        <v>-13513</v>
      </c>
      <c r="G269" s="1">
        <f t="shared" si="108"/>
        <v>3.3952099984162487E-3</v>
      </c>
      <c r="H269" s="1">
        <f t="shared" si="109"/>
        <v>3.3952099984162487E-3</v>
      </c>
      <c r="P269" s="1">
        <f t="shared" si="110"/>
        <v>-2.8774249452154153E-2</v>
      </c>
      <c r="Q269" s="119">
        <f t="shared" si="127"/>
        <v>6731.9110000000001</v>
      </c>
      <c r="R269" s="1">
        <f t="shared" si="111"/>
        <v>1.034874121341893E-3</v>
      </c>
      <c r="S269" s="2">
        <f t="shared" si="112"/>
        <v>0.05</v>
      </c>
      <c r="Z269" s="1">
        <f t="shared" si="113"/>
        <v>-13513</v>
      </c>
      <c r="AA269" s="1">
        <f t="shared" si="114"/>
        <v>1.3211831421475761E-2</v>
      </c>
      <c r="AB269" s="1">
        <f t="shared" si="115"/>
        <v>-1.5633736237232351E-2</v>
      </c>
      <c r="AC269" s="1">
        <f t="shared" si="116"/>
        <v>3.2169459450570398E-2</v>
      </c>
      <c r="AD269" s="1">
        <f t="shared" si="117"/>
        <v>-9.8166214230595121E-3</v>
      </c>
      <c r="AE269" s="1">
        <f t="shared" si="118"/>
        <v>4.8183028081835479E-6</v>
      </c>
      <c r="AF269" s="1">
        <f t="shared" si="119"/>
        <v>3.2169459450570398E-2</v>
      </c>
      <c r="AG269" s="2"/>
      <c r="AH269" s="1">
        <f t="shared" si="120"/>
        <v>1.9028946235648599E-2</v>
      </c>
      <c r="AI269" s="1">
        <f t="shared" si="121"/>
        <v>0.76422853817253888</v>
      </c>
      <c r="AJ269" s="1">
        <f t="shared" si="122"/>
        <v>0.96797720340411342</v>
      </c>
      <c r="AK269" s="1">
        <f t="shared" si="123"/>
        <v>-0.25033051592970329</v>
      </c>
      <c r="AL269" s="1">
        <f t="shared" si="124"/>
        <v>-2.3262528241198575</v>
      </c>
      <c r="AM269" s="1">
        <f t="shared" si="125"/>
        <v>-2.3155451017637803</v>
      </c>
      <c r="AN269" s="1">
        <f t="shared" si="132"/>
        <v>4.2487888865747694</v>
      </c>
      <c r="AO269" s="1">
        <f t="shared" si="132"/>
        <v>4.2487921602316492</v>
      </c>
      <c r="AP269" s="1">
        <f t="shared" si="132"/>
        <v>4.2487708716886816</v>
      </c>
      <c r="AQ269" s="1">
        <f t="shared" si="132"/>
        <v>4.248909326997615</v>
      </c>
      <c r="AR269" s="1">
        <f t="shared" si="132"/>
        <v>4.2480095337438728</v>
      </c>
      <c r="AS269" s="1">
        <f t="shared" si="132"/>
        <v>4.2538863644255303</v>
      </c>
      <c r="AT269" s="1">
        <f t="shared" si="132"/>
        <v>4.2166690429268989</v>
      </c>
      <c r="AU269" s="1">
        <f t="shared" si="126"/>
        <v>4.5563724428980832</v>
      </c>
    </row>
    <row r="270" spans="1:47" ht="12.95" customHeight="1" x14ac:dyDescent="0.2">
      <c r="A270" s="67" t="s">
        <v>127</v>
      </c>
      <c r="B270" s="68" t="s">
        <v>101</v>
      </c>
      <c r="C270" s="67">
        <v>22103.555</v>
      </c>
      <c r="D270" s="69"/>
      <c r="E270" s="70">
        <f t="shared" si="106"/>
        <v>-13302.460636375377</v>
      </c>
      <c r="F270" s="1">
        <f t="shared" si="107"/>
        <v>-13302.5</v>
      </c>
      <c r="G270" s="1">
        <f t="shared" si="108"/>
        <v>6.6026425000018207E-2</v>
      </c>
      <c r="H270" s="1">
        <f t="shared" si="109"/>
        <v>6.6026425000018207E-2</v>
      </c>
      <c r="P270" s="1">
        <f t="shared" si="110"/>
        <v>-2.858647501549192E-2</v>
      </c>
      <c r="Q270" s="119">
        <f t="shared" si="127"/>
        <v>7085.0550000000003</v>
      </c>
      <c r="R270" s="1">
        <f t="shared" si="111"/>
        <v>8.9516008493449144E-3</v>
      </c>
      <c r="S270" s="2">
        <f t="shared" si="112"/>
        <v>0.05</v>
      </c>
      <c r="Z270" s="1">
        <f t="shared" si="113"/>
        <v>-13302.5</v>
      </c>
      <c r="AA270" s="1">
        <f t="shared" si="114"/>
        <v>1.2748669635495698E-2</v>
      </c>
      <c r="AB270" s="1">
        <f t="shared" si="115"/>
        <v>4.7382272574458387E-2</v>
      </c>
      <c r="AC270" s="1">
        <f t="shared" si="116"/>
        <v>9.4612900015510121E-2</v>
      </c>
      <c r="AD270" s="1">
        <f t="shared" si="117"/>
        <v>5.3277755364522505E-2</v>
      </c>
      <c r="AE270" s="1">
        <f t="shared" si="118"/>
        <v>1.4192596083409533E-4</v>
      </c>
      <c r="AF270" s="1">
        <f t="shared" si="119"/>
        <v>9.4612900015510121E-2</v>
      </c>
      <c r="AG270" s="2"/>
      <c r="AH270" s="1">
        <f t="shared" si="120"/>
        <v>1.8644152425559821E-2</v>
      </c>
      <c r="AI270" s="1">
        <f t="shared" si="121"/>
        <v>0.79635217675259262</v>
      </c>
      <c r="AJ270" s="1">
        <f t="shared" si="122"/>
        <v>0.99128883926310818</v>
      </c>
      <c r="AK270" s="1">
        <f t="shared" si="123"/>
        <v>-0.27709405173060309</v>
      </c>
      <c r="AL270" s="1">
        <f t="shared" si="124"/>
        <v>-2.2045899110760891</v>
      </c>
      <c r="AM270" s="1">
        <f t="shared" si="125"/>
        <v>-1.975964326853503</v>
      </c>
      <c r="AN270" s="1">
        <f t="shared" si="132"/>
        <v>4.3952715836975882</v>
      </c>
      <c r="AO270" s="1">
        <f t="shared" si="132"/>
        <v>4.3952718589095845</v>
      </c>
      <c r="AP270" s="1">
        <f t="shared" si="132"/>
        <v>4.395269292402614</v>
      </c>
      <c r="AQ270" s="1">
        <f t="shared" si="132"/>
        <v>4.3952932273057597</v>
      </c>
      <c r="AR270" s="1">
        <f t="shared" si="132"/>
        <v>4.3950700813025421</v>
      </c>
      <c r="AS270" s="1">
        <f t="shared" si="132"/>
        <v>4.397156401458937</v>
      </c>
      <c r="AT270" s="1">
        <f t="shared" si="132"/>
        <v>4.3781410452879488</v>
      </c>
      <c r="AU270" s="1">
        <f t="shared" si="126"/>
        <v>4.7220052837022539</v>
      </c>
    </row>
    <row r="271" spans="1:47" ht="12.95" customHeight="1" x14ac:dyDescent="0.2">
      <c r="A271" s="67" t="s">
        <v>127</v>
      </c>
      <c r="B271" s="68" t="s">
        <v>100</v>
      </c>
      <c r="C271" s="67">
        <v>22114.41</v>
      </c>
      <c r="D271" s="69"/>
      <c r="E271" s="70">
        <f t="shared" si="106"/>
        <v>-13295.989104026155</v>
      </c>
      <c r="F271" s="1">
        <f t="shared" si="107"/>
        <v>-13296</v>
      </c>
      <c r="G271" s="1">
        <f t="shared" si="108"/>
        <v>1.8276319999131374E-2</v>
      </c>
      <c r="H271" s="1">
        <f t="shared" si="109"/>
        <v>1.8276319999131374E-2</v>
      </c>
      <c r="P271" s="1">
        <f t="shared" si="110"/>
        <v>-2.85805455491576E-2</v>
      </c>
      <c r="Q271" s="119">
        <f t="shared" si="127"/>
        <v>7095.91</v>
      </c>
      <c r="R271" s="1">
        <f t="shared" si="111"/>
        <v>2.1955658490104301E-3</v>
      </c>
      <c r="S271" s="2">
        <f t="shared" si="112"/>
        <v>0.05</v>
      </c>
      <c r="Z271" s="1">
        <f t="shared" si="113"/>
        <v>-13296</v>
      </c>
      <c r="AA271" s="1">
        <f t="shared" si="114"/>
        <v>1.2727572567170241E-2</v>
      </c>
      <c r="AB271" s="1">
        <f t="shared" si="115"/>
        <v>-3.4912401425206754E-4</v>
      </c>
      <c r="AC271" s="1">
        <f t="shared" si="116"/>
        <v>4.6856865548288974E-2</v>
      </c>
      <c r="AD271" s="1">
        <f t="shared" si="117"/>
        <v>5.5487474319611332E-3</v>
      </c>
      <c r="AE271" s="1">
        <f t="shared" si="118"/>
        <v>1.5394299031847637E-6</v>
      </c>
      <c r="AF271" s="1">
        <f t="shared" si="119"/>
        <v>4.6856865548288974E-2</v>
      </c>
      <c r="AG271" s="2"/>
      <c r="AH271" s="1">
        <f t="shared" si="120"/>
        <v>1.8625444013383442E-2</v>
      </c>
      <c r="AI271" s="1">
        <f t="shared" si="121"/>
        <v>0.79744072424703416</v>
      </c>
      <c r="AJ271" s="1">
        <f t="shared" si="122"/>
        <v>0.99179786605848252</v>
      </c>
      <c r="AK271" s="1">
        <f t="shared" si="123"/>
        <v>-0.27789078650492055</v>
      </c>
      <c r="AL271" s="1">
        <f t="shared" si="124"/>
        <v>-2.2006671152678594</v>
      </c>
      <c r="AM271" s="1">
        <f t="shared" si="125"/>
        <v>-1.9663819041328798</v>
      </c>
      <c r="AN271" s="1">
        <f t="shared" ref="AN271:AT280" si="133">$AU271+$AB$7*SIN(AO271)</f>
        <v>4.3998939661909295</v>
      </c>
      <c r="AO271" s="1">
        <f t="shared" si="133"/>
        <v>4.3998942144475093</v>
      </c>
      <c r="AP271" s="1">
        <f t="shared" si="133"/>
        <v>4.3998918662162847</v>
      </c>
      <c r="AQ271" s="1">
        <f t="shared" si="133"/>
        <v>4.3999140785557165</v>
      </c>
      <c r="AR271" s="1">
        <f t="shared" si="133"/>
        <v>4.3997040291227707</v>
      </c>
      <c r="AS271" s="1">
        <f t="shared" si="133"/>
        <v>4.4016958387245939</v>
      </c>
      <c r="AT271" s="1">
        <f t="shared" si="133"/>
        <v>4.3832770088254938</v>
      </c>
      <c r="AU271" s="1">
        <f t="shared" si="126"/>
        <v>4.7271198369812426</v>
      </c>
    </row>
    <row r="272" spans="1:47" ht="12.95" customHeight="1" x14ac:dyDescent="0.2">
      <c r="A272" s="67" t="s">
        <v>127</v>
      </c>
      <c r="B272" s="68" t="s">
        <v>101</v>
      </c>
      <c r="C272" s="67">
        <v>22130.358</v>
      </c>
      <c r="D272" s="69"/>
      <c r="E272" s="70">
        <f t="shared" si="106"/>
        <v>-13286.481227664533</v>
      </c>
      <c r="F272" s="1">
        <f t="shared" si="107"/>
        <v>-13286.5</v>
      </c>
      <c r="G272" s="1">
        <f t="shared" si="108"/>
        <v>3.1487704996834509E-2</v>
      </c>
      <c r="H272" s="1">
        <f t="shared" si="109"/>
        <v>3.1487704996834509E-2</v>
      </c>
      <c r="P272" s="1">
        <f t="shared" si="110"/>
        <v>-2.8571865266893984E-2</v>
      </c>
      <c r="Q272" s="119">
        <f t="shared" si="127"/>
        <v>7111.8580000000002</v>
      </c>
      <c r="R272" s="1">
        <f t="shared" si="111"/>
        <v>3.6071519802637394E-3</v>
      </c>
      <c r="S272" s="2">
        <f t="shared" si="112"/>
        <v>0.05</v>
      </c>
      <c r="Z272" s="1">
        <f t="shared" si="113"/>
        <v>-13286.5</v>
      </c>
      <c r="AA272" s="1">
        <f t="shared" si="114"/>
        <v>1.2695977955738852E-2</v>
      </c>
      <c r="AB272" s="1">
        <f t="shared" si="115"/>
        <v>1.2890367850467873E-2</v>
      </c>
      <c r="AC272" s="1">
        <f t="shared" si="116"/>
        <v>6.005957026372849E-2</v>
      </c>
      <c r="AD272" s="1">
        <f t="shared" si="117"/>
        <v>1.8791727041095656E-2</v>
      </c>
      <c r="AE272" s="1">
        <f t="shared" si="118"/>
        <v>1.7656450259352286E-5</v>
      </c>
      <c r="AF272" s="1">
        <f t="shared" si="119"/>
        <v>6.005957026372849E-2</v>
      </c>
      <c r="AG272" s="2"/>
      <c r="AH272" s="1">
        <f t="shared" si="120"/>
        <v>1.8597337146366636E-2</v>
      </c>
      <c r="AI272" s="1">
        <f t="shared" si="121"/>
        <v>0.79904268457413219</v>
      </c>
      <c r="AJ272" s="1">
        <f t="shared" si="122"/>
        <v>0.99251673737571355</v>
      </c>
      <c r="AK272" s="1">
        <f t="shared" si="123"/>
        <v>-0.27905144112639463</v>
      </c>
      <c r="AL272" s="1">
        <f t="shared" si="124"/>
        <v>-2.1949144327461725</v>
      </c>
      <c r="AM272" s="1">
        <f t="shared" si="125"/>
        <v>-1.9524624255018643</v>
      </c>
      <c r="AN272" s="1">
        <f t="shared" si="133"/>
        <v>4.4066611551211583</v>
      </c>
      <c r="AO272" s="1">
        <f t="shared" si="133"/>
        <v>4.4066613677416919</v>
      </c>
      <c r="AP272" s="1">
        <f t="shared" si="133"/>
        <v>4.4066593135130692</v>
      </c>
      <c r="AQ272" s="1">
        <f t="shared" si="133"/>
        <v>4.4066791609573288</v>
      </c>
      <c r="AR272" s="1">
        <f t="shared" si="133"/>
        <v>4.4064874520989612</v>
      </c>
      <c r="AS272" s="1">
        <f t="shared" si="133"/>
        <v>4.4083440875818116</v>
      </c>
      <c r="AT272" s="1">
        <f t="shared" si="133"/>
        <v>4.3907995962205275</v>
      </c>
      <c r="AU272" s="1">
        <f t="shared" si="126"/>
        <v>4.7345949533120724</v>
      </c>
    </row>
    <row r="273" spans="1:47" ht="12.95" customHeight="1" x14ac:dyDescent="0.2">
      <c r="A273" s="67" t="s">
        <v>128</v>
      </c>
      <c r="B273" s="68" t="s">
        <v>100</v>
      </c>
      <c r="C273" s="67">
        <v>22166.4005</v>
      </c>
      <c r="D273" s="69"/>
      <c r="E273" s="70">
        <f t="shared" si="106"/>
        <v>-13264.99341516367</v>
      </c>
      <c r="F273" s="1">
        <f t="shared" si="107"/>
        <v>-13265</v>
      </c>
      <c r="G273" s="1">
        <f t="shared" si="108"/>
        <v>1.1045049996027956E-2</v>
      </c>
      <c r="H273" s="1">
        <f t="shared" si="109"/>
        <v>1.1045049996027956E-2</v>
      </c>
      <c r="P273" s="1">
        <f t="shared" si="110"/>
        <v>-2.8552158419206133E-2</v>
      </c>
      <c r="Q273" s="119">
        <f t="shared" si="127"/>
        <v>7147.9004999999997</v>
      </c>
      <c r="R273" s="1">
        <f t="shared" si="111"/>
        <v>1.5679389142794855E-3</v>
      </c>
      <c r="S273" s="2">
        <f t="shared" si="112"/>
        <v>0.05</v>
      </c>
      <c r="Z273" s="1">
        <f t="shared" si="113"/>
        <v>-13265</v>
      </c>
      <c r="AA273" s="1">
        <f t="shared" si="114"/>
        <v>1.2621119007049479E-2</v>
      </c>
      <c r="AB273" s="1">
        <f t="shared" si="115"/>
        <v>-7.4853067478832594E-3</v>
      </c>
      <c r="AC273" s="1">
        <f t="shared" si="116"/>
        <v>3.9597208415234092E-2</v>
      </c>
      <c r="AD273" s="1">
        <f t="shared" si="117"/>
        <v>-1.5760690110215234E-3</v>
      </c>
      <c r="AE273" s="1">
        <f t="shared" si="118"/>
        <v>1.2419967637511815E-7</v>
      </c>
      <c r="AF273" s="1">
        <f t="shared" si="119"/>
        <v>3.9597208415234092E-2</v>
      </c>
      <c r="AG273" s="2"/>
      <c r="AH273" s="1">
        <f t="shared" si="120"/>
        <v>1.8530356743911215E-2</v>
      </c>
      <c r="AI273" s="1">
        <f t="shared" si="121"/>
        <v>0.80271688743578085</v>
      </c>
      <c r="AJ273" s="1">
        <f t="shared" si="122"/>
        <v>0.99403173081463825</v>
      </c>
      <c r="AK273" s="1">
        <f t="shared" si="123"/>
        <v>-0.28166100708984027</v>
      </c>
      <c r="AL273" s="1">
        <f t="shared" si="124"/>
        <v>-2.1818091404111799</v>
      </c>
      <c r="AM273" s="1">
        <f t="shared" si="125"/>
        <v>-1.9213282531052303</v>
      </c>
      <c r="AN273" s="1">
        <f t="shared" si="133"/>
        <v>4.422026897513752</v>
      </c>
      <c r="AO273" s="1">
        <f t="shared" si="133"/>
        <v>4.4220270441698091</v>
      </c>
      <c r="AP273" s="1">
        <f t="shared" si="133"/>
        <v>4.4220255545619542</v>
      </c>
      <c r="AQ273" s="1">
        <f t="shared" si="133"/>
        <v>4.4220406850806357</v>
      </c>
      <c r="AR273" s="1">
        <f t="shared" si="133"/>
        <v>4.4218870342103331</v>
      </c>
      <c r="AS273" s="1">
        <f t="shared" si="133"/>
        <v>4.4234510541828085</v>
      </c>
      <c r="AT273" s="1">
        <f t="shared" si="133"/>
        <v>4.4078953277606621</v>
      </c>
      <c r="AU273" s="1">
        <f t="shared" si="126"/>
        <v>4.7515123218502655</v>
      </c>
    </row>
    <row r="274" spans="1:47" ht="12.95" customHeight="1" x14ac:dyDescent="0.2">
      <c r="A274" s="67" t="s">
        <v>128</v>
      </c>
      <c r="B274" s="68" t="s">
        <v>101</v>
      </c>
      <c r="C274" s="67">
        <v>22167.144</v>
      </c>
      <c r="D274" s="69"/>
      <c r="E274" s="70">
        <f t="shared" si="106"/>
        <v>-13264.550155439889</v>
      </c>
      <c r="F274" s="1">
        <f t="shared" si="107"/>
        <v>-13264.5</v>
      </c>
      <c r="G274" s="1">
        <f t="shared" si="108"/>
        <v>-8.4128035003232071E-2</v>
      </c>
      <c r="H274" s="1">
        <f t="shared" si="109"/>
        <v>-8.4128035003232071E-2</v>
      </c>
      <c r="P274" s="1">
        <f t="shared" si="110"/>
        <v>-2.8551699097194034E-2</v>
      </c>
      <c r="Q274" s="119">
        <f t="shared" si="127"/>
        <v>7148.6440000000002</v>
      </c>
      <c r="R274" s="1">
        <f t="shared" si="111"/>
        <v>3.088729112740773E-3</v>
      </c>
      <c r="S274" s="2">
        <f t="shared" si="112"/>
        <v>0.05</v>
      </c>
      <c r="Z274" s="1">
        <f t="shared" si="113"/>
        <v>-13264.5</v>
      </c>
      <c r="AA274" s="1">
        <f t="shared" si="114"/>
        <v>1.2619322432656172E-2</v>
      </c>
      <c r="AB274" s="1">
        <f t="shared" si="115"/>
        <v>-0.10265677815098828</v>
      </c>
      <c r="AC274" s="1">
        <f t="shared" si="116"/>
        <v>-5.5576335906038041E-2</v>
      </c>
      <c r="AD274" s="1">
        <f t="shared" si="117"/>
        <v>-9.6747357435888248E-2</v>
      </c>
      <c r="AE274" s="1">
        <f t="shared" si="118"/>
        <v>4.680025585413761E-4</v>
      </c>
      <c r="AF274" s="1">
        <f t="shared" si="119"/>
        <v>-5.5576335906038041E-2</v>
      </c>
      <c r="AG274" s="2"/>
      <c r="AH274" s="1">
        <f t="shared" si="120"/>
        <v>1.8528743147756207E-2</v>
      </c>
      <c r="AI274" s="1">
        <f t="shared" si="121"/>
        <v>0.80280314430505362</v>
      </c>
      <c r="AJ274" s="1">
        <f t="shared" si="122"/>
        <v>0.99406508914658287</v>
      </c>
      <c r="AK274" s="1">
        <f t="shared" si="123"/>
        <v>-0.28172140408906798</v>
      </c>
      <c r="AL274" s="1">
        <f t="shared" si="124"/>
        <v>-2.1815029296850823</v>
      </c>
      <c r="AM274" s="1">
        <f t="shared" si="125"/>
        <v>-1.9206101701787801</v>
      </c>
      <c r="AN274" s="1">
        <f t="shared" si="133"/>
        <v>4.4223850817988133</v>
      </c>
      <c r="AO274" s="1">
        <f t="shared" si="133"/>
        <v>4.4223852271395119</v>
      </c>
      <c r="AP274" s="1">
        <f t="shared" si="133"/>
        <v>4.4223837491201152</v>
      </c>
      <c r="AQ274" s="1">
        <f t="shared" si="133"/>
        <v>4.4223987799474189</v>
      </c>
      <c r="AR274" s="1">
        <f t="shared" si="133"/>
        <v>4.4222459581224385</v>
      </c>
      <c r="AS274" s="1">
        <f t="shared" si="133"/>
        <v>4.4238033972751127</v>
      </c>
      <c r="AT274" s="1">
        <f t="shared" si="133"/>
        <v>4.4082940732459628</v>
      </c>
      <c r="AU274" s="1">
        <f t="shared" si="126"/>
        <v>4.7519057490255721</v>
      </c>
    </row>
    <row r="275" spans="1:47" ht="12.95" customHeight="1" x14ac:dyDescent="0.2">
      <c r="A275" s="67" t="s">
        <v>127</v>
      </c>
      <c r="B275" s="68" t="s">
        <v>100</v>
      </c>
      <c r="C275" s="67">
        <v>22250.269</v>
      </c>
      <c r="D275" s="69"/>
      <c r="E275" s="70">
        <f t="shared" si="106"/>
        <v>-13214.99270481537</v>
      </c>
      <c r="F275" s="1">
        <f t="shared" si="107"/>
        <v>-13215</v>
      </c>
      <c r="G275" s="1">
        <f t="shared" si="108"/>
        <v>1.223654999921564E-2</v>
      </c>
      <c r="H275" s="1">
        <f t="shared" si="109"/>
        <v>1.223654999921564E-2</v>
      </c>
      <c r="P275" s="1">
        <f t="shared" si="110"/>
        <v>-2.8505995991549384E-2</v>
      </c>
      <c r="Q275" s="119">
        <f t="shared" si="127"/>
        <v>7231.7690000000002</v>
      </c>
      <c r="R275" s="1">
        <f t="shared" si="111"/>
        <v>1.6599550538096031E-3</v>
      </c>
      <c r="S275" s="2">
        <f t="shared" si="112"/>
        <v>0.05</v>
      </c>
      <c r="Z275" s="1">
        <f t="shared" si="113"/>
        <v>-13215</v>
      </c>
      <c r="AA275" s="1">
        <f t="shared" si="114"/>
        <v>1.2428786244751923E-2</v>
      </c>
      <c r="AB275" s="1">
        <f t="shared" si="115"/>
        <v>-6.1197169586209854E-3</v>
      </c>
      <c r="AC275" s="1">
        <f t="shared" si="116"/>
        <v>4.0742545990765024E-2</v>
      </c>
      <c r="AD275" s="1">
        <f t="shared" si="117"/>
        <v>-1.9223624553628242E-4</v>
      </c>
      <c r="AE275" s="1">
        <f t="shared" si="118"/>
        <v>1.8477387048942933E-9</v>
      </c>
      <c r="AF275" s="1">
        <f t="shared" si="119"/>
        <v>4.0742545990765024E-2</v>
      </c>
      <c r="AG275" s="2"/>
      <c r="AH275" s="1">
        <f t="shared" si="120"/>
        <v>1.8356266957836626E-2</v>
      </c>
      <c r="AI275" s="1">
        <f t="shared" si="121"/>
        <v>0.81152815712330095</v>
      </c>
      <c r="AJ275" s="1">
        <f t="shared" si="122"/>
        <v>0.99693172373065742</v>
      </c>
      <c r="AK275" s="1">
        <f t="shared" si="123"/>
        <v>-0.28763155922212408</v>
      </c>
      <c r="AL275" s="1">
        <f t="shared" si="124"/>
        <v>-2.1508564573295428</v>
      </c>
      <c r="AM275" s="1">
        <f t="shared" si="125"/>
        <v>-1.8508121378334308</v>
      </c>
      <c r="AN275" s="1">
        <f t="shared" si="133"/>
        <v>4.458038570291353</v>
      </c>
      <c r="AO275" s="1">
        <f t="shared" si="133"/>
        <v>4.4580386239460621</v>
      </c>
      <c r="AP275" s="1">
        <f t="shared" si="133"/>
        <v>4.4580380038474816</v>
      </c>
      <c r="AQ275" s="1">
        <f t="shared" si="133"/>
        <v>4.4580451705454074</v>
      </c>
      <c r="AR275" s="1">
        <f t="shared" si="133"/>
        <v>4.4579623545396769</v>
      </c>
      <c r="AS275" s="1">
        <f t="shared" si="133"/>
        <v>4.4589209636031333</v>
      </c>
      <c r="AT275" s="1">
        <f t="shared" si="133"/>
        <v>4.4480329798477944</v>
      </c>
      <c r="AU275" s="1">
        <f t="shared" si="126"/>
        <v>4.790855039380947</v>
      </c>
    </row>
    <row r="276" spans="1:47" ht="12.95" customHeight="1" x14ac:dyDescent="0.2">
      <c r="A276" s="67" t="s">
        <v>127</v>
      </c>
      <c r="B276" s="68" t="s">
        <v>100</v>
      </c>
      <c r="C276" s="67">
        <v>22473.395</v>
      </c>
      <c r="D276" s="69"/>
      <c r="E276" s="70">
        <f t="shared" si="106"/>
        <v>-13081.969478011806</v>
      </c>
      <c r="F276" s="1">
        <f t="shared" si="107"/>
        <v>-13082</v>
      </c>
      <c r="G276" s="1">
        <f t="shared" si="108"/>
        <v>5.1195939999161055E-2</v>
      </c>
      <c r="H276" s="1">
        <f t="shared" si="109"/>
        <v>5.1195939999161055E-2</v>
      </c>
      <c r="P276" s="1">
        <f t="shared" si="110"/>
        <v>-2.8380939901051925E-2</v>
      </c>
      <c r="Q276" s="119">
        <f t="shared" si="127"/>
        <v>7454.8950000000004</v>
      </c>
      <c r="R276" s="1">
        <f t="shared" si="111"/>
        <v>6.33247981465292E-3</v>
      </c>
      <c r="S276" s="2">
        <f t="shared" si="112"/>
        <v>0.05</v>
      </c>
      <c r="Z276" s="1">
        <f t="shared" si="113"/>
        <v>-13082</v>
      </c>
      <c r="AA276" s="1">
        <f t="shared" si="114"/>
        <v>1.1788709977240141E-2</v>
      </c>
      <c r="AB276" s="1">
        <f t="shared" si="115"/>
        <v>3.3431762360125475E-2</v>
      </c>
      <c r="AC276" s="1">
        <f t="shared" si="116"/>
        <v>7.9576879900212977E-2</v>
      </c>
      <c r="AD276" s="1">
        <f t="shared" si="117"/>
        <v>3.9407230021920911E-2</v>
      </c>
      <c r="AE276" s="1">
        <f t="shared" si="118"/>
        <v>7.7646488900029247E-5</v>
      </c>
      <c r="AF276" s="1">
        <f t="shared" si="119"/>
        <v>7.9576879900212977E-2</v>
      </c>
      <c r="AG276" s="2"/>
      <c r="AH276" s="1">
        <f t="shared" si="120"/>
        <v>1.776417763903558E-2</v>
      </c>
      <c r="AI276" s="1">
        <f t="shared" si="121"/>
        <v>0.83687559306309656</v>
      </c>
      <c r="AJ276" s="1">
        <f t="shared" si="122"/>
        <v>0.99997215686801133</v>
      </c>
      <c r="AK276" s="1">
        <f t="shared" si="123"/>
        <v>-0.30272756280090013</v>
      </c>
      <c r="AL276" s="1">
        <f t="shared" si="124"/>
        <v>-2.0650379225617268</v>
      </c>
      <c r="AM276" s="1">
        <f t="shared" si="125"/>
        <v>-1.6747881838097345</v>
      </c>
      <c r="AN276" s="1">
        <f t="shared" si="133"/>
        <v>4.5558321855487867</v>
      </c>
      <c r="AO276" s="1">
        <f t="shared" si="133"/>
        <v>4.5558321848313916</v>
      </c>
      <c r="AP276" s="1">
        <f t="shared" si="133"/>
        <v>4.5558321982113634</v>
      </c>
      <c r="AQ276" s="1">
        <f t="shared" si="133"/>
        <v>4.5558319486648937</v>
      </c>
      <c r="AR276" s="1">
        <f t="shared" si="133"/>
        <v>4.5558366029578377</v>
      </c>
      <c r="AS276" s="1">
        <f t="shared" si="133"/>
        <v>4.5557498182855349</v>
      </c>
      <c r="AT276" s="1">
        <f t="shared" si="133"/>
        <v>4.5573759465014501</v>
      </c>
      <c r="AU276" s="1">
        <f t="shared" si="126"/>
        <v>4.895506668012561</v>
      </c>
    </row>
    <row r="277" spans="1:47" ht="12.95" customHeight="1" x14ac:dyDescent="0.2">
      <c r="A277" s="67" t="s">
        <v>127</v>
      </c>
      <c r="B277" s="68" t="s">
        <v>100</v>
      </c>
      <c r="C277" s="67">
        <v>22483.424999999999</v>
      </c>
      <c r="D277" s="69"/>
      <c r="E277" s="70">
        <f t="shared" ref="E277:E340" si="134">+(C277-C$7)/C$8</f>
        <v>-13075.989794044721</v>
      </c>
      <c r="F277" s="1">
        <f t="shared" ref="F277:F340" si="135">ROUND(2*E277,0)/2</f>
        <v>-13076</v>
      </c>
      <c r="G277" s="1">
        <f t="shared" ref="G277:G340" si="136">+C277-(C$7+F277*C$8)</f>
        <v>1.7118919997301418E-2</v>
      </c>
      <c r="H277" s="1">
        <f t="shared" ref="H277:H340" si="137">+C277-(C$7+F277*C$8)</f>
        <v>1.7118919997301418E-2</v>
      </c>
      <c r="P277" s="1">
        <f t="shared" ref="P277:P340" si="138">+D$11+D$12*F277+D$13*F277^2</f>
        <v>-2.8375220693572969E-2</v>
      </c>
      <c r="Q277" s="119">
        <f t="shared" si="127"/>
        <v>7464.9249999999993</v>
      </c>
      <c r="R277" s="1">
        <f t="shared" ref="R277:R340" si="139">+(P277-G277)^2</f>
        <v>2.0697168372010729E-3</v>
      </c>
      <c r="S277" s="2">
        <f t="shared" ref="S277:S340" si="140">S$15</f>
        <v>0.05</v>
      </c>
      <c r="Z277" s="1">
        <f t="shared" ref="Z277:Z340" si="141">F277</f>
        <v>-13076</v>
      </c>
      <c r="AA277" s="1">
        <f t="shared" ref="AA277:AA340" si="142">AB$3+AB$4*Z277+AB$5*Z277^2+AH277</f>
        <v>1.1755294773796013E-2</v>
      </c>
      <c r="AB277" s="1">
        <f t="shared" ref="AB277:AB340" si="143">IF(S277&lt;&gt;0,G277-AH277,-9999)</f>
        <v>-6.1398878106241894E-4</v>
      </c>
      <c r="AC277" s="1">
        <f t="shared" ref="AC277:AC340" si="144">+G277-P277</f>
        <v>4.5494140690874388E-2</v>
      </c>
      <c r="AD277" s="1">
        <f t="shared" ref="AD277:AD340" si="145">IF(S277&lt;&gt;0,G277-AA277,-9999)</f>
        <v>5.3636252235054055E-3</v>
      </c>
      <c r="AE277" s="1">
        <f t="shared" ref="AE277:AE340" si="146">+(G277-AA277)^2*S277</f>
        <v>1.4384237769111706E-6</v>
      </c>
      <c r="AF277" s="1">
        <f t="shared" ref="AF277:AF340" si="147">IF(S277&lt;&gt;0,G277-P277,-9999)</f>
        <v>4.5494140690874388E-2</v>
      </c>
      <c r="AG277" s="2"/>
      <c r="AH277" s="1">
        <f t="shared" ref="AH277:AH340" si="148">$AB$6*($AB$11/AI277*AJ277+$AB$12)</f>
        <v>1.7732908778363837E-2</v>
      </c>
      <c r="AI277" s="1">
        <f t="shared" ref="AI277:AI340" si="149">1+$AB$7*COS(AL277)</f>
        <v>0.83808758187787591</v>
      </c>
      <c r="AJ277" s="1">
        <f t="shared" ref="AJ277:AJ340" si="150">SIN(AL277+RADIANS($AB$9))</f>
        <v>0.99993431652956444</v>
      </c>
      <c r="AK277" s="1">
        <f t="shared" ref="AK277:AK340" si="151">$AB$7*SIN(AL277)</f>
        <v>-0.30337751774931493</v>
      </c>
      <c r="AL277" s="1">
        <f t="shared" ref="AL277:AL340" si="152">2*ATAN(AM277)</f>
        <v>-2.0610386582813875</v>
      </c>
      <c r="AM277" s="1">
        <f t="shared" ref="AM277:AM340" si="153">SQRT((1+$AB$7)/(1-$AB$7))*TAN(AN277/2)</f>
        <v>-1.667205137776989</v>
      </c>
      <c r="AN277" s="1">
        <f t="shared" si="133"/>
        <v>4.5603163020232662</v>
      </c>
      <c r="AO277" s="1">
        <f t="shared" si="133"/>
        <v>4.5603163011890935</v>
      </c>
      <c r="AP277" s="1">
        <f t="shared" si="133"/>
        <v>4.5603163172020977</v>
      </c>
      <c r="AQ277" s="1">
        <f t="shared" si="133"/>
        <v>4.5603160098123592</v>
      </c>
      <c r="AR277" s="1">
        <f t="shared" si="133"/>
        <v>4.5603219106521911</v>
      </c>
      <c r="AS277" s="1">
        <f t="shared" si="133"/>
        <v>4.5602086742065673</v>
      </c>
      <c r="AT277" s="1">
        <f t="shared" si="133"/>
        <v>4.5623964729571105</v>
      </c>
      <c r="AU277" s="1">
        <f t="shared" ref="AU277:AU340" si="154">RADIANS($AB$9)+$AB$18*(F277-AB$15)</f>
        <v>4.9002277941162431</v>
      </c>
    </row>
    <row r="278" spans="1:47" ht="12.95" customHeight="1" x14ac:dyDescent="0.2">
      <c r="A278" s="67" t="s">
        <v>127</v>
      </c>
      <c r="B278" s="68" t="s">
        <v>100</v>
      </c>
      <c r="C278" s="67">
        <v>22498.484</v>
      </c>
      <c r="D278" s="69"/>
      <c r="E278" s="70">
        <f t="shared" si="134"/>
        <v>-13067.011921576093</v>
      </c>
      <c r="F278" s="1">
        <f t="shared" si="135"/>
        <v>-13067</v>
      </c>
      <c r="G278" s="1">
        <f t="shared" si="136"/>
        <v>-1.9996610000816872E-2</v>
      </c>
      <c r="H278" s="1">
        <f t="shared" si="137"/>
        <v>-1.9996610000816872E-2</v>
      </c>
      <c r="P278" s="1">
        <f t="shared" si="138"/>
        <v>-2.8366629324548316E-2</v>
      </c>
      <c r="Q278" s="119">
        <f t="shared" ref="Q278:Q341" si="155">+C278-15018.5</f>
        <v>7479.9840000000004</v>
      </c>
      <c r="R278" s="1">
        <f t="shared" si="139"/>
        <v>7.0057223479637773E-5</v>
      </c>
      <c r="S278" s="2">
        <f t="shared" si="140"/>
        <v>0.05</v>
      </c>
      <c r="Z278" s="1">
        <f t="shared" si="141"/>
        <v>-13067</v>
      </c>
      <c r="AA278" s="1">
        <f t="shared" si="142"/>
        <v>1.1704419534282806E-2</v>
      </c>
      <c r="AB278" s="1">
        <f t="shared" si="143"/>
        <v>-3.7681860062138431E-2</v>
      </c>
      <c r="AC278" s="1">
        <f t="shared" si="144"/>
        <v>8.3700193237314438E-3</v>
      </c>
      <c r="AD278" s="1">
        <f t="shared" si="145"/>
        <v>-3.1701029535099678E-2</v>
      </c>
      <c r="AE278" s="1">
        <f t="shared" si="146"/>
        <v>5.0247763679263112E-5</v>
      </c>
      <c r="AF278" s="1">
        <f t="shared" si="147"/>
        <v>8.3700193237314438E-3</v>
      </c>
      <c r="AG278" s="2"/>
      <c r="AH278" s="1">
        <f t="shared" si="148"/>
        <v>1.7685250061321555E-2</v>
      </c>
      <c r="AI278" s="1">
        <f t="shared" si="149"/>
        <v>0.83991704869734862</v>
      </c>
      <c r="AJ278" s="1">
        <f t="shared" si="150"/>
        <v>0.99984718850487009</v>
      </c>
      <c r="AK278" s="1">
        <f t="shared" si="151"/>
        <v>-0.3043468385249341</v>
      </c>
      <c r="AL278" s="1">
        <f t="shared" si="152"/>
        <v>-2.0550179639509523</v>
      </c>
      <c r="AM278" s="1">
        <f t="shared" si="153"/>
        <v>-1.6558840955955154</v>
      </c>
      <c r="AN278" s="1">
        <f t="shared" si="133"/>
        <v>4.5670546851981983</v>
      </c>
      <c r="AO278" s="1">
        <f t="shared" si="133"/>
        <v>4.5670546842785305</v>
      </c>
      <c r="AP278" s="1">
        <f t="shared" si="133"/>
        <v>4.5670547027450779</v>
      </c>
      <c r="AQ278" s="1">
        <f t="shared" si="133"/>
        <v>4.5670543319448909</v>
      </c>
      <c r="AR278" s="1">
        <f t="shared" si="133"/>
        <v>4.5670617776303306</v>
      </c>
      <c r="AS278" s="1">
        <f t="shared" si="133"/>
        <v>4.5669123403980487</v>
      </c>
      <c r="AT278" s="1">
        <f t="shared" si="133"/>
        <v>4.5699413791074797</v>
      </c>
      <c r="AU278" s="1">
        <f t="shared" si="154"/>
        <v>4.9073094832717654</v>
      </c>
    </row>
    <row r="279" spans="1:47" ht="12.95" customHeight="1" x14ac:dyDescent="0.2">
      <c r="A279" s="67" t="s">
        <v>127</v>
      </c>
      <c r="B279" s="68" t="s">
        <v>101</v>
      </c>
      <c r="C279" s="67">
        <v>22499.391</v>
      </c>
      <c r="D279" s="69"/>
      <c r="E279" s="70">
        <f t="shared" si="134"/>
        <v>-13066.471186445671</v>
      </c>
      <c r="F279" s="1">
        <f t="shared" si="135"/>
        <v>-13066.5</v>
      </c>
      <c r="G279" s="1">
        <f t="shared" si="136"/>
        <v>4.8330304998671636E-2</v>
      </c>
      <c r="H279" s="1">
        <f t="shared" si="137"/>
        <v>4.8330304998671636E-2</v>
      </c>
      <c r="P279" s="1">
        <f t="shared" si="138"/>
        <v>-2.8366151584420435E-2</v>
      </c>
      <c r="Q279" s="119">
        <f t="shared" si="155"/>
        <v>7480.8909999999996</v>
      </c>
      <c r="R279" s="1">
        <f t="shared" si="139"/>
        <v>5.8823464524021271E-3</v>
      </c>
      <c r="S279" s="2">
        <f t="shared" si="140"/>
        <v>0.05</v>
      </c>
      <c r="Z279" s="1">
        <f t="shared" si="141"/>
        <v>-13066.5</v>
      </c>
      <c r="AA279" s="1">
        <f t="shared" si="142"/>
        <v>1.1701566592234309E-2</v>
      </c>
      <c r="AB279" s="1">
        <f t="shared" si="143"/>
        <v>3.0647729288968834E-2</v>
      </c>
      <c r="AC279" s="1">
        <f t="shared" si="144"/>
        <v>7.6696456583092071E-2</v>
      </c>
      <c r="AD279" s="1">
        <f t="shared" si="145"/>
        <v>3.6628738406437329E-2</v>
      </c>
      <c r="AE279" s="1">
        <f t="shared" si="146"/>
        <v>6.7083223862360853E-5</v>
      </c>
      <c r="AF279" s="1">
        <f t="shared" si="147"/>
        <v>7.6696456583092071E-2</v>
      </c>
      <c r="AG279" s="2"/>
      <c r="AH279" s="1">
        <f t="shared" si="148"/>
        <v>1.7682575709702802E-2</v>
      </c>
      <c r="AI279" s="1">
        <f t="shared" si="149"/>
        <v>0.84001909127083407</v>
      </c>
      <c r="AJ279" s="1">
        <f t="shared" si="150"/>
        <v>0.99984127159893799</v>
      </c>
      <c r="AK279" s="1">
        <f t="shared" si="151"/>
        <v>-0.30440048991432272</v>
      </c>
      <c r="AL279" s="1">
        <f t="shared" si="152"/>
        <v>-2.0546827096746294</v>
      </c>
      <c r="AM279" s="1">
        <f t="shared" si="153"/>
        <v>-1.6552570169205296</v>
      </c>
      <c r="AN279" s="1">
        <f t="shared" si="133"/>
        <v>4.5674294712418417</v>
      </c>
      <c r="AO279" s="1">
        <f t="shared" si="133"/>
        <v>4.5674294703200475</v>
      </c>
      <c r="AP279" s="1">
        <f t="shared" si="133"/>
        <v>4.5674294888768063</v>
      </c>
      <c r="AQ279" s="1">
        <f t="shared" si="133"/>
        <v>4.5674291153086317</v>
      </c>
      <c r="AR279" s="1">
        <f t="shared" si="133"/>
        <v>4.5674366358352554</v>
      </c>
      <c r="AS279" s="1">
        <f t="shared" si="133"/>
        <v>4.5672853101051816</v>
      </c>
      <c r="AT279" s="1">
        <f t="shared" si="133"/>
        <v>4.5703610368619385</v>
      </c>
      <c r="AU279" s="1">
        <f t="shared" si="154"/>
        <v>4.9077029104470729</v>
      </c>
    </row>
    <row r="280" spans="1:47" ht="12.95" customHeight="1" x14ac:dyDescent="0.2">
      <c r="A280" s="67" t="s">
        <v>127</v>
      </c>
      <c r="B280" s="68" t="s">
        <v>101</v>
      </c>
      <c r="C280" s="67">
        <v>22816.364000000001</v>
      </c>
      <c r="D280" s="69"/>
      <c r="E280" s="70">
        <f t="shared" si="134"/>
        <v>-12877.498268589365</v>
      </c>
      <c r="F280" s="1">
        <f t="shared" si="135"/>
        <v>-12877.5</v>
      </c>
      <c r="G280" s="1">
        <f t="shared" si="136"/>
        <v>2.9041749985481147E-3</v>
      </c>
      <c r="H280" s="1">
        <f t="shared" si="137"/>
        <v>2.9041749985481147E-3</v>
      </c>
      <c r="P280" s="1">
        <f t="shared" si="138"/>
        <v>-2.8182234230089503E-2</v>
      </c>
      <c r="Q280" s="119">
        <f t="shared" si="155"/>
        <v>7797.8640000000014</v>
      </c>
      <c r="R280" s="1">
        <f t="shared" si="139"/>
        <v>9.6636483873032612E-4</v>
      </c>
      <c r="S280" s="2">
        <f t="shared" si="140"/>
        <v>0.05</v>
      </c>
      <c r="Z280" s="1">
        <f t="shared" si="141"/>
        <v>-12877.5</v>
      </c>
      <c r="AA280" s="1">
        <f t="shared" si="142"/>
        <v>1.0416714143210638E-2</v>
      </c>
      <c r="AB280" s="1">
        <f t="shared" si="143"/>
        <v>-1.3560261749841113E-2</v>
      </c>
      <c r="AC280" s="1">
        <f t="shared" si="144"/>
        <v>3.1086409228637618E-2</v>
      </c>
      <c r="AD280" s="1">
        <f t="shared" si="145"/>
        <v>-7.5125391446625236E-3</v>
      </c>
      <c r="AE280" s="1">
        <f t="shared" si="146"/>
        <v>2.8219122200043363E-6</v>
      </c>
      <c r="AF280" s="1">
        <f t="shared" si="147"/>
        <v>3.1086409228637618E-2</v>
      </c>
      <c r="AG280" s="2"/>
      <c r="AH280" s="1">
        <f t="shared" si="148"/>
        <v>1.6464436748389228E-2</v>
      </c>
      <c r="AI280" s="1">
        <f t="shared" si="149"/>
        <v>0.88179171321667416</v>
      </c>
      <c r="AJ280" s="1">
        <f t="shared" si="150"/>
        <v>0.98865148535892722</v>
      </c>
      <c r="AK280" s="1">
        <f t="shared" si="151"/>
        <v>-0.32292468216852116</v>
      </c>
      <c r="AL280" s="1">
        <f t="shared" si="152"/>
        <v>-1.9217020888785084</v>
      </c>
      <c r="AM280" s="1">
        <f t="shared" si="153"/>
        <v>-1.4309479902119848</v>
      </c>
      <c r="AN280" s="1">
        <f t="shared" si="133"/>
        <v>4.7125382483884728</v>
      </c>
      <c r="AO280" s="1">
        <f t="shared" si="133"/>
        <v>4.7125382483884728</v>
      </c>
      <c r="AP280" s="1">
        <f t="shared" si="133"/>
        <v>4.7125382483884728</v>
      </c>
      <c r="AQ280" s="1">
        <f t="shared" si="133"/>
        <v>4.7125382483887037</v>
      </c>
      <c r="AR280" s="1">
        <f t="shared" si="133"/>
        <v>4.7125382528879491</v>
      </c>
      <c r="AS280" s="1">
        <f t="shared" si="133"/>
        <v>4.7126090935461766</v>
      </c>
      <c r="AT280" s="1">
        <f t="shared" si="133"/>
        <v>4.7326884988518092</v>
      </c>
      <c r="AU280" s="1">
        <f t="shared" si="154"/>
        <v>5.0564183827130504</v>
      </c>
    </row>
    <row r="281" spans="1:47" ht="12.95" customHeight="1" x14ac:dyDescent="0.2">
      <c r="A281" s="67" t="s">
        <v>127</v>
      </c>
      <c r="B281" s="68" t="s">
        <v>100</v>
      </c>
      <c r="C281" s="67">
        <v>22820.560000000001</v>
      </c>
      <c r="D281" s="69"/>
      <c r="E281" s="70">
        <f t="shared" si="134"/>
        <v>-12874.996697908817</v>
      </c>
      <c r="F281" s="1">
        <f t="shared" si="135"/>
        <v>-12875</v>
      </c>
      <c r="G281" s="1">
        <f t="shared" si="136"/>
        <v>5.5387499996868428E-3</v>
      </c>
      <c r="H281" s="1">
        <f t="shared" si="137"/>
        <v>5.5387499996868428E-3</v>
      </c>
      <c r="P281" s="1">
        <f t="shared" si="138"/>
        <v>-2.8179756927150634E-2</v>
      </c>
      <c r="Q281" s="119">
        <f t="shared" si="155"/>
        <v>7802.0600000000013</v>
      </c>
      <c r="R281" s="1">
        <f t="shared" si="139"/>
        <v>1.1369377093751868E-3</v>
      </c>
      <c r="S281" s="2">
        <f t="shared" si="140"/>
        <v>0.05</v>
      </c>
      <c r="Z281" s="1">
        <f t="shared" si="141"/>
        <v>-12875</v>
      </c>
      <c r="AA281" s="1">
        <f t="shared" si="142"/>
        <v>1.0396877511163324E-2</v>
      </c>
      <c r="AB281" s="1">
        <f t="shared" si="143"/>
        <v>-1.0906721960785376E-2</v>
      </c>
      <c r="AC281" s="1">
        <f t="shared" si="144"/>
        <v>3.3718506926837477E-2</v>
      </c>
      <c r="AD281" s="1">
        <f t="shared" si="145"/>
        <v>-4.8581275114764812E-3</v>
      </c>
      <c r="AE281" s="1">
        <f t="shared" si="146"/>
        <v>1.1800701458882334E-6</v>
      </c>
      <c r="AF281" s="1">
        <f t="shared" si="147"/>
        <v>3.3718506926837477E-2</v>
      </c>
      <c r="AG281" s="2"/>
      <c r="AH281" s="1">
        <f t="shared" si="148"/>
        <v>1.6445471960472219E-2</v>
      </c>
      <c r="AI281" s="1">
        <f t="shared" si="149"/>
        <v>0.88238887594560955</v>
      </c>
      <c r="AJ281" s="1">
        <f t="shared" si="150"/>
        <v>0.98837208488026551</v>
      </c>
      <c r="AK281" s="1">
        <f t="shared" si="151"/>
        <v>-0.32314265103287154</v>
      </c>
      <c r="AL281" s="1">
        <f t="shared" si="152"/>
        <v>-1.9198534810688028</v>
      </c>
      <c r="AM281" s="1">
        <f t="shared" si="153"/>
        <v>-1.4281347904242108</v>
      </c>
      <c r="AN281" s="1">
        <f t="shared" ref="AN281:AT290" si="156">$AU281+$AB$7*SIN(AO281)</f>
        <v>4.7145061511399629</v>
      </c>
      <c r="AO281" s="1">
        <f t="shared" si="156"/>
        <v>4.7145061511399629</v>
      </c>
      <c r="AP281" s="1">
        <f t="shared" si="156"/>
        <v>4.7145061511399966</v>
      </c>
      <c r="AQ281" s="1">
        <f t="shared" si="156"/>
        <v>4.7145061511866047</v>
      </c>
      <c r="AR281" s="1">
        <f t="shared" si="156"/>
        <v>4.7145062152021868</v>
      </c>
      <c r="AS281" s="1">
        <f t="shared" si="156"/>
        <v>4.7145923861365215</v>
      </c>
      <c r="AT281" s="1">
        <f t="shared" si="156"/>
        <v>4.7348844191198429</v>
      </c>
      <c r="AU281" s="1">
        <f t="shared" si="154"/>
        <v>5.0583855185895841</v>
      </c>
    </row>
    <row r="282" spans="1:47" ht="12.95" customHeight="1" x14ac:dyDescent="0.2">
      <c r="A282" s="67" t="s">
        <v>127</v>
      </c>
      <c r="B282" s="68" t="s">
        <v>100</v>
      </c>
      <c r="C282" s="67">
        <v>22842.418000000001</v>
      </c>
      <c r="D282" s="69"/>
      <c r="E282" s="70">
        <f t="shared" si="134"/>
        <v>-12861.965398591514</v>
      </c>
      <c r="F282" s="1">
        <f t="shared" si="135"/>
        <v>-12862</v>
      </c>
      <c r="G282" s="1">
        <f t="shared" si="136"/>
        <v>5.8038539998960914E-2</v>
      </c>
      <c r="H282" s="1">
        <f t="shared" si="137"/>
        <v>5.8038539998960914E-2</v>
      </c>
      <c r="P282" s="1">
        <f t="shared" si="138"/>
        <v>-2.8166856208179943E-2</v>
      </c>
      <c r="Q282" s="119">
        <f t="shared" si="155"/>
        <v>7823.9180000000015</v>
      </c>
      <c r="R282" s="1">
        <f t="shared" si="139"/>
        <v>7.4313703352301341E-3</v>
      </c>
      <c r="S282" s="2">
        <f t="shared" si="140"/>
        <v>0.05</v>
      </c>
      <c r="Z282" s="1">
        <f t="shared" si="141"/>
        <v>-12862</v>
      </c>
      <c r="AA282" s="1">
        <f t="shared" si="142"/>
        <v>1.0292494784295097E-2</v>
      </c>
      <c r="AB282" s="1">
        <f t="shared" si="143"/>
        <v>4.1692921641250158E-2</v>
      </c>
      <c r="AC282" s="1">
        <f t="shared" si="144"/>
        <v>8.620539620714085E-2</v>
      </c>
      <c r="AD282" s="1">
        <f t="shared" si="145"/>
        <v>4.7746045214665814E-2</v>
      </c>
      <c r="AE282" s="1">
        <f t="shared" si="146"/>
        <v>1.139842416820456E-4</v>
      </c>
      <c r="AF282" s="1">
        <f t="shared" si="147"/>
        <v>8.620539620714085E-2</v>
      </c>
      <c r="AG282" s="2"/>
      <c r="AH282" s="1">
        <f t="shared" si="148"/>
        <v>1.6345618357710753E-2</v>
      </c>
      <c r="AI282" s="1">
        <f t="shared" si="149"/>
        <v>0.88551370565079568</v>
      </c>
      <c r="AJ282" s="1">
        <f t="shared" si="150"/>
        <v>0.98685822471719253</v>
      </c>
      <c r="AK282" s="1">
        <f t="shared" si="151"/>
        <v>-0.32426291466042917</v>
      </c>
      <c r="AL282" s="1">
        <f t="shared" si="152"/>
        <v>-1.9102001644934306</v>
      </c>
      <c r="AM282" s="1">
        <f t="shared" si="153"/>
        <v>-1.4135641535966978</v>
      </c>
      <c r="AN282" s="1">
        <f t="shared" si="156"/>
        <v>4.7247608041511766</v>
      </c>
      <c r="AO282" s="1">
        <f t="shared" si="156"/>
        <v>4.7247608041512335</v>
      </c>
      <c r="AP282" s="1">
        <f t="shared" si="156"/>
        <v>4.724760804164486</v>
      </c>
      <c r="AQ282" s="1">
        <f t="shared" si="156"/>
        <v>4.7247608072797345</v>
      </c>
      <c r="AR282" s="1">
        <f t="shared" si="156"/>
        <v>4.7247615395137492</v>
      </c>
      <c r="AS282" s="1">
        <f t="shared" si="156"/>
        <v>4.7249324642684956</v>
      </c>
      <c r="AT282" s="1">
        <f t="shared" si="156"/>
        <v>4.7463233637896671</v>
      </c>
      <c r="AU282" s="1">
        <f t="shared" si="154"/>
        <v>5.0686146251475614</v>
      </c>
    </row>
    <row r="283" spans="1:47" ht="12.95" customHeight="1" x14ac:dyDescent="0.2">
      <c r="A283" s="67" t="s">
        <v>127</v>
      </c>
      <c r="B283" s="68" t="s">
        <v>101</v>
      </c>
      <c r="C283" s="67">
        <v>22873.42</v>
      </c>
      <c r="D283" s="69"/>
      <c r="E283" s="70">
        <f t="shared" si="134"/>
        <v>-12843.482630660554</v>
      </c>
      <c r="F283" s="1">
        <f t="shared" si="135"/>
        <v>-12843.5</v>
      </c>
      <c r="G283" s="1">
        <f t="shared" si="136"/>
        <v>2.9134394997527124E-2</v>
      </c>
      <c r="H283" s="1">
        <f t="shared" si="137"/>
        <v>2.9134394997527124E-2</v>
      </c>
      <c r="P283" s="1">
        <f t="shared" si="138"/>
        <v>-2.8148443284858139E-2</v>
      </c>
      <c r="Q283" s="119">
        <f t="shared" si="155"/>
        <v>7854.9199999999983</v>
      </c>
      <c r="R283" s="1">
        <f t="shared" si="139"/>
        <v>3.2813235616859027E-3</v>
      </c>
      <c r="S283" s="2">
        <f t="shared" si="140"/>
        <v>0.05</v>
      </c>
      <c r="Z283" s="1">
        <f t="shared" si="141"/>
        <v>-12843.5</v>
      </c>
      <c r="AA283" s="1">
        <f t="shared" si="142"/>
        <v>1.0140369161019307E-2</v>
      </c>
      <c r="AB283" s="1">
        <f t="shared" si="143"/>
        <v>1.2934469885212435E-2</v>
      </c>
      <c r="AC283" s="1">
        <f t="shared" si="144"/>
        <v>5.7282838282385264E-2</v>
      </c>
      <c r="AD283" s="1">
        <f t="shared" si="145"/>
        <v>1.8994025836507819E-2</v>
      </c>
      <c r="AE283" s="1">
        <f t="shared" si="146"/>
        <v>1.8038650873896327E-5</v>
      </c>
      <c r="AF283" s="1">
        <f t="shared" si="147"/>
        <v>5.7282838282385264E-2</v>
      </c>
      <c r="AG283" s="2"/>
      <c r="AH283" s="1">
        <f t="shared" si="148"/>
        <v>1.6199925112314689E-2</v>
      </c>
      <c r="AI283" s="1">
        <f t="shared" si="149"/>
        <v>0.89001758800323072</v>
      </c>
      <c r="AJ283" s="1">
        <f t="shared" si="150"/>
        <v>0.98452456822389445</v>
      </c>
      <c r="AK283" s="1">
        <f t="shared" si="151"/>
        <v>-0.3258180757251849</v>
      </c>
      <c r="AL283" s="1">
        <f t="shared" si="152"/>
        <v>-1.896344013154291</v>
      </c>
      <c r="AM283" s="1">
        <f t="shared" si="153"/>
        <v>-1.3929937715768368</v>
      </c>
      <c r="AN283" s="1">
        <f t="shared" si="156"/>
        <v>4.7394168883959242</v>
      </c>
      <c r="AO283" s="1">
        <f t="shared" si="156"/>
        <v>4.7394168883982193</v>
      </c>
      <c r="AP283" s="1">
        <f t="shared" si="156"/>
        <v>4.7394168886452031</v>
      </c>
      <c r="AQ283" s="1">
        <f t="shared" si="156"/>
        <v>4.7394169152219252</v>
      </c>
      <c r="AR283" s="1">
        <f t="shared" si="156"/>
        <v>4.7394197748619966</v>
      </c>
      <c r="AS283" s="1">
        <f t="shared" si="156"/>
        <v>4.7397257232058791</v>
      </c>
      <c r="AT283" s="1">
        <f t="shared" si="156"/>
        <v>4.7626599718924432</v>
      </c>
      <c r="AU283" s="1">
        <f t="shared" si="154"/>
        <v>5.0831714306339135</v>
      </c>
    </row>
    <row r="284" spans="1:47" ht="12.95" customHeight="1" x14ac:dyDescent="0.2">
      <c r="A284" s="67" t="s">
        <v>127</v>
      </c>
      <c r="B284" s="68" t="s">
        <v>100</v>
      </c>
      <c r="C284" s="67">
        <v>22899.396000000001</v>
      </c>
      <c r="D284" s="69"/>
      <c r="E284" s="70">
        <f t="shared" si="134"/>
        <v>-12827.99626269156</v>
      </c>
      <c r="F284" s="1">
        <f t="shared" si="135"/>
        <v>-12828</v>
      </c>
      <c r="G284" s="1">
        <f t="shared" si="136"/>
        <v>6.2687600002391264E-3</v>
      </c>
      <c r="H284" s="1">
        <f t="shared" si="137"/>
        <v>6.2687600002391264E-3</v>
      </c>
      <c r="P284" s="1">
        <f t="shared" si="138"/>
        <v>-2.8132967219039268E-2</v>
      </c>
      <c r="Q284" s="119">
        <f t="shared" si="155"/>
        <v>7880.8960000000006</v>
      </c>
      <c r="R284" s="1">
        <f t="shared" si="139"/>
        <v>1.18347883566964E-3</v>
      </c>
      <c r="S284" s="2">
        <f t="shared" si="140"/>
        <v>0.05</v>
      </c>
      <c r="Z284" s="1">
        <f t="shared" si="141"/>
        <v>-12828</v>
      </c>
      <c r="AA284" s="1">
        <f t="shared" si="142"/>
        <v>1.0009652695459425E-2</v>
      </c>
      <c r="AB284" s="1">
        <f t="shared" si="143"/>
        <v>-9.8058262574284259E-3</v>
      </c>
      <c r="AC284" s="1">
        <f t="shared" si="144"/>
        <v>3.4401727219278394E-2</v>
      </c>
      <c r="AD284" s="1">
        <f t="shared" si="145"/>
        <v>-3.7408926952202989E-3</v>
      </c>
      <c r="AE284" s="1">
        <f t="shared" si="146"/>
        <v>6.9971390785762964E-7</v>
      </c>
      <c r="AF284" s="1">
        <f t="shared" si="147"/>
        <v>3.4401727219278394E-2</v>
      </c>
      <c r="AG284" s="2"/>
      <c r="AH284" s="1">
        <f t="shared" si="148"/>
        <v>1.6074586257667552E-2</v>
      </c>
      <c r="AI284" s="1">
        <f t="shared" si="149"/>
        <v>0.89384312592224391</v>
      </c>
      <c r="AJ284" s="1">
        <f t="shared" si="150"/>
        <v>0.98240340398564319</v>
      </c>
      <c r="AK284" s="1">
        <f t="shared" si="151"/>
        <v>-0.32708449596996925</v>
      </c>
      <c r="AL284" s="1">
        <f t="shared" si="152"/>
        <v>-1.8846255905062703</v>
      </c>
      <c r="AM284" s="1">
        <f t="shared" si="153"/>
        <v>-1.3759044460323151</v>
      </c>
      <c r="AN284" s="1">
        <f t="shared" si="156"/>
        <v>4.7517539388318237</v>
      </c>
      <c r="AO284" s="1">
        <f t="shared" si="156"/>
        <v>4.7517539388463943</v>
      </c>
      <c r="AP284" s="1">
        <f t="shared" si="156"/>
        <v>4.7517539399230344</v>
      </c>
      <c r="AQ284" s="1">
        <f t="shared" si="156"/>
        <v>4.7517540194776746</v>
      </c>
      <c r="AR284" s="1">
        <f t="shared" si="156"/>
        <v>4.7517598974494648</v>
      </c>
      <c r="AS284" s="1">
        <f t="shared" si="156"/>
        <v>4.7521917969642242</v>
      </c>
      <c r="AT284" s="1">
        <f t="shared" si="156"/>
        <v>4.7763997048064279</v>
      </c>
      <c r="AU284" s="1">
        <f t="shared" si="154"/>
        <v>5.0953676730684254</v>
      </c>
    </row>
    <row r="285" spans="1:47" ht="12.95" customHeight="1" x14ac:dyDescent="0.2">
      <c r="A285" s="67" t="s">
        <v>127</v>
      </c>
      <c r="B285" s="68" t="s">
        <v>101</v>
      </c>
      <c r="C285" s="67">
        <v>22962.295999999998</v>
      </c>
      <c r="D285" s="69"/>
      <c r="E285" s="70">
        <f t="shared" si="134"/>
        <v>-12790.49654967764</v>
      </c>
      <c r="F285" s="1">
        <f t="shared" si="135"/>
        <v>-12790.5</v>
      </c>
      <c r="G285" s="1">
        <f t="shared" si="136"/>
        <v>5.7873849982570391E-3</v>
      </c>
      <c r="H285" s="1">
        <f t="shared" si="137"/>
        <v>5.7873849982570391E-3</v>
      </c>
      <c r="P285" s="1">
        <f t="shared" si="138"/>
        <v>-2.8095340245502372E-2</v>
      </c>
      <c r="Q285" s="119">
        <f t="shared" si="155"/>
        <v>7943.7959999999985</v>
      </c>
      <c r="R285" s="1">
        <f t="shared" si="139"/>
        <v>1.1480390699440913E-3</v>
      </c>
      <c r="S285" s="2">
        <f t="shared" si="140"/>
        <v>0.05</v>
      </c>
      <c r="Z285" s="1">
        <f t="shared" si="141"/>
        <v>-12790.5</v>
      </c>
      <c r="AA285" s="1">
        <f t="shared" si="142"/>
        <v>9.6809871664564427E-3</v>
      </c>
      <c r="AB285" s="1">
        <f t="shared" si="143"/>
        <v>-9.9715020350995727E-3</v>
      </c>
      <c r="AC285" s="1">
        <f t="shared" si="144"/>
        <v>3.3882725243759411E-2</v>
      </c>
      <c r="AD285" s="1">
        <f t="shared" si="145"/>
        <v>-3.8936021681994035E-3</v>
      </c>
      <c r="AE285" s="1">
        <f t="shared" si="146"/>
        <v>7.5800689221035491E-7</v>
      </c>
      <c r="AF285" s="1">
        <f t="shared" si="147"/>
        <v>3.3882725243759411E-2</v>
      </c>
      <c r="AG285" s="2"/>
      <c r="AH285" s="1">
        <f t="shared" si="148"/>
        <v>1.5758887033356612E-2</v>
      </c>
      <c r="AI285" s="1">
        <f t="shared" si="149"/>
        <v>0.90329719007029829</v>
      </c>
      <c r="AJ285" s="1">
        <f t="shared" si="150"/>
        <v>0.97662339784500718</v>
      </c>
      <c r="AK285" s="1">
        <f t="shared" si="151"/>
        <v>-0.330003205998956</v>
      </c>
      <c r="AL285" s="1">
        <f t="shared" si="152"/>
        <v>-1.8558519219680349</v>
      </c>
      <c r="AM285" s="1">
        <f t="shared" si="153"/>
        <v>-1.3350868721155971</v>
      </c>
      <c r="AN285" s="1">
        <f t="shared" si="156"/>
        <v>4.7818231817839232</v>
      </c>
      <c r="AO285" s="1">
        <f t="shared" si="156"/>
        <v>4.7818231820393331</v>
      </c>
      <c r="AP285" s="1">
        <f t="shared" si="156"/>
        <v>4.7818231927448078</v>
      </c>
      <c r="AQ285" s="1">
        <f t="shared" si="156"/>
        <v>4.7818236414622453</v>
      </c>
      <c r="AR285" s="1">
        <f t="shared" si="156"/>
        <v>4.7818424467440304</v>
      </c>
      <c r="AS285" s="1">
        <f t="shared" si="156"/>
        <v>4.7826260369183498</v>
      </c>
      <c r="AT285" s="1">
        <f t="shared" si="156"/>
        <v>4.809836778599875</v>
      </c>
      <c r="AU285" s="1">
        <f t="shared" si="154"/>
        <v>5.124874711216437</v>
      </c>
    </row>
    <row r="286" spans="1:47" ht="12.95" customHeight="1" x14ac:dyDescent="0.2">
      <c r="A286" s="67" t="s">
        <v>127</v>
      </c>
      <c r="B286" s="68" t="s">
        <v>100</v>
      </c>
      <c r="C286" s="67">
        <v>23226.477999999999</v>
      </c>
      <c r="D286" s="69"/>
      <c r="E286" s="70">
        <f t="shared" si="134"/>
        <v>-12632.996562659455</v>
      </c>
      <c r="F286" s="1">
        <f t="shared" si="135"/>
        <v>-12633</v>
      </c>
      <c r="G286" s="1">
        <f t="shared" si="136"/>
        <v>5.7656099961604923E-3</v>
      </c>
      <c r="H286" s="1">
        <f t="shared" si="137"/>
        <v>5.7656099961604923E-3</v>
      </c>
      <c r="P286" s="1">
        <f t="shared" si="138"/>
        <v>-2.7934450055732082E-2</v>
      </c>
      <c r="Q286" s="119">
        <f t="shared" si="155"/>
        <v>8207.9779999999992</v>
      </c>
      <c r="R286" s="1">
        <f t="shared" si="139"/>
        <v>1.135694047501166E-3</v>
      </c>
      <c r="S286" s="2">
        <f t="shared" si="140"/>
        <v>0.05</v>
      </c>
      <c r="Z286" s="1">
        <f t="shared" si="141"/>
        <v>-12633</v>
      </c>
      <c r="AA286" s="1">
        <f t="shared" si="142"/>
        <v>8.1034034176984283E-3</v>
      </c>
      <c r="AB286" s="1">
        <f t="shared" si="143"/>
        <v>-8.4694711592042532E-3</v>
      </c>
      <c r="AC286" s="1">
        <f t="shared" si="144"/>
        <v>3.3700060051892577E-2</v>
      </c>
      <c r="AD286" s="1">
        <f t="shared" si="145"/>
        <v>-2.337793421537936E-3</v>
      </c>
      <c r="AE286" s="1">
        <f t="shared" si="146"/>
        <v>2.732639040893025E-7</v>
      </c>
      <c r="AF286" s="1">
        <f t="shared" si="147"/>
        <v>3.3700060051892577E-2</v>
      </c>
      <c r="AG286" s="2"/>
      <c r="AH286" s="1">
        <f t="shared" si="148"/>
        <v>1.4235081155364745E-2</v>
      </c>
      <c r="AI286" s="1">
        <f t="shared" si="149"/>
        <v>0.94617910850379139</v>
      </c>
      <c r="AJ286" s="1">
        <f t="shared" si="150"/>
        <v>0.9412284899184743</v>
      </c>
      <c r="AK286" s="1">
        <f t="shared" si="151"/>
        <v>-0.33964225452149316</v>
      </c>
      <c r="AL286" s="1">
        <f t="shared" si="152"/>
        <v>-1.7279530579083988</v>
      </c>
      <c r="AM286" s="1">
        <f t="shared" si="153"/>
        <v>-1.1709409661411985</v>
      </c>
      <c r="AN286" s="1">
        <f t="shared" si="156"/>
        <v>4.9117341830588339</v>
      </c>
      <c r="AO286" s="1">
        <f t="shared" si="156"/>
        <v>4.9117342459922044</v>
      </c>
      <c r="AP286" s="1">
        <f t="shared" si="156"/>
        <v>4.911735170152209</v>
      </c>
      <c r="AQ286" s="1">
        <f t="shared" si="156"/>
        <v>4.9117487407122056</v>
      </c>
      <c r="AR286" s="1">
        <f t="shared" si="156"/>
        <v>4.9119479088134304</v>
      </c>
      <c r="AS286" s="1">
        <f t="shared" si="156"/>
        <v>4.9148487577973627</v>
      </c>
      <c r="AT286" s="1">
        <f t="shared" si="156"/>
        <v>4.9532234073312678</v>
      </c>
      <c r="AU286" s="1">
        <f t="shared" si="154"/>
        <v>5.2488042714380843</v>
      </c>
    </row>
    <row r="287" spans="1:47" ht="12.95" customHeight="1" x14ac:dyDescent="0.2">
      <c r="A287" s="67" t="s">
        <v>127</v>
      </c>
      <c r="B287" s="68" t="s">
        <v>100</v>
      </c>
      <c r="C287" s="67">
        <v>23283.522000000001</v>
      </c>
      <c r="D287" s="69"/>
      <c r="E287" s="70">
        <f t="shared" si="134"/>
        <v>-12598.988078888928</v>
      </c>
      <c r="F287" s="1">
        <f t="shared" si="135"/>
        <v>-12599</v>
      </c>
      <c r="G287" s="1">
        <f t="shared" si="136"/>
        <v>1.9995829999970738E-2</v>
      </c>
      <c r="H287" s="1">
        <f t="shared" si="137"/>
        <v>1.9995829999970738E-2</v>
      </c>
      <c r="P287" s="1">
        <f t="shared" si="138"/>
        <v>-2.7899112546898974E-2</v>
      </c>
      <c r="Q287" s="119">
        <f t="shared" si="155"/>
        <v>8265.0220000000008</v>
      </c>
      <c r="R287" s="1">
        <f t="shared" si="139"/>
        <v>2.2939255215679508E-3</v>
      </c>
      <c r="S287" s="2">
        <f t="shared" si="140"/>
        <v>0.05</v>
      </c>
      <c r="Z287" s="1">
        <f t="shared" si="141"/>
        <v>-12599</v>
      </c>
      <c r="AA287" s="1">
        <f t="shared" si="142"/>
        <v>7.7198900277105405E-3</v>
      </c>
      <c r="AB287" s="1">
        <f t="shared" si="143"/>
        <v>6.1327973314316987E-3</v>
      </c>
      <c r="AC287" s="1">
        <f t="shared" si="144"/>
        <v>4.7894942546869712E-2</v>
      </c>
      <c r="AD287" s="1">
        <f t="shared" si="145"/>
        <v>1.2275939972260197E-2</v>
      </c>
      <c r="AE287" s="1">
        <f t="shared" si="146"/>
        <v>7.5349351101267857E-6</v>
      </c>
      <c r="AF287" s="1">
        <f t="shared" si="147"/>
        <v>4.7894942546869712E-2</v>
      </c>
      <c r="AG287" s="2"/>
      <c r="AH287" s="1">
        <f t="shared" si="148"/>
        <v>1.3863032668539039E-2</v>
      </c>
      <c r="AI287" s="1">
        <f t="shared" si="149"/>
        <v>0.95612878505225007</v>
      </c>
      <c r="AJ287" s="1">
        <f t="shared" si="150"/>
        <v>0.93095442059038747</v>
      </c>
      <c r="AK287" s="1">
        <f t="shared" si="151"/>
        <v>-0.34107017740766743</v>
      </c>
      <c r="AL287" s="1">
        <f t="shared" si="152"/>
        <v>-1.6987220122863684</v>
      </c>
      <c r="AM287" s="1">
        <f t="shared" si="153"/>
        <v>-1.1368667763638853</v>
      </c>
      <c r="AN287" s="1">
        <f t="shared" si="156"/>
        <v>4.9405924964298684</v>
      </c>
      <c r="AO287" s="1">
        <f t="shared" si="156"/>
        <v>4.9405926246813543</v>
      </c>
      <c r="AP287" s="1">
        <f t="shared" si="156"/>
        <v>4.9405942732506745</v>
      </c>
      <c r="AQ287" s="1">
        <f t="shared" si="156"/>
        <v>4.940615463236596</v>
      </c>
      <c r="AR287" s="1">
        <f t="shared" si="156"/>
        <v>4.9408876580986929</v>
      </c>
      <c r="AS287" s="1">
        <f t="shared" si="156"/>
        <v>4.9443562175957974</v>
      </c>
      <c r="AT287" s="1">
        <f t="shared" si="156"/>
        <v>4.9847833188063477</v>
      </c>
      <c r="AU287" s="1">
        <f t="shared" si="154"/>
        <v>5.2755573193589482</v>
      </c>
    </row>
    <row r="288" spans="1:47" ht="12.95" customHeight="1" x14ac:dyDescent="0.2">
      <c r="A288" s="67" t="s">
        <v>127</v>
      </c>
      <c r="B288" s="68" t="s">
        <v>100</v>
      </c>
      <c r="C288" s="67">
        <v>23305.297999999999</v>
      </c>
      <c r="D288" s="69"/>
      <c r="E288" s="70">
        <f t="shared" si="134"/>
        <v>-12586.005666319912</v>
      </c>
      <c r="F288" s="1">
        <f t="shared" si="135"/>
        <v>-12586</v>
      </c>
      <c r="G288" s="1">
        <f t="shared" si="136"/>
        <v>-9.5043800029088743E-3</v>
      </c>
      <c r="H288" s="1">
        <f t="shared" si="137"/>
        <v>-9.5043800029088743E-3</v>
      </c>
      <c r="P288" s="1">
        <f t="shared" si="138"/>
        <v>-2.7885544310762043E-2</v>
      </c>
      <c r="Q288" s="119">
        <f t="shared" si="155"/>
        <v>8286.7979999999989</v>
      </c>
      <c r="R288" s="1">
        <f t="shared" si="139"/>
        <v>3.3786720131229523E-4</v>
      </c>
      <c r="S288" s="2">
        <f t="shared" si="140"/>
        <v>0.05</v>
      </c>
      <c r="Z288" s="1">
        <f t="shared" si="141"/>
        <v>-12586</v>
      </c>
      <c r="AA288" s="1">
        <f t="shared" si="142"/>
        <v>7.5691333995500723E-3</v>
      </c>
      <c r="AB288" s="1">
        <f t="shared" si="143"/>
        <v>-2.322102614257511E-2</v>
      </c>
      <c r="AC288" s="1">
        <f t="shared" si="144"/>
        <v>1.8381164307853168E-2</v>
      </c>
      <c r="AD288" s="1">
        <f t="shared" si="145"/>
        <v>-1.7073513402458947E-2</v>
      </c>
      <c r="AE288" s="1">
        <f t="shared" si="146"/>
        <v>1.4575242995197266E-5</v>
      </c>
      <c r="AF288" s="1">
        <f t="shared" si="147"/>
        <v>1.8381164307853168E-2</v>
      </c>
      <c r="AG288" s="2"/>
      <c r="AH288" s="1">
        <f t="shared" si="148"/>
        <v>1.3716646139666236E-2</v>
      </c>
      <c r="AI288" s="1">
        <f t="shared" si="149"/>
        <v>0.95999922381874569</v>
      </c>
      <c r="AJ288" s="1">
        <f t="shared" si="150"/>
        <v>0.92675405455215942</v>
      </c>
      <c r="AK288" s="1">
        <f t="shared" si="151"/>
        <v>-0.34154573240312436</v>
      </c>
      <c r="AL288" s="1">
        <f t="shared" si="152"/>
        <v>-1.6873821145935506</v>
      </c>
      <c r="AM288" s="1">
        <f t="shared" si="153"/>
        <v>-1.1239517227629285</v>
      </c>
      <c r="AN288" s="1">
        <f t="shared" si="156"/>
        <v>4.9517069282819897</v>
      </c>
      <c r="AO288" s="1">
        <f t="shared" si="156"/>
        <v>4.9517070929299729</v>
      </c>
      <c r="AP288" s="1">
        <f t="shared" si="156"/>
        <v>4.9517091128095156</v>
      </c>
      <c r="AQ288" s="1">
        <f t="shared" si="156"/>
        <v>4.9517338910620863</v>
      </c>
      <c r="AR288" s="1">
        <f t="shared" si="156"/>
        <v>4.9520376461911244</v>
      </c>
      <c r="AS288" s="1">
        <f t="shared" si="156"/>
        <v>4.9557311408013272</v>
      </c>
      <c r="AT288" s="1">
        <f t="shared" si="156"/>
        <v>4.9969055316205298</v>
      </c>
      <c r="AU288" s="1">
        <f t="shared" si="154"/>
        <v>5.2857864259169256</v>
      </c>
    </row>
    <row r="289" spans="1:47" ht="12.95" customHeight="1" x14ac:dyDescent="0.2">
      <c r="A289" s="67" t="s">
        <v>127</v>
      </c>
      <c r="B289" s="68" t="s">
        <v>100</v>
      </c>
      <c r="C289" s="67">
        <v>23320.376</v>
      </c>
      <c r="D289" s="69"/>
      <c r="E289" s="70">
        <f t="shared" si="134"/>
        <v>-12577.016466433999</v>
      </c>
      <c r="F289" s="1">
        <f t="shared" si="135"/>
        <v>-12577</v>
      </c>
      <c r="G289" s="1">
        <f t="shared" si="136"/>
        <v>-2.7619910000794334E-2</v>
      </c>
      <c r="H289" s="1">
        <f t="shared" si="137"/>
        <v>-2.7619910000794334E-2</v>
      </c>
      <c r="P289" s="1">
        <f t="shared" si="138"/>
        <v>-2.7876132498397606E-2</v>
      </c>
      <c r="Q289" s="119">
        <f t="shared" si="155"/>
        <v>8301.8760000000002</v>
      </c>
      <c r="R289" s="1">
        <f t="shared" si="139"/>
        <v>6.5649968278058456E-8</v>
      </c>
      <c r="S289" s="2">
        <f t="shared" si="140"/>
        <v>0.05</v>
      </c>
      <c r="Z289" s="1">
        <f t="shared" si="141"/>
        <v>-12577</v>
      </c>
      <c r="AA289" s="1">
        <f t="shared" si="142"/>
        <v>7.4634215925330084E-3</v>
      </c>
      <c r="AB289" s="1">
        <f t="shared" si="143"/>
        <v>-4.1233865398987948E-2</v>
      </c>
      <c r="AC289" s="1">
        <f t="shared" si="144"/>
        <v>2.5622249760327148E-4</v>
      </c>
      <c r="AD289" s="1">
        <f t="shared" si="145"/>
        <v>-3.5083331593327341E-2</v>
      </c>
      <c r="AE289" s="1">
        <f t="shared" si="146"/>
        <v>6.1542007784368014E-5</v>
      </c>
      <c r="AF289" s="1">
        <f t="shared" si="147"/>
        <v>2.5622249760327148E-4</v>
      </c>
      <c r="AG289" s="2"/>
      <c r="AH289" s="1">
        <f t="shared" si="148"/>
        <v>1.3613955398193617E-2</v>
      </c>
      <c r="AI289" s="1">
        <f t="shared" si="149"/>
        <v>0.96270024858850101</v>
      </c>
      <c r="AJ289" s="1">
        <f t="shared" si="150"/>
        <v>0.92375559897500692</v>
      </c>
      <c r="AK289" s="1">
        <f t="shared" si="151"/>
        <v>-0.34185125122270621</v>
      </c>
      <c r="AL289" s="1">
        <f t="shared" si="152"/>
        <v>-1.6794774537001125</v>
      </c>
      <c r="AM289" s="1">
        <f t="shared" si="153"/>
        <v>-1.1150460564461553</v>
      </c>
      <c r="AN289" s="1">
        <f t="shared" si="156"/>
        <v>4.9594279374620704</v>
      </c>
      <c r="AO289" s="1">
        <f t="shared" si="156"/>
        <v>4.9594281319493883</v>
      </c>
      <c r="AP289" s="1">
        <f t="shared" si="156"/>
        <v>4.9594304447746156</v>
      </c>
      <c r="AQ289" s="1">
        <f t="shared" si="156"/>
        <v>4.9594579470529698</v>
      </c>
      <c r="AR289" s="1">
        <f t="shared" si="156"/>
        <v>4.9597847527301369</v>
      </c>
      <c r="AS289" s="1">
        <f t="shared" si="156"/>
        <v>4.9636362688828406</v>
      </c>
      <c r="AT289" s="1">
        <f t="shared" si="156"/>
        <v>5.005315551581865</v>
      </c>
      <c r="AU289" s="1">
        <f t="shared" si="154"/>
        <v>5.2928681150724479</v>
      </c>
    </row>
    <row r="290" spans="1:47" ht="12.95" customHeight="1" x14ac:dyDescent="0.2">
      <c r="A290" s="67" t="s">
        <v>127</v>
      </c>
      <c r="B290" s="68" t="s">
        <v>101</v>
      </c>
      <c r="C290" s="67">
        <v>23606.382000000001</v>
      </c>
      <c r="D290" s="69"/>
      <c r="E290" s="70">
        <f t="shared" si="134"/>
        <v>-12406.505450213655</v>
      </c>
      <c r="F290" s="1">
        <f t="shared" si="135"/>
        <v>-12406.5</v>
      </c>
      <c r="G290" s="1">
        <f t="shared" si="136"/>
        <v>-9.1418949996295851E-3</v>
      </c>
      <c r="H290" s="1">
        <f t="shared" si="137"/>
        <v>-9.1418949996295851E-3</v>
      </c>
      <c r="P290" s="1">
        <f t="shared" si="138"/>
        <v>-2.7694984064012385E-2</v>
      </c>
      <c r="Q290" s="119">
        <f t="shared" si="155"/>
        <v>8587.8820000000014</v>
      </c>
      <c r="R290" s="1">
        <f t="shared" si="139"/>
        <v>3.4421711383092062E-4</v>
      </c>
      <c r="S290" s="2">
        <f t="shared" si="140"/>
        <v>0.05</v>
      </c>
      <c r="Z290" s="1">
        <f t="shared" si="141"/>
        <v>-12406.5</v>
      </c>
      <c r="AA290" s="1">
        <f t="shared" si="142"/>
        <v>5.2503185331674671E-3</v>
      </c>
      <c r="AB290" s="1">
        <f t="shared" si="143"/>
        <v>-2.0599301525696959E-2</v>
      </c>
      <c r="AC290" s="1">
        <f t="shared" si="144"/>
        <v>1.8553089064382799E-2</v>
      </c>
      <c r="AD290" s="1">
        <f t="shared" si="145"/>
        <v>-1.4392213532797052E-2</v>
      </c>
      <c r="AE290" s="1">
        <f t="shared" si="146"/>
        <v>1.0356790518681331E-5</v>
      </c>
      <c r="AF290" s="1">
        <f t="shared" si="147"/>
        <v>1.8553089064382799E-2</v>
      </c>
      <c r="AG290" s="2"/>
      <c r="AH290" s="1">
        <f t="shared" si="148"/>
        <v>1.1457406526067372E-2</v>
      </c>
      <c r="AI290" s="1">
        <f t="shared" si="149"/>
        <v>1.0171804487864107</v>
      </c>
      <c r="AJ290" s="1">
        <f t="shared" si="150"/>
        <v>0.85164241828822984</v>
      </c>
      <c r="AK290" s="1">
        <f t="shared" si="151"/>
        <v>-0.34345069747692597</v>
      </c>
      <c r="AL290" s="1">
        <f t="shared" si="152"/>
        <v>-1.5208149462075689</v>
      </c>
      <c r="AM290" s="1">
        <f t="shared" si="153"/>
        <v>-0.95122732831573709</v>
      </c>
      <c r="AN290" s="1">
        <f t="shared" si="156"/>
        <v>5.1099694143819638</v>
      </c>
      <c r="AO290" s="1">
        <f t="shared" si="156"/>
        <v>5.1099716589623032</v>
      </c>
      <c r="AP290" s="1">
        <f t="shared" si="156"/>
        <v>5.1099885165109233</v>
      </c>
      <c r="AQ290" s="1">
        <f t="shared" si="156"/>
        <v>5.1101151007180228</v>
      </c>
      <c r="AR290" s="1">
        <f t="shared" si="156"/>
        <v>5.111064412481368</v>
      </c>
      <c r="AS290" s="1">
        <f t="shared" si="156"/>
        <v>5.118116727495015</v>
      </c>
      <c r="AT290" s="1">
        <f t="shared" si="156"/>
        <v>5.1672835717395404</v>
      </c>
      <c r="AU290" s="1">
        <f t="shared" si="154"/>
        <v>5.4270267818520734</v>
      </c>
    </row>
    <row r="291" spans="1:47" ht="12.95" customHeight="1" x14ac:dyDescent="0.2">
      <c r="A291" s="67" t="s">
        <v>129</v>
      </c>
      <c r="B291" s="68" t="s">
        <v>100</v>
      </c>
      <c r="C291" s="67">
        <v>23944.378199999999</v>
      </c>
      <c r="D291" s="69"/>
      <c r="E291" s="70">
        <f t="shared" si="134"/>
        <v>-12204.998923984787</v>
      </c>
      <c r="F291" s="1">
        <f t="shared" si="135"/>
        <v>-12205</v>
      </c>
      <c r="G291" s="1">
        <f t="shared" si="136"/>
        <v>1.8048499987344258E-3</v>
      </c>
      <c r="H291" s="1">
        <f t="shared" si="137"/>
        <v>1.8048499987344258E-3</v>
      </c>
      <c r="P291" s="1">
        <f t="shared" si="138"/>
        <v>-2.7473926898509284E-2</v>
      </c>
      <c r="Q291" s="119">
        <f t="shared" si="155"/>
        <v>8925.8781999999992</v>
      </c>
      <c r="R291" s="1">
        <f t="shared" si="139"/>
        <v>8.57246776598572E-4</v>
      </c>
      <c r="S291" s="2">
        <f t="shared" si="140"/>
        <v>0.05</v>
      </c>
      <c r="Z291" s="1">
        <f t="shared" si="141"/>
        <v>-12205</v>
      </c>
      <c r="AA291" s="1">
        <f t="shared" si="142"/>
        <v>2.1126625665912335E-3</v>
      </c>
      <c r="AB291" s="1">
        <f t="shared" si="143"/>
        <v>-6.580076209546766E-3</v>
      </c>
      <c r="AC291" s="1">
        <f t="shared" si="144"/>
        <v>2.9278776897243709E-2</v>
      </c>
      <c r="AD291" s="1">
        <f t="shared" si="145"/>
        <v>-3.0781256785680777E-4</v>
      </c>
      <c r="AE291" s="1">
        <f t="shared" si="146"/>
        <v>4.7374288465300947E-9</v>
      </c>
      <c r="AF291" s="1">
        <f t="shared" si="147"/>
        <v>2.9278776897243709E-2</v>
      </c>
      <c r="AG291" s="2"/>
      <c r="AH291" s="1">
        <f t="shared" si="148"/>
        <v>8.3849262082811918E-3</v>
      </c>
      <c r="AI291" s="1">
        <f t="shared" si="149"/>
        <v>1.0891395129215553</v>
      </c>
      <c r="AJ291" s="1">
        <f t="shared" si="150"/>
        <v>0.72213323531561124</v>
      </c>
      <c r="AK291" s="1">
        <f t="shared" si="151"/>
        <v>-0.33212602525848123</v>
      </c>
      <c r="AL291" s="1">
        <f t="shared" si="152"/>
        <v>-1.3085851182740704</v>
      </c>
      <c r="AM291" s="1">
        <f t="shared" si="153"/>
        <v>-0.76699989118815104</v>
      </c>
      <c r="AN291" s="1">
        <f t="shared" ref="AN291:AT300" si="157">$AU291+$AB$7*SIN(AO291)</f>
        <v>5.299234525915816</v>
      </c>
      <c r="AO291" s="1">
        <f t="shared" si="157"/>
        <v>5.2992486013521489</v>
      </c>
      <c r="AP291" s="1">
        <f t="shared" si="157"/>
        <v>5.2993225138417177</v>
      </c>
      <c r="AQ291" s="1">
        <f t="shared" si="157"/>
        <v>5.2997105060659546</v>
      </c>
      <c r="AR291" s="1">
        <f t="shared" si="157"/>
        <v>5.3017435148413341</v>
      </c>
      <c r="AS291" s="1">
        <f t="shared" si="157"/>
        <v>5.3122968206976324</v>
      </c>
      <c r="AT291" s="1">
        <f t="shared" si="157"/>
        <v>5.3646741940208171</v>
      </c>
      <c r="AU291" s="1">
        <f t="shared" si="154"/>
        <v>5.5855779335007218</v>
      </c>
    </row>
    <row r="292" spans="1:47" ht="12.95" customHeight="1" x14ac:dyDescent="0.2">
      <c r="A292" s="67" t="s">
        <v>127</v>
      </c>
      <c r="B292" s="68" t="s">
        <v>100</v>
      </c>
      <c r="C292" s="67">
        <v>24001.392</v>
      </c>
      <c r="D292" s="69"/>
      <c r="E292" s="70">
        <f t="shared" si="134"/>
        <v>-12171.008444845946</v>
      </c>
      <c r="F292" s="1">
        <f t="shared" si="135"/>
        <v>-12171</v>
      </c>
      <c r="G292" s="1">
        <f t="shared" si="136"/>
        <v>-1.4164930002152687E-2</v>
      </c>
      <c r="H292" s="1">
        <f t="shared" si="137"/>
        <v>-1.4164930002152687E-2</v>
      </c>
      <c r="P292" s="1">
        <f t="shared" si="138"/>
        <v>-2.7435882112696458E-2</v>
      </c>
      <c r="Q292" s="119">
        <f t="shared" si="155"/>
        <v>8982.8919999999998</v>
      </c>
      <c r="R292" s="1">
        <f t="shared" si="139"/>
        <v>1.7611816992034617E-4</v>
      </c>
      <c r="S292" s="2">
        <f t="shared" si="140"/>
        <v>0.05</v>
      </c>
      <c r="Z292" s="1">
        <f t="shared" si="141"/>
        <v>-12171</v>
      </c>
      <c r="AA292" s="1">
        <f t="shared" si="142"/>
        <v>1.5280062075611811E-3</v>
      </c>
      <c r="AB292" s="1">
        <f t="shared" si="143"/>
        <v>-2.1976019791029918E-2</v>
      </c>
      <c r="AC292" s="1">
        <f t="shared" si="144"/>
        <v>1.3270952110543771E-2</v>
      </c>
      <c r="AD292" s="1">
        <f t="shared" si="145"/>
        <v>-1.5692936209713869E-2</v>
      </c>
      <c r="AE292" s="1">
        <f t="shared" si="146"/>
        <v>1.2313412344107436E-5</v>
      </c>
      <c r="AF292" s="1">
        <f t="shared" si="147"/>
        <v>1.3270952110543771E-2</v>
      </c>
      <c r="AG292" s="2"/>
      <c r="AH292" s="1">
        <f t="shared" si="148"/>
        <v>7.8110897888772303E-3</v>
      </c>
      <c r="AI292" s="1">
        <f t="shared" si="149"/>
        <v>1.1019496691412722</v>
      </c>
      <c r="AJ292" s="1">
        <f t="shared" si="150"/>
        <v>0.69476958408481149</v>
      </c>
      <c r="AK292" s="1">
        <f t="shared" si="151"/>
        <v>-0.32842017961732278</v>
      </c>
      <c r="AL292" s="1">
        <f t="shared" si="152"/>
        <v>-1.2698034235972659</v>
      </c>
      <c r="AM292" s="1">
        <f t="shared" si="153"/>
        <v>-0.73664921959481966</v>
      </c>
      <c r="AN292" s="1">
        <f t="shared" si="157"/>
        <v>5.3324751205875671</v>
      </c>
      <c r="AO292" s="1">
        <f t="shared" si="157"/>
        <v>5.332492949861904</v>
      </c>
      <c r="AP292" s="1">
        <f t="shared" si="157"/>
        <v>5.3325821640220212</v>
      </c>
      <c r="AQ292" s="1">
        <f t="shared" si="157"/>
        <v>5.3330284067457709</v>
      </c>
      <c r="AR292" s="1">
        <f t="shared" si="157"/>
        <v>5.3352563137881051</v>
      </c>
      <c r="AS292" s="1">
        <f t="shared" si="157"/>
        <v>5.3462777429091819</v>
      </c>
      <c r="AT292" s="1">
        <f t="shared" si="157"/>
        <v>5.3985560367998202</v>
      </c>
      <c r="AU292" s="1">
        <f t="shared" si="154"/>
        <v>5.6123309814215858</v>
      </c>
    </row>
    <row r="293" spans="1:47" ht="12.95" customHeight="1" x14ac:dyDescent="0.2">
      <c r="A293" s="67" t="s">
        <v>127</v>
      </c>
      <c r="B293" s="68" t="s">
        <v>100</v>
      </c>
      <c r="C293" s="67">
        <v>24006.489000000001</v>
      </c>
      <c r="D293" s="69"/>
      <c r="E293" s="70">
        <f t="shared" si="134"/>
        <v>-12167.969716114116</v>
      </c>
      <c r="F293" s="1">
        <f t="shared" si="135"/>
        <v>-12168</v>
      </c>
      <c r="G293" s="1">
        <f t="shared" si="136"/>
        <v>5.0796560000890167E-2</v>
      </c>
      <c r="H293" s="1">
        <f t="shared" si="137"/>
        <v>5.0796560000890167E-2</v>
      </c>
      <c r="P293" s="1">
        <f t="shared" si="138"/>
        <v>-2.743251489452328E-2</v>
      </c>
      <c r="Q293" s="119">
        <f t="shared" si="155"/>
        <v>8987.9890000000014</v>
      </c>
      <c r="R293" s="1">
        <f t="shared" si="139"/>
        <v>6.1197881589922067E-3</v>
      </c>
      <c r="S293" s="2">
        <f t="shared" si="140"/>
        <v>0.05</v>
      </c>
      <c r="Z293" s="1">
        <f t="shared" si="141"/>
        <v>-12168</v>
      </c>
      <c r="AA293" s="1">
        <f t="shared" si="142"/>
        <v>1.4756716624706378E-3</v>
      </c>
      <c r="AB293" s="1">
        <f t="shared" si="143"/>
        <v>4.3036852516380307E-2</v>
      </c>
      <c r="AC293" s="1">
        <f t="shared" si="144"/>
        <v>7.8229074895413447E-2</v>
      </c>
      <c r="AD293" s="1">
        <f t="shared" si="145"/>
        <v>4.9320888338419529E-2</v>
      </c>
      <c r="AE293" s="1">
        <f t="shared" si="146"/>
        <v>1.2162750132454239E-4</v>
      </c>
      <c r="AF293" s="1">
        <f t="shared" si="147"/>
        <v>7.8229074895413447E-2</v>
      </c>
      <c r="AG293" s="2"/>
      <c r="AH293" s="1">
        <f t="shared" si="148"/>
        <v>7.7597074845098613E-3</v>
      </c>
      <c r="AI293" s="1">
        <f t="shared" si="149"/>
        <v>1.1030872519626727</v>
      </c>
      <c r="AJ293" s="1">
        <f t="shared" si="150"/>
        <v>0.69227279153078969</v>
      </c>
      <c r="AK293" s="1">
        <f t="shared" si="151"/>
        <v>-0.32806488367497344</v>
      </c>
      <c r="AL293" s="1">
        <f t="shared" si="152"/>
        <v>-1.2663377493682764</v>
      </c>
      <c r="AM293" s="1">
        <f t="shared" si="153"/>
        <v>-0.73397946008587023</v>
      </c>
      <c r="AN293" s="1">
        <f t="shared" si="157"/>
        <v>5.3354268308487915</v>
      </c>
      <c r="AO293" s="1">
        <f t="shared" si="157"/>
        <v>5.3354450203908304</v>
      </c>
      <c r="AP293" s="1">
        <f t="shared" si="157"/>
        <v>5.3355356628681667</v>
      </c>
      <c r="AQ293" s="1">
        <f t="shared" si="157"/>
        <v>5.3359871839032138</v>
      </c>
      <c r="AR293" s="1">
        <f t="shared" si="157"/>
        <v>5.3382321567439472</v>
      </c>
      <c r="AS293" s="1">
        <f t="shared" si="157"/>
        <v>5.3492924681035712</v>
      </c>
      <c r="AT293" s="1">
        <f t="shared" si="157"/>
        <v>5.4015530318036626</v>
      </c>
      <c r="AU293" s="1">
        <f t="shared" si="154"/>
        <v>5.614691544473426</v>
      </c>
    </row>
    <row r="294" spans="1:47" ht="12.95" customHeight="1" x14ac:dyDescent="0.2">
      <c r="A294" s="67" t="s">
        <v>130</v>
      </c>
      <c r="B294" s="68" t="s">
        <v>100</v>
      </c>
      <c r="C294" s="67">
        <v>24655.59</v>
      </c>
      <c r="D294" s="69"/>
      <c r="E294" s="70">
        <f t="shared" si="134"/>
        <v>-11780.988774666592</v>
      </c>
      <c r="F294" s="1">
        <f t="shared" si="135"/>
        <v>-11781</v>
      </c>
      <c r="G294" s="1">
        <f t="shared" si="136"/>
        <v>1.8828769996616757E-2</v>
      </c>
      <c r="H294" s="1">
        <f t="shared" si="137"/>
        <v>1.8828769996616757E-2</v>
      </c>
      <c r="P294" s="1">
        <f t="shared" si="138"/>
        <v>-2.6984104122828284E-2</v>
      </c>
      <c r="Q294" s="119">
        <f t="shared" si="155"/>
        <v>9637.09</v>
      </c>
      <c r="R294" s="1">
        <f t="shared" si="139"/>
        <v>2.0988194350841172E-3</v>
      </c>
      <c r="S294" s="2">
        <f t="shared" si="140"/>
        <v>0.05</v>
      </c>
      <c r="Z294" s="1">
        <f t="shared" si="141"/>
        <v>-11781</v>
      </c>
      <c r="AA294" s="1">
        <f t="shared" si="142"/>
        <v>-6.1671667748898415E-3</v>
      </c>
      <c r="AB294" s="1">
        <f t="shared" si="143"/>
        <v>1.8592406602970693E-2</v>
      </c>
      <c r="AC294" s="1">
        <f t="shared" si="144"/>
        <v>4.5812874119445041E-2</v>
      </c>
      <c r="AD294" s="1">
        <f t="shared" si="145"/>
        <v>2.4995936771506598E-2</v>
      </c>
      <c r="AE294" s="1">
        <f t="shared" si="146"/>
        <v>3.1239842754257788E-5</v>
      </c>
      <c r="AF294" s="1">
        <f t="shared" si="147"/>
        <v>4.5812874119445041E-2</v>
      </c>
      <c r="AG294" s="2"/>
      <c r="AH294" s="1">
        <f t="shared" si="148"/>
        <v>2.3636339364606519E-4</v>
      </c>
      <c r="AI294" s="1">
        <f t="shared" si="149"/>
        <v>1.2502770648039994</v>
      </c>
      <c r="AJ294" s="1">
        <f t="shared" si="150"/>
        <v>0.25125752672864182</v>
      </c>
      <c r="AK294" s="1">
        <f t="shared" si="151"/>
        <v>-0.23582820071184038</v>
      </c>
      <c r="AL294" s="1">
        <f t="shared" si="152"/>
        <v>-0.75568317740860302</v>
      </c>
      <c r="AM294" s="1">
        <f t="shared" si="153"/>
        <v>-0.39691212954610999</v>
      </c>
      <c r="AN294" s="1">
        <f t="shared" si="157"/>
        <v>5.7421126178084005</v>
      </c>
      <c r="AO294" s="1">
        <f t="shared" si="157"/>
        <v>5.7422004239387272</v>
      </c>
      <c r="AP294" s="1">
        <f t="shared" si="157"/>
        <v>5.7424982726818712</v>
      </c>
      <c r="AQ294" s="1">
        <f t="shared" si="157"/>
        <v>5.7435082143672895</v>
      </c>
      <c r="AR294" s="1">
        <f t="shared" si="157"/>
        <v>5.7469281789631088</v>
      </c>
      <c r="AS294" s="1">
        <f t="shared" si="157"/>
        <v>5.7584581582836361</v>
      </c>
      <c r="AT294" s="1">
        <f t="shared" si="157"/>
        <v>5.796783757586498</v>
      </c>
      <c r="AU294" s="1">
        <f t="shared" si="154"/>
        <v>5.9192041781609044</v>
      </c>
    </row>
    <row r="295" spans="1:47" ht="12.95" customHeight="1" x14ac:dyDescent="0.2">
      <c r="A295" s="67" t="s">
        <v>127</v>
      </c>
      <c r="B295" s="68" t="s">
        <v>100</v>
      </c>
      <c r="C295" s="67">
        <v>25113.508000000002</v>
      </c>
      <c r="D295" s="69"/>
      <c r="E295" s="70">
        <f t="shared" si="134"/>
        <v>-11507.987286846103</v>
      </c>
      <c r="F295" s="1">
        <f t="shared" si="135"/>
        <v>-11508</v>
      </c>
      <c r="G295" s="1">
        <f t="shared" si="136"/>
        <v>2.132436000101734E-2</v>
      </c>
      <c r="H295" s="1">
        <f t="shared" si="137"/>
        <v>2.132436000101734E-2</v>
      </c>
      <c r="P295" s="1">
        <f t="shared" si="138"/>
        <v>-2.6651022860526202E-2</v>
      </c>
      <c r="Q295" s="119">
        <f t="shared" si="155"/>
        <v>10095.008000000002</v>
      </c>
      <c r="R295" s="1">
        <f t="shared" si="139"/>
        <v>2.3016373607116858E-3</v>
      </c>
      <c r="S295" s="2">
        <f t="shared" si="140"/>
        <v>0.05</v>
      </c>
      <c r="Z295" s="1">
        <f t="shared" si="141"/>
        <v>-11508</v>
      </c>
      <c r="AA295" s="1">
        <f t="shared" si="142"/>
        <v>-1.2162416825452729E-2</v>
      </c>
      <c r="AB295" s="1">
        <f t="shared" si="143"/>
        <v>2.7002945102235831E-2</v>
      </c>
      <c r="AC295" s="1">
        <f t="shared" si="144"/>
        <v>4.7975382861543542E-2</v>
      </c>
      <c r="AD295" s="1">
        <f t="shared" si="145"/>
        <v>3.3486776826470069E-2</v>
      </c>
      <c r="AE295" s="1">
        <f t="shared" si="146"/>
        <v>5.6068211111290639E-5</v>
      </c>
      <c r="AF295" s="1">
        <f t="shared" si="147"/>
        <v>4.7975382861543542E-2</v>
      </c>
      <c r="AG295" s="2"/>
      <c r="AH295" s="1">
        <f t="shared" si="148"/>
        <v>-5.6785851012184918E-3</v>
      </c>
      <c r="AI295" s="1">
        <f t="shared" si="149"/>
        <v>1.3261578367691729</v>
      </c>
      <c r="AJ295" s="1">
        <f t="shared" si="150"/>
        <v>-0.17830123625570349</v>
      </c>
      <c r="AK295" s="1">
        <f t="shared" si="151"/>
        <v>-0.10897070676077544</v>
      </c>
      <c r="AL295" s="1">
        <f t="shared" si="152"/>
        <v>-0.32244418389997381</v>
      </c>
      <c r="AM295" s="1">
        <f t="shared" si="153"/>
        <v>-0.16263362800148132</v>
      </c>
      <c r="AN295" s="1">
        <f t="shared" si="157"/>
        <v>6.0568810980677492</v>
      </c>
      <c r="AO295" s="1">
        <f t="shared" si="157"/>
        <v>6.0569546562172096</v>
      </c>
      <c r="AP295" s="1">
        <f t="shared" si="157"/>
        <v>6.0571741501461496</v>
      </c>
      <c r="AQ295" s="1">
        <f t="shared" si="157"/>
        <v>6.0578290435252029</v>
      </c>
      <c r="AR295" s="1">
        <f t="shared" si="157"/>
        <v>6.059782434148393</v>
      </c>
      <c r="AS295" s="1">
        <f t="shared" si="157"/>
        <v>6.0656038187212662</v>
      </c>
      <c r="AT295" s="1">
        <f t="shared" si="157"/>
        <v>6.0829088804203879</v>
      </c>
      <c r="AU295" s="1">
        <f t="shared" si="154"/>
        <v>6.1340154158784275</v>
      </c>
    </row>
    <row r="296" spans="1:47" ht="12.95" customHeight="1" x14ac:dyDescent="0.2">
      <c r="A296" s="67" t="s">
        <v>127</v>
      </c>
      <c r="B296" s="68" t="s">
        <v>101</v>
      </c>
      <c r="C296" s="67">
        <v>25119.38</v>
      </c>
      <c r="D296" s="69"/>
      <c r="E296" s="70">
        <f t="shared" si="134"/>
        <v>-11504.486518724994</v>
      </c>
      <c r="F296" s="1">
        <f t="shared" si="135"/>
        <v>-11504.5</v>
      </c>
      <c r="G296" s="1">
        <f t="shared" si="136"/>
        <v>2.2612764998484636E-2</v>
      </c>
      <c r="H296" s="1">
        <f t="shared" si="137"/>
        <v>2.2612764998484636E-2</v>
      </c>
      <c r="P296" s="1">
        <f t="shared" si="138"/>
        <v>-2.6646662567066139E-2</v>
      </c>
      <c r="Q296" s="119">
        <f t="shared" si="155"/>
        <v>10100.880000000001</v>
      </c>
      <c r="R296" s="1">
        <f t="shared" si="139"/>
        <v>2.4264912040857433E-3</v>
      </c>
      <c r="S296" s="2">
        <f t="shared" si="140"/>
        <v>0.05</v>
      </c>
      <c r="Z296" s="1">
        <f t="shared" si="141"/>
        <v>-11504.5</v>
      </c>
      <c r="AA296" s="1">
        <f t="shared" si="142"/>
        <v>-1.2238787992446112E-2</v>
      </c>
      <c r="AB296" s="1">
        <f t="shared" si="143"/>
        <v>2.8366713205540496E-2</v>
      </c>
      <c r="AC296" s="1">
        <f t="shared" si="144"/>
        <v>4.9259427565550774E-2</v>
      </c>
      <c r="AD296" s="1">
        <f t="shared" si="145"/>
        <v>3.4851552990930748E-2</v>
      </c>
      <c r="AE296" s="1">
        <f t="shared" si="146"/>
        <v>6.0731537293982701E-5</v>
      </c>
      <c r="AF296" s="1">
        <f t="shared" si="147"/>
        <v>4.9259427565550774E-2</v>
      </c>
      <c r="AG296" s="2"/>
      <c r="AH296" s="1">
        <f t="shared" si="148"/>
        <v>-5.7539482070558604E-3</v>
      </c>
      <c r="AI296" s="1">
        <f t="shared" si="149"/>
        <v>1.3267899338660381</v>
      </c>
      <c r="AJ296" s="1">
        <f t="shared" si="150"/>
        <v>-0.18405627597523946</v>
      </c>
      <c r="AK296" s="1">
        <f t="shared" si="151"/>
        <v>-0.10706020989013584</v>
      </c>
      <c r="AL296" s="1">
        <f t="shared" si="152"/>
        <v>-0.31659228730265115</v>
      </c>
      <c r="AM296" s="1">
        <f t="shared" si="153"/>
        <v>-0.15963170917620367</v>
      </c>
      <c r="AN296" s="1">
        <f t="shared" si="157"/>
        <v>6.0610236646981877</v>
      </c>
      <c r="AO296" s="1">
        <f t="shared" si="157"/>
        <v>6.06109624289794</v>
      </c>
      <c r="AP296" s="1">
        <f t="shared" si="157"/>
        <v>6.0613126084856059</v>
      </c>
      <c r="AQ296" s="1">
        <f t="shared" si="157"/>
        <v>6.0619575614172732</v>
      </c>
      <c r="AR296" s="1">
        <f t="shared" si="157"/>
        <v>6.0638795142999022</v>
      </c>
      <c r="AS296" s="1">
        <f t="shared" si="157"/>
        <v>6.0696020648522513</v>
      </c>
      <c r="AT296" s="1">
        <f t="shared" si="157"/>
        <v>6.0865995887021676</v>
      </c>
      <c r="AU296" s="1">
        <f t="shared" si="154"/>
        <v>6.1367694061055751</v>
      </c>
    </row>
    <row r="297" spans="1:47" ht="12.95" customHeight="1" x14ac:dyDescent="0.2">
      <c r="A297" s="67" t="s">
        <v>127</v>
      </c>
      <c r="B297" s="68" t="s">
        <v>100</v>
      </c>
      <c r="C297" s="67">
        <v>25123.527999999998</v>
      </c>
      <c r="D297" s="69"/>
      <c r="E297" s="70">
        <f t="shared" si="134"/>
        <v>-11502.013564677591</v>
      </c>
      <c r="F297" s="1">
        <f t="shared" si="135"/>
        <v>-11502</v>
      </c>
      <c r="G297" s="1">
        <f t="shared" si="136"/>
        <v>-2.2752660002879566E-2</v>
      </c>
      <c r="H297" s="1">
        <f t="shared" si="137"/>
        <v>-2.2752660002879566E-2</v>
      </c>
      <c r="P297" s="1">
        <f t="shared" si="138"/>
        <v>-2.6643546676425722E-2</v>
      </c>
      <c r="Q297" s="119">
        <f t="shared" si="155"/>
        <v>10105.027999999998</v>
      </c>
      <c r="R297" s="1">
        <f t="shared" si="139"/>
        <v>1.513899910637907E-5</v>
      </c>
      <c r="S297" s="2">
        <f t="shared" si="140"/>
        <v>0.05</v>
      </c>
      <c r="Z297" s="1">
        <f t="shared" si="141"/>
        <v>-11502</v>
      </c>
      <c r="AA297" s="1">
        <f t="shared" si="142"/>
        <v>-1.2293299791879916E-2</v>
      </c>
      <c r="AB297" s="1">
        <f t="shared" si="143"/>
        <v>-1.6944919707663032E-2</v>
      </c>
      <c r="AC297" s="1">
        <f t="shared" si="144"/>
        <v>3.890886673546156E-3</v>
      </c>
      <c r="AD297" s="1">
        <f t="shared" si="145"/>
        <v>-1.0459360210999649E-2</v>
      </c>
      <c r="AE297" s="1">
        <f t="shared" si="146"/>
        <v>5.4699108011721311E-6</v>
      </c>
      <c r="AF297" s="1">
        <f t="shared" si="147"/>
        <v>3.890886673546156E-3</v>
      </c>
      <c r="AG297" s="2"/>
      <c r="AH297" s="1">
        <f t="shared" si="148"/>
        <v>-5.8077402952165348E-3</v>
      </c>
      <c r="AI297" s="1">
        <f t="shared" si="149"/>
        <v>1.3272349390184206</v>
      </c>
      <c r="AJ297" s="1">
        <f t="shared" si="150"/>
        <v>-0.18816649304201075</v>
      </c>
      <c r="AK297" s="1">
        <f t="shared" si="151"/>
        <v>-0.10569221401550827</v>
      </c>
      <c r="AL297" s="1">
        <f t="shared" si="152"/>
        <v>-0.31240897888016927</v>
      </c>
      <c r="AM297" s="1">
        <f t="shared" si="153"/>
        <v>-0.15748746766436894</v>
      </c>
      <c r="AN297" s="1">
        <f t="shared" si="157"/>
        <v>6.0639838343375798</v>
      </c>
      <c r="AO297" s="1">
        <f t="shared" si="157"/>
        <v>6.064055700748205</v>
      </c>
      <c r="AP297" s="1">
        <f t="shared" si="157"/>
        <v>6.0642698023771535</v>
      </c>
      <c r="AQ297" s="1">
        <f t="shared" si="157"/>
        <v>6.0649075852613672</v>
      </c>
      <c r="AR297" s="1">
        <f t="shared" si="157"/>
        <v>6.066806929948112</v>
      </c>
      <c r="AS297" s="1">
        <f t="shared" si="157"/>
        <v>6.0724585948319838</v>
      </c>
      <c r="AT297" s="1">
        <f t="shared" si="157"/>
        <v>6.0892360422836314</v>
      </c>
      <c r="AU297" s="1">
        <f t="shared" si="154"/>
        <v>6.1387365419821087</v>
      </c>
    </row>
    <row r="298" spans="1:47" ht="12.95" customHeight="1" x14ac:dyDescent="0.2">
      <c r="A298" s="67" t="s">
        <v>127</v>
      </c>
      <c r="B298" s="68" t="s">
        <v>101</v>
      </c>
      <c r="C298" s="67">
        <v>25124.39</v>
      </c>
      <c r="D298" s="69"/>
      <c r="E298" s="70">
        <f t="shared" si="134"/>
        <v>-11501.499657640737</v>
      </c>
      <c r="F298" s="1">
        <f t="shared" si="135"/>
        <v>-11501.5</v>
      </c>
      <c r="G298" s="1">
        <f t="shared" si="136"/>
        <v>5.7425499835517257E-4</v>
      </c>
      <c r="H298" s="1">
        <f t="shared" si="137"/>
        <v>5.7425499835517257E-4</v>
      </c>
      <c r="P298" s="1">
        <f t="shared" si="138"/>
        <v>-2.664292335876646E-2</v>
      </c>
      <c r="Q298" s="119">
        <f t="shared" si="155"/>
        <v>10105.89</v>
      </c>
      <c r="R298" s="1">
        <f t="shared" si="139"/>
        <v>7.4077479772337025E-4</v>
      </c>
      <c r="S298" s="2">
        <f t="shared" si="140"/>
        <v>0.05</v>
      </c>
      <c r="Z298" s="1">
        <f t="shared" si="141"/>
        <v>-11501.5</v>
      </c>
      <c r="AA298" s="1">
        <f t="shared" si="142"/>
        <v>-1.2304198171269346E-2</v>
      </c>
      <c r="AB298" s="1">
        <f t="shared" si="143"/>
        <v>6.3927497639474848E-3</v>
      </c>
      <c r="AC298" s="1">
        <f t="shared" si="144"/>
        <v>2.7217178357121632E-2</v>
      </c>
      <c r="AD298" s="1">
        <f t="shared" si="145"/>
        <v>1.2878453169624519E-2</v>
      </c>
      <c r="AE298" s="1">
        <f t="shared" si="146"/>
        <v>8.2927278021105904E-6</v>
      </c>
      <c r="AF298" s="1">
        <f t="shared" si="147"/>
        <v>2.7217178357121632E-2</v>
      </c>
      <c r="AG298" s="2"/>
      <c r="AH298" s="1">
        <f t="shared" si="148"/>
        <v>-5.8184947655923122E-3</v>
      </c>
      <c r="AI298" s="1">
        <f t="shared" si="149"/>
        <v>1.3273232883930088</v>
      </c>
      <c r="AJ298" s="1">
        <f t="shared" si="150"/>
        <v>-0.18898847235076785</v>
      </c>
      <c r="AK298" s="1">
        <f t="shared" si="151"/>
        <v>-0.10541828253901939</v>
      </c>
      <c r="AL298" s="1">
        <f t="shared" si="152"/>
        <v>-0.3115719824174405</v>
      </c>
      <c r="AM298" s="1">
        <f t="shared" si="153"/>
        <v>-0.15705861795297418</v>
      </c>
      <c r="AN298" s="1">
        <f t="shared" si="157"/>
        <v>6.0645759863591282</v>
      </c>
      <c r="AO298" s="1">
        <f t="shared" si="157"/>
        <v>6.0646477092368345</v>
      </c>
      <c r="AP298" s="1">
        <f t="shared" si="157"/>
        <v>6.0648613551526642</v>
      </c>
      <c r="AQ298" s="1">
        <f t="shared" si="157"/>
        <v>6.0654976971129226</v>
      </c>
      <c r="AR298" s="1">
        <f t="shared" si="157"/>
        <v>6.0673925050371071</v>
      </c>
      <c r="AS298" s="1">
        <f t="shared" si="157"/>
        <v>6.0730299640935801</v>
      </c>
      <c r="AT298" s="1">
        <f t="shared" si="157"/>
        <v>6.0897633560686071</v>
      </c>
      <c r="AU298" s="1">
        <f t="shared" si="154"/>
        <v>6.1391299691574162</v>
      </c>
    </row>
    <row r="299" spans="1:47" ht="12.95" customHeight="1" x14ac:dyDescent="0.2">
      <c r="A299" s="67" t="s">
        <v>127</v>
      </c>
      <c r="B299" s="68" t="s">
        <v>101</v>
      </c>
      <c r="C299" s="67">
        <v>25129.413</v>
      </c>
      <c r="D299" s="69"/>
      <c r="E299" s="70">
        <f t="shared" si="134"/>
        <v>-11498.505046218337</v>
      </c>
      <c r="F299" s="1">
        <f t="shared" si="135"/>
        <v>-11498.5</v>
      </c>
      <c r="G299" s="1">
        <f t="shared" si="136"/>
        <v>-8.4642550027638208E-3</v>
      </c>
      <c r="H299" s="1">
        <f t="shared" si="137"/>
        <v>-8.4642550027638208E-3</v>
      </c>
      <c r="P299" s="1">
        <f t="shared" si="138"/>
        <v>-2.6639182476092611E-2</v>
      </c>
      <c r="Q299" s="119">
        <f t="shared" si="155"/>
        <v>10110.913</v>
      </c>
      <c r="R299" s="1">
        <f t="shared" si="139"/>
        <v>3.3032798866076165E-4</v>
      </c>
      <c r="S299" s="2">
        <f t="shared" si="140"/>
        <v>0.05</v>
      </c>
      <c r="Z299" s="1">
        <f t="shared" si="141"/>
        <v>-11498.5</v>
      </c>
      <c r="AA299" s="1">
        <f t="shared" si="142"/>
        <v>-1.2369560085672488E-2</v>
      </c>
      <c r="AB299" s="1">
        <f t="shared" si="143"/>
        <v>-2.5812615441634613E-3</v>
      </c>
      <c r="AC299" s="1">
        <f t="shared" si="144"/>
        <v>1.817492747332879E-2</v>
      </c>
      <c r="AD299" s="1">
        <f t="shared" si="145"/>
        <v>3.9053050829086673E-3</v>
      </c>
      <c r="AE299" s="1">
        <f t="shared" si="146"/>
        <v>7.6257038952961366E-7</v>
      </c>
      <c r="AF299" s="1">
        <f t="shared" si="147"/>
        <v>1.817492747332879E-2</v>
      </c>
      <c r="AG299" s="2"/>
      <c r="AH299" s="1">
        <f t="shared" si="148"/>
        <v>-5.8829934586003595E-3</v>
      </c>
      <c r="AI299" s="1">
        <f t="shared" si="149"/>
        <v>1.3278488078240778</v>
      </c>
      <c r="AJ299" s="1">
        <f t="shared" si="150"/>
        <v>-0.19391982467478136</v>
      </c>
      <c r="AK299" s="1">
        <f t="shared" si="151"/>
        <v>-0.1037723885540862</v>
      </c>
      <c r="AL299" s="1">
        <f t="shared" si="152"/>
        <v>-0.30654768259735021</v>
      </c>
      <c r="AM299" s="1">
        <f t="shared" si="153"/>
        <v>-0.15448550963178428</v>
      </c>
      <c r="AN299" s="1">
        <f t="shared" si="157"/>
        <v>6.068129717011133</v>
      </c>
      <c r="AO299" s="1">
        <f t="shared" si="157"/>
        <v>6.0682005705149367</v>
      </c>
      <c r="AP299" s="1">
        <f t="shared" si="157"/>
        <v>6.0684114618445006</v>
      </c>
      <c r="AQ299" s="1">
        <f t="shared" si="157"/>
        <v>6.0690391102418477</v>
      </c>
      <c r="AR299" s="1">
        <f t="shared" si="157"/>
        <v>6.0709065926610215</v>
      </c>
      <c r="AS299" s="1">
        <f t="shared" si="157"/>
        <v>6.0764586178461037</v>
      </c>
      <c r="AT299" s="1">
        <f t="shared" si="157"/>
        <v>6.0929273985184196</v>
      </c>
      <c r="AU299" s="1">
        <f t="shared" si="154"/>
        <v>6.1414905322092572</v>
      </c>
    </row>
    <row r="300" spans="1:47" ht="12.95" customHeight="1" x14ac:dyDescent="0.2">
      <c r="A300" s="67" t="s">
        <v>127</v>
      </c>
      <c r="B300" s="68" t="s">
        <v>100</v>
      </c>
      <c r="C300" s="67">
        <v>25378.498</v>
      </c>
      <c r="D300" s="69"/>
      <c r="E300" s="70">
        <f t="shared" si="134"/>
        <v>-11350.005586503354</v>
      </c>
      <c r="F300" s="1">
        <f t="shared" si="135"/>
        <v>-11350</v>
      </c>
      <c r="G300" s="1">
        <f t="shared" si="136"/>
        <v>-9.3705000035697594E-3</v>
      </c>
      <c r="H300" s="1">
        <f t="shared" si="137"/>
        <v>-9.3705000035697594E-3</v>
      </c>
      <c r="P300" s="1">
        <f t="shared" si="138"/>
        <v>-2.6451916025330383E-2</v>
      </c>
      <c r="Q300" s="119">
        <f t="shared" si="155"/>
        <v>10359.998</v>
      </c>
      <c r="R300" s="1">
        <f t="shared" si="139"/>
        <v>2.9177477330846052E-4</v>
      </c>
      <c r="S300" s="2">
        <f t="shared" si="140"/>
        <v>0.05</v>
      </c>
      <c r="Z300" s="1">
        <f t="shared" si="141"/>
        <v>-11350</v>
      </c>
      <c r="AA300" s="1">
        <f t="shared" si="142"/>
        <v>-1.5517104232223494E-2</v>
      </c>
      <c r="AB300" s="1">
        <f t="shared" si="143"/>
        <v>-3.8219329272865844E-4</v>
      </c>
      <c r="AC300" s="1">
        <f t="shared" si="144"/>
        <v>1.7081416021760623E-2</v>
      </c>
      <c r="AD300" s="1">
        <f t="shared" si="145"/>
        <v>6.1466042286537348E-3</v>
      </c>
      <c r="AE300" s="1">
        <f t="shared" si="146"/>
        <v>1.8890371771851986E-6</v>
      </c>
      <c r="AF300" s="1">
        <f t="shared" si="147"/>
        <v>1.7081416021760623E-2</v>
      </c>
      <c r="AG300" s="2"/>
      <c r="AH300" s="1">
        <f t="shared" si="148"/>
        <v>-8.988306710841101E-3</v>
      </c>
      <c r="AI300" s="1">
        <f t="shared" si="149"/>
        <v>1.3433756628555773</v>
      </c>
      <c r="AJ300" s="1">
        <f t="shared" si="150"/>
        <v>-0.43274076624162383</v>
      </c>
      <c r="AK300" s="1">
        <f t="shared" si="151"/>
        <v>-1.8619977883508238E-2</v>
      </c>
      <c r="AL300" s="1">
        <f t="shared" si="152"/>
        <v>-5.4173202778091518E-2</v>
      </c>
      <c r="AM300" s="1">
        <f t="shared" si="153"/>
        <v>-2.7093227668814394E-2</v>
      </c>
      <c r="AN300" s="1">
        <f t="shared" si="157"/>
        <v>6.2453279585927204</v>
      </c>
      <c r="AO300" s="1">
        <f t="shared" si="157"/>
        <v>6.2453420322615445</v>
      </c>
      <c r="AP300" s="1">
        <f t="shared" si="157"/>
        <v>6.2453829876407845</v>
      </c>
      <c r="AQ300" s="1">
        <f t="shared" si="157"/>
        <v>6.2455021703523945</v>
      </c>
      <c r="AR300" s="1">
        <f t="shared" si="157"/>
        <v>6.2458489964466164</v>
      </c>
      <c r="AS300" s="1">
        <f t="shared" si="157"/>
        <v>6.2468582477843633</v>
      </c>
      <c r="AT300" s="1">
        <f t="shared" si="157"/>
        <v>6.24979492567057</v>
      </c>
      <c r="AU300" s="1">
        <f t="shared" si="154"/>
        <v>6.2583384032753822</v>
      </c>
    </row>
    <row r="301" spans="1:47" ht="12.95" customHeight="1" x14ac:dyDescent="0.2">
      <c r="A301" s="67" t="s">
        <v>127</v>
      </c>
      <c r="B301" s="68" t="s">
        <v>100</v>
      </c>
      <c r="C301" s="67">
        <v>25420.45</v>
      </c>
      <c r="D301" s="69"/>
      <c r="E301" s="70">
        <f t="shared" si="134"/>
        <v>-11324.994649136737</v>
      </c>
      <c r="F301" s="1">
        <f t="shared" si="135"/>
        <v>-11325</v>
      </c>
      <c r="G301" s="1">
        <f t="shared" si="136"/>
        <v>8.9752499989117496E-3</v>
      </c>
      <c r="H301" s="1">
        <f t="shared" si="137"/>
        <v>8.9752499989117496E-3</v>
      </c>
      <c r="P301" s="1">
        <f t="shared" si="138"/>
        <v>-2.6419986209155377E-2</v>
      </c>
      <c r="Q301" s="119">
        <f t="shared" si="155"/>
        <v>10401.950000000001</v>
      </c>
      <c r="R301" s="1">
        <f t="shared" si="139"/>
        <v>1.2528227462248664E-3</v>
      </c>
      <c r="S301" s="2">
        <f t="shared" si="140"/>
        <v>0.05</v>
      </c>
      <c r="Z301" s="1">
        <f t="shared" si="141"/>
        <v>-11325</v>
      </c>
      <c r="AA301" s="1">
        <f t="shared" si="142"/>
        <v>-1.6024058432556228E-2</v>
      </c>
      <c r="AB301" s="1">
        <f t="shared" si="143"/>
        <v>1.8463497453735041E-2</v>
      </c>
      <c r="AC301" s="1">
        <f t="shared" si="144"/>
        <v>3.539523620806713E-2</v>
      </c>
      <c r="AD301" s="1">
        <f t="shared" si="145"/>
        <v>2.4999308431467977E-2</v>
      </c>
      <c r="AE301" s="1">
        <f t="shared" si="146"/>
        <v>3.1248271102583297E-5</v>
      </c>
      <c r="AF301" s="1">
        <f t="shared" si="147"/>
        <v>3.539523620806713E-2</v>
      </c>
      <c r="AG301" s="2"/>
      <c r="AH301" s="1">
        <f t="shared" si="148"/>
        <v>-9.4882474548232919E-3</v>
      </c>
      <c r="AI301" s="1">
        <f t="shared" si="149"/>
        <v>1.3438582345103534</v>
      </c>
      <c r="AJ301" s="1">
        <f t="shared" si="150"/>
        <v>-0.47099387425102507</v>
      </c>
      <c r="AK301" s="1">
        <f t="shared" si="151"/>
        <v>-3.8812339934823428E-3</v>
      </c>
      <c r="AL301" s="1">
        <f t="shared" si="152"/>
        <v>-1.1286829248754886E-2</v>
      </c>
      <c r="AM301" s="1">
        <f t="shared" si="153"/>
        <v>-5.6434745358722805E-3</v>
      </c>
      <c r="AN301" s="1">
        <f t="shared" ref="AN301:AT310" si="158">$AU301+$AB$7*SIN(AO301)</f>
        <v>6.2752987830001361</v>
      </c>
      <c r="AO301" s="1">
        <f t="shared" si="158"/>
        <v>6.2753017256010049</v>
      </c>
      <c r="AP301" s="1">
        <f t="shared" si="158"/>
        <v>6.275310282920513</v>
      </c>
      <c r="AQ301" s="1">
        <f t="shared" si="158"/>
        <v>6.2753351682892031</v>
      </c>
      <c r="AR301" s="1">
        <f t="shared" si="158"/>
        <v>6.2754075369016267</v>
      </c>
      <c r="AS301" s="1">
        <f t="shared" si="158"/>
        <v>6.2756179902970821</v>
      </c>
      <c r="AT301" s="1">
        <f t="shared" si="158"/>
        <v>6.2762300028088829</v>
      </c>
      <c r="AU301" s="1">
        <f t="shared" si="154"/>
        <v>6.2780097620407229</v>
      </c>
    </row>
    <row r="302" spans="1:47" ht="12.95" customHeight="1" x14ac:dyDescent="0.2">
      <c r="A302" s="67" t="s">
        <v>127</v>
      </c>
      <c r="B302" s="68" t="s">
        <v>100</v>
      </c>
      <c r="C302" s="67">
        <v>25435.542000000001</v>
      </c>
      <c r="D302" s="69"/>
      <c r="E302" s="70">
        <f t="shared" si="134"/>
        <v>-11315.997102732825</v>
      </c>
      <c r="F302" s="1">
        <f t="shared" si="135"/>
        <v>-11316</v>
      </c>
      <c r="G302" s="1">
        <f t="shared" si="136"/>
        <v>4.8597200002404861E-3</v>
      </c>
      <c r="H302" s="1">
        <f t="shared" si="137"/>
        <v>4.8597200002404861E-3</v>
      </c>
      <c r="P302" s="1">
        <f t="shared" si="138"/>
        <v>-2.6408463010971599E-2</v>
      </c>
      <c r="Q302" s="119">
        <f t="shared" si="155"/>
        <v>10417.042000000001</v>
      </c>
      <c r="R302" s="1">
        <f t="shared" si="139"/>
        <v>9.7769926882265213E-4</v>
      </c>
      <c r="S302" s="2">
        <f t="shared" si="140"/>
        <v>0.05</v>
      </c>
      <c r="Z302" s="1">
        <f t="shared" si="141"/>
        <v>-11316</v>
      </c>
      <c r="AA302" s="1">
        <f t="shared" si="142"/>
        <v>-1.6204519006053991E-2</v>
      </c>
      <c r="AB302" s="1">
        <f t="shared" si="143"/>
        <v>1.4525909965434019E-2</v>
      </c>
      <c r="AC302" s="1">
        <f t="shared" si="144"/>
        <v>3.1268183011212085E-2</v>
      </c>
      <c r="AD302" s="1">
        <f t="shared" si="145"/>
        <v>2.1064239006294477E-2</v>
      </c>
      <c r="AE302" s="1">
        <f t="shared" si="146"/>
        <v>2.2185108245714887E-5</v>
      </c>
      <c r="AF302" s="1">
        <f t="shared" si="147"/>
        <v>3.1268183011212085E-2</v>
      </c>
      <c r="AG302" s="2"/>
      <c r="AH302" s="1">
        <f t="shared" si="148"/>
        <v>-9.6661899651935331E-3</v>
      </c>
      <c r="AI302" s="1">
        <f t="shared" si="149"/>
        <v>1.3438771669840088</v>
      </c>
      <c r="AJ302" s="1">
        <f t="shared" si="150"/>
        <v>-0.48456069337039903</v>
      </c>
      <c r="AK302" s="1">
        <f t="shared" si="151"/>
        <v>1.4294911477292132E-3</v>
      </c>
      <c r="AL302" s="1">
        <f t="shared" si="152"/>
        <v>4.1569579226370581E-3</v>
      </c>
      <c r="AM302" s="1">
        <f t="shared" si="153"/>
        <v>2.0784819543852237E-3</v>
      </c>
      <c r="AN302" s="1">
        <f t="shared" si="158"/>
        <v>6.2860899134683104</v>
      </c>
      <c r="AO302" s="1">
        <f t="shared" si="158"/>
        <v>6.2860888295532078</v>
      </c>
      <c r="AP302" s="1">
        <f t="shared" si="158"/>
        <v>6.2860856775256648</v>
      </c>
      <c r="AQ302" s="1">
        <f t="shared" si="158"/>
        <v>6.2860765114226878</v>
      </c>
      <c r="AR302" s="1">
        <f t="shared" si="158"/>
        <v>6.2860498563765885</v>
      </c>
      <c r="AS302" s="1">
        <f t="shared" si="158"/>
        <v>6.2859723434598171</v>
      </c>
      <c r="AT302" s="1">
        <f t="shared" si="158"/>
        <v>6.2857469358671016</v>
      </c>
      <c r="AU302" s="1">
        <f t="shared" si="154"/>
        <v>6.2850914511962461</v>
      </c>
    </row>
    <row r="303" spans="1:47" ht="12.95" customHeight="1" x14ac:dyDescent="0.2">
      <c r="A303" s="67" t="s">
        <v>127</v>
      </c>
      <c r="B303" s="68" t="s">
        <v>101</v>
      </c>
      <c r="C303" s="67">
        <v>25436.396000000001</v>
      </c>
      <c r="D303" s="69"/>
      <c r="E303" s="70">
        <f t="shared" si="134"/>
        <v>-11315.487965134831</v>
      </c>
      <c r="F303" s="1">
        <f t="shared" si="135"/>
        <v>-11315.5</v>
      </c>
      <c r="G303" s="1">
        <f t="shared" si="136"/>
        <v>2.018663499984541E-2</v>
      </c>
      <c r="H303" s="1">
        <f t="shared" si="137"/>
        <v>2.018663499984541E-2</v>
      </c>
      <c r="P303" s="1">
        <f t="shared" si="138"/>
        <v>-2.6407822391445988E-2</v>
      </c>
      <c r="Q303" s="119">
        <f t="shared" si="155"/>
        <v>10417.896000000001</v>
      </c>
      <c r="R303" s="1">
        <f t="shared" si="139"/>
        <v>2.1710434595888692E-3</v>
      </c>
      <c r="S303" s="2">
        <f t="shared" si="140"/>
        <v>0.05</v>
      </c>
      <c r="Z303" s="1">
        <f t="shared" si="141"/>
        <v>-11315.5</v>
      </c>
      <c r="AA303" s="1">
        <f t="shared" si="142"/>
        <v>-1.6214511689464882E-2</v>
      </c>
      <c r="AB303" s="1">
        <f t="shared" si="143"/>
        <v>2.9862677861316946E-2</v>
      </c>
      <c r="AC303" s="1">
        <f t="shared" si="144"/>
        <v>4.6594457391291394E-2</v>
      </c>
      <c r="AD303" s="1">
        <f t="shared" si="145"/>
        <v>3.6401146689310292E-2</v>
      </c>
      <c r="AE303" s="1">
        <f t="shared" si="146"/>
        <v>6.6252174014834282E-5</v>
      </c>
      <c r="AF303" s="1">
        <f t="shared" si="147"/>
        <v>4.6594457391291394E-2</v>
      </c>
      <c r="AG303" s="2"/>
      <c r="AH303" s="1">
        <f t="shared" si="148"/>
        <v>-9.6760428614715375E-3</v>
      </c>
      <c r="AI303" s="1">
        <f t="shared" si="149"/>
        <v>1.3438758139218223</v>
      </c>
      <c r="AJ303" s="1">
        <f t="shared" si="150"/>
        <v>-0.48531104883817261</v>
      </c>
      <c r="AK303" s="1">
        <f t="shared" si="151"/>
        <v>1.7245339931955602E-3</v>
      </c>
      <c r="AL303" s="1">
        <f t="shared" si="152"/>
        <v>5.0149486127774303E-3</v>
      </c>
      <c r="AM303" s="1">
        <f t="shared" si="153"/>
        <v>2.5074795615894823E-3</v>
      </c>
      <c r="AN303" s="1">
        <f t="shared" si="158"/>
        <v>6.2866894215916318</v>
      </c>
      <c r="AO303" s="1">
        <f t="shared" si="158"/>
        <v>6.2866881139708282</v>
      </c>
      <c r="AP303" s="1">
        <f t="shared" si="158"/>
        <v>6.2866843113993145</v>
      </c>
      <c r="AQ303" s="1">
        <f t="shared" si="158"/>
        <v>6.2866732534919336</v>
      </c>
      <c r="AR303" s="1">
        <f t="shared" si="158"/>
        <v>6.2866410970141384</v>
      </c>
      <c r="AS303" s="1">
        <f t="shared" si="158"/>
        <v>6.286547585755148</v>
      </c>
      <c r="AT303" s="1">
        <f t="shared" si="158"/>
        <v>6.286275654533803</v>
      </c>
      <c r="AU303" s="1">
        <f t="shared" si="154"/>
        <v>6.2854848783715527</v>
      </c>
    </row>
    <row r="304" spans="1:47" ht="12.95" customHeight="1" x14ac:dyDescent="0.2">
      <c r="A304" s="67" t="s">
        <v>127</v>
      </c>
      <c r="B304" s="68" t="s">
        <v>101</v>
      </c>
      <c r="C304" s="67">
        <v>25451.48</v>
      </c>
      <c r="D304" s="69"/>
      <c r="E304" s="70">
        <f t="shared" si="134"/>
        <v>-11306.495188169776</v>
      </c>
      <c r="F304" s="1">
        <f t="shared" si="135"/>
        <v>-11306.5</v>
      </c>
      <c r="G304" s="1">
        <f t="shared" si="136"/>
        <v>8.071104995906353E-3</v>
      </c>
      <c r="H304" s="1">
        <f t="shared" si="137"/>
        <v>8.071104995906353E-3</v>
      </c>
      <c r="P304" s="1">
        <f t="shared" si="138"/>
        <v>-2.6396283286707671E-2</v>
      </c>
      <c r="Q304" s="119">
        <f t="shared" si="155"/>
        <v>10432.98</v>
      </c>
      <c r="R304" s="1">
        <f t="shared" si="139"/>
        <v>1.1880008550244786E-3</v>
      </c>
      <c r="S304" s="2">
        <f t="shared" si="140"/>
        <v>0.05</v>
      </c>
      <c r="Z304" s="1">
        <f t="shared" si="141"/>
        <v>-11306.5</v>
      </c>
      <c r="AA304" s="1">
        <f t="shared" si="142"/>
        <v>-1.6393776387016442E-2</v>
      </c>
      <c r="AB304" s="1">
        <f t="shared" si="143"/>
        <v>1.792389828127295E-2</v>
      </c>
      <c r="AC304" s="1">
        <f t="shared" si="144"/>
        <v>3.4467388282614024E-2</v>
      </c>
      <c r="AD304" s="1">
        <f t="shared" si="145"/>
        <v>2.4464881382922795E-2</v>
      </c>
      <c r="AE304" s="1">
        <f t="shared" si="146"/>
        <v>2.9926521054024117E-5</v>
      </c>
      <c r="AF304" s="1">
        <f t="shared" si="147"/>
        <v>3.4467388282614024E-2</v>
      </c>
      <c r="AG304" s="2"/>
      <c r="AH304" s="1">
        <f t="shared" si="148"/>
        <v>-9.852793285366597E-3</v>
      </c>
      <c r="AI304" s="1">
        <f t="shared" si="149"/>
        <v>1.3438081775940141</v>
      </c>
      <c r="AJ304" s="1">
        <f t="shared" si="150"/>
        <v>-0.49875527224786598</v>
      </c>
      <c r="AK304" s="1">
        <f t="shared" si="151"/>
        <v>7.0346597197247437E-3</v>
      </c>
      <c r="AL304" s="1">
        <f t="shared" si="152"/>
        <v>2.0458147105818576E-2</v>
      </c>
      <c r="AM304" s="1">
        <f t="shared" si="153"/>
        <v>1.0229430337284403E-2</v>
      </c>
      <c r="AN304" s="1">
        <f t="shared" si="158"/>
        <v>6.2974803471430825</v>
      </c>
      <c r="AO304" s="1">
        <f t="shared" si="158"/>
        <v>6.2974750154342605</v>
      </c>
      <c r="AP304" s="1">
        <f t="shared" si="158"/>
        <v>6.2974595092969698</v>
      </c>
      <c r="AQ304" s="1">
        <f t="shared" si="158"/>
        <v>6.297414413025253</v>
      </c>
      <c r="AR304" s="1">
        <f t="shared" si="158"/>
        <v>6.2972832603636011</v>
      </c>
      <c r="AS304" s="1">
        <f t="shared" si="158"/>
        <v>6.2969018328482562</v>
      </c>
      <c r="AT304" s="1">
        <f t="shared" si="158"/>
        <v>6.2957925493122318</v>
      </c>
      <c r="AU304" s="1">
        <f t="shared" si="154"/>
        <v>6.292566567527075</v>
      </c>
    </row>
    <row r="305" spans="1:47" ht="12.95" customHeight="1" x14ac:dyDescent="0.2">
      <c r="A305" s="67" t="s">
        <v>127</v>
      </c>
      <c r="B305" s="68" t="s">
        <v>100</v>
      </c>
      <c r="C305" s="67">
        <v>25467.403999999999</v>
      </c>
      <c r="D305" s="69"/>
      <c r="E305" s="70">
        <f t="shared" si="134"/>
        <v>-11297.001620124725</v>
      </c>
      <c r="F305" s="1">
        <f t="shared" si="135"/>
        <v>-11297</v>
      </c>
      <c r="G305" s="1">
        <f t="shared" si="136"/>
        <v>-2.7175100040039979E-3</v>
      </c>
      <c r="H305" s="1">
        <f t="shared" si="137"/>
        <v>-2.7175100040039979E-3</v>
      </c>
      <c r="P305" s="1">
        <f t="shared" si="138"/>
        <v>-2.6384086772191714E-2</v>
      </c>
      <c r="Q305" s="119">
        <f t="shared" si="155"/>
        <v>10448.903999999999</v>
      </c>
      <c r="R305" s="1">
        <f t="shared" si="139"/>
        <v>5.6010685592452255E-4</v>
      </c>
      <c r="S305" s="2">
        <f t="shared" si="140"/>
        <v>0.05</v>
      </c>
      <c r="Z305" s="1">
        <f t="shared" si="141"/>
        <v>-11297</v>
      </c>
      <c r="AA305" s="1">
        <f t="shared" si="142"/>
        <v>-1.6581735818674642E-2</v>
      </c>
      <c r="AB305" s="1">
        <f t="shared" si="143"/>
        <v>7.3205926522286018E-3</v>
      </c>
      <c r="AC305" s="1">
        <f t="shared" si="144"/>
        <v>2.3666576768187716E-2</v>
      </c>
      <c r="AD305" s="1">
        <f t="shared" si="145"/>
        <v>1.3864225814670644E-2</v>
      </c>
      <c r="AE305" s="1">
        <f t="shared" si="146"/>
        <v>9.6108378720089952E-6</v>
      </c>
      <c r="AF305" s="1">
        <f t="shared" si="147"/>
        <v>2.3666576768187716E-2</v>
      </c>
      <c r="AG305" s="2"/>
      <c r="AH305" s="1">
        <f t="shared" si="148"/>
        <v>-1.00381026562326E-2</v>
      </c>
      <c r="AI305" s="1">
        <f t="shared" si="149"/>
        <v>1.3436478655269837</v>
      </c>
      <c r="AJ305" s="1">
        <f t="shared" si="150"/>
        <v>-0.5128149411850943</v>
      </c>
      <c r="AK305" s="1">
        <f t="shared" si="151"/>
        <v>1.2637006632808713E-2</v>
      </c>
      <c r="AL305" s="1">
        <f t="shared" si="152"/>
        <v>3.6756564879707999E-2</v>
      </c>
      <c r="AM305" s="1">
        <f t="shared" si="153"/>
        <v>1.8380351876755862E-2</v>
      </c>
      <c r="AN305" s="1">
        <f t="shared" si="158"/>
        <v>6.3088698160475936</v>
      </c>
      <c r="AO305" s="1">
        <f t="shared" si="158"/>
        <v>6.3088602479682656</v>
      </c>
      <c r="AP305" s="1">
        <f t="shared" si="158"/>
        <v>6.3088324149259813</v>
      </c>
      <c r="AQ305" s="1">
        <f t="shared" si="158"/>
        <v>6.3087514501747508</v>
      </c>
      <c r="AR305" s="1">
        <f t="shared" si="158"/>
        <v>6.3085159292280304</v>
      </c>
      <c r="AS305" s="1">
        <f t="shared" si="158"/>
        <v>6.3078308227784747</v>
      </c>
      <c r="AT305" s="1">
        <f t="shared" si="158"/>
        <v>6.3058379824988435</v>
      </c>
      <c r="AU305" s="1">
        <f t="shared" si="154"/>
        <v>6.3000416838579048</v>
      </c>
    </row>
    <row r="306" spans="1:47" ht="12.95" customHeight="1" x14ac:dyDescent="0.2">
      <c r="A306" s="67" t="s">
        <v>127</v>
      </c>
      <c r="B306" s="68" t="s">
        <v>100</v>
      </c>
      <c r="C306" s="67">
        <v>25509.339</v>
      </c>
      <c r="D306" s="69"/>
      <c r="E306" s="70">
        <f t="shared" si="134"/>
        <v>-11272.000817815682</v>
      </c>
      <c r="F306" s="1">
        <f t="shared" si="135"/>
        <v>-11272</v>
      </c>
      <c r="G306" s="1">
        <f t="shared" si="136"/>
        <v>-1.3717600013478659E-3</v>
      </c>
      <c r="H306" s="1">
        <f t="shared" si="137"/>
        <v>-1.3717600013478659E-3</v>
      </c>
      <c r="P306" s="1">
        <f t="shared" si="138"/>
        <v>-2.6351910450931625E-2</v>
      </c>
      <c r="Q306" s="119">
        <f t="shared" si="155"/>
        <v>10490.839</v>
      </c>
      <c r="R306" s="1">
        <f t="shared" si="139"/>
        <v>6.2400791648383966E-4</v>
      </c>
      <c r="S306" s="2">
        <f t="shared" si="140"/>
        <v>0.05</v>
      </c>
      <c r="Z306" s="1">
        <f t="shared" si="141"/>
        <v>-11272</v>
      </c>
      <c r="AA306" s="1">
        <f t="shared" si="142"/>
        <v>-1.706989938035066E-2</v>
      </c>
      <c r="AB306" s="1">
        <f t="shared" si="143"/>
        <v>9.1475514859307543E-3</v>
      </c>
      <c r="AC306" s="1">
        <f t="shared" si="144"/>
        <v>2.4980150449583759E-2</v>
      </c>
      <c r="AD306" s="1">
        <f t="shared" si="145"/>
        <v>1.5698139379002794E-2</v>
      </c>
      <c r="AE306" s="1">
        <f t="shared" si="146"/>
        <v>1.232157899812991E-5</v>
      </c>
      <c r="AF306" s="1">
        <f t="shared" si="147"/>
        <v>2.4980150449583759E-2</v>
      </c>
      <c r="AG306" s="2"/>
      <c r="AH306" s="1">
        <f t="shared" si="148"/>
        <v>-1.051931148727862E-2</v>
      </c>
      <c r="AI306" s="1">
        <f t="shared" si="149"/>
        <v>1.3427907910492709</v>
      </c>
      <c r="AJ306" s="1">
        <f t="shared" si="150"/>
        <v>-0.54912890794819758</v>
      </c>
      <c r="AK306" s="1">
        <f t="shared" si="151"/>
        <v>2.7350008952547751E-2</v>
      </c>
      <c r="AL306" s="1">
        <f t="shared" si="152"/>
        <v>7.9617641266603353E-2</v>
      </c>
      <c r="AM306" s="1">
        <f t="shared" si="153"/>
        <v>3.9829862878015071E-2</v>
      </c>
      <c r="AN306" s="1">
        <f t="shared" si="158"/>
        <v>6.3388318315689336</v>
      </c>
      <c r="AO306" s="1">
        <f t="shared" si="158"/>
        <v>6.3388112363431635</v>
      </c>
      <c r="AP306" s="1">
        <f t="shared" si="158"/>
        <v>6.3387512529550438</v>
      </c>
      <c r="AQ306" s="1">
        <f t="shared" si="158"/>
        <v>6.3385765530793146</v>
      </c>
      <c r="AR306" s="1">
        <f t="shared" si="158"/>
        <v>6.3380677543873345</v>
      </c>
      <c r="AS306" s="1">
        <f t="shared" si="158"/>
        <v>6.3365860015402751</v>
      </c>
      <c r="AT306" s="1">
        <f t="shared" si="158"/>
        <v>6.332271412178617</v>
      </c>
      <c r="AU306" s="1">
        <f t="shared" si="154"/>
        <v>6.3197130426232455</v>
      </c>
    </row>
    <row r="307" spans="1:47" ht="12.95" customHeight="1" x14ac:dyDescent="0.2">
      <c r="A307" s="67" t="s">
        <v>131</v>
      </c>
      <c r="B307" s="68" t="s">
        <v>100</v>
      </c>
      <c r="C307" s="67">
        <v>25774.368999999999</v>
      </c>
      <c r="D307" s="69"/>
      <c r="E307" s="70">
        <f t="shared" si="134"/>
        <v>-11113.995270278647</v>
      </c>
      <c r="F307" s="1">
        <f t="shared" si="135"/>
        <v>-11114</v>
      </c>
      <c r="G307" s="1">
        <f t="shared" si="136"/>
        <v>7.93337999493815E-3</v>
      </c>
      <c r="H307" s="1">
        <f t="shared" si="137"/>
        <v>7.93337999493815E-3</v>
      </c>
      <c r="P307" s="1">
        <f t="shared" si="138"/>
        <v>-2.6145866497537605E-2</v>
      </c>
      <c r="Q307" s="119">
        <f t="shared" si="155"/>
        <v>10755.868999999999</v>
      </c>
      <c r="R307" s="1">
        <f t="shared" si="139"/>
        <v>1.161395041494921E-3</v>
      </c>
      <c r="S307" s="2">
        <f t="shared" si="140"/>
        <v>0.05</v>
      </c>
      <c r="Z307" s="1">
        <f t="shared" si="141"/>
        <v>-11114</v>
      </c>
      <c r="AA307" s="1">
        <f t="shared" si="142"/>
        <v>-1.9903308776689416E-2</v>
      </c>
      <c r="AB307" s="1">
        <f t="shared" si="143"/>
        <v>2.1242787733986648E-2</v>
      </c>
      <c r="AC307" s="1">
        <f t="shared" si="144"/>
        <v>3.4079246492475755E-2</v>
      </c>
      <c r="AD307" s="1">
        <f t="shared" si="145"/>
        <v>2.7836688771627566E-2</v>
      </c>
      <c r="AE307" s="1">
        <f t="shared" si="146"/>
        <v>3.8744062088422816E-5</v>
      </c>
      <c r="AF307" s="1">
        <f t="shared" si="147"/>
        <v>3.4079246492475755E-2</v>
      </c>
      <c r="AG307" s="2"/>
      <c r="AH307" s="1">
        <f t="shared" si="148"/>
        <v>-1.3309407739048498E-2</v>
      </c>
      <c r="AI307" s="1">
        <f t="shared" si="149"/>
        <v>1.3233603813245205</v>
      </c>
      <c r="AJ307" s="1">
        <f t="shared" si="150"/>
        <v>-0.75055732883427539</v>
      </c>
      <c r="AK307" s="1">
        <f t="shared" si="151"/>
        <v>0.11701116702071661</v>
      </c>
      <c r="AL307" s="1">
        <f t="shared" si="152"/>
        <v>0.34720114794007501</v>
      </c>
      <c r="AM307" s="1">
        <f t="shared" si="153"/>
        <v>0.17536579929512086</v>
      </c>
      <c r="AN307" s="1">
        <f t="shared" si="158"/>
        <v>6.5270374932227844</v>
      </c>
      <c r="AO307" s="1">
        <f t="shared" si="158"/>
        <v>6.5269599974166166</v>
      </c>
      <c r="AP307" s="1">
        <f t="shared" si="158"/>
        <v>6.5267277811416005</v>
      </c>
      <c r="AQ307" s="1">
        <f t="shared" si="158"/>
        <v>6.526032024963655</v>
      </c>
      <c r="AR307" s="1">
        <f t="shared" si="158"/>
        <v>6.523948147156462</v>
      </c>
      <c r="AS307" s="1">
        <f t="shared" si="158"/>
        <v>6.5177130028491677</v>
      </c>
      <c r="AT307" s="1">
        <f t="shared" si="158"/>
        <v>6.4991111871333347</v>
      </c>
      <c r="AU307" s="1">
        <f t="shared" si="154"/>
        <v>6.4440360300202002</v>
      </c>
    </row>
    <row r="308" spans="1:47" ht="12.95" customHeight="1" x14ac:dyDescent="0.2">
      <c r="A308" s="67" t="s">
        <v>132</v>
      </c>
      <c r="B308" s="68" t="s">
        <v>100</v>
      </c>
      <c r="C308" s="67">
        <v>25816.294000000002</v>
      </c>
      <c r="D308" s="69"/>
      <c r="E308" s="70">
        <f t="shared" si="134"/>
        <v>-11089.000429768173</v>
      </c>
      <c r="F308" s="1">
        <f t="shared" si="135"/>
        <v>-11089</v>
      </c>
      <c r="G308" s="1">
        <f t="shared" si="136"/>
        <v>-7.2087000080500729E-4</v>
      </c>
      <c r="H308" s="1">
        <f t="shared" si="137"/>
        <v>-7.2087000080500729E-4</v>
      </c>
      <c r="P308" s="1">
        <f t="shared" si="138"/>
        <v>-2.6112839036078077E-2</v>
      </c>
      <c r="Q308" s="119">
        <f t="shared" si="155"/>
        <v>10797.794000000002</v>
      </c>
      <c r="R308" s="1">
        <f t="shared" si="139"/>
        <v>6.4475209148826635E-4</v>
      </c>
      <c r="S308" s="2">
        <f t="shared" si="140"/>
        <v>0.05</v>
      </c>
      <c r="Z308" s="1">
        <f t="shared" si="141"/>
        <v>-11089</v>
      </c>
      <c r="AA308" s="1">
        <f t="shared" si="142"/>
        <v>-2.0306609145486071E-2</v>
      </c>
      <c r="AB308" s="1">
        <f t="shared" si="143"/>
        <v>1.2985086146350883E-2</v>
      </c>
      <c r="AC308" s="1">
        <f t="shared" si="144"/>
        <v>2.539196903527307E-2</v>
      </c>
      <c r="AD308" s="1">
        <f t="shared" si="145"/>
        <v>1.9585739144681064E-2</v>
      </c>
      <c r="AE308" s="1">
        <f t="shared" si="146"/>
        <v>1.9180058892174607E-5</v>
      </c>
      <c r="AF308" s="1">
        <f t="shared" si="147"/>
        <v>2.539196903527307E-2</v>
      </c>
      <c r="AG308" s="2"/>
      <c r="AH308" s="1">
        <f t="shared" si="148"/>
        <v>-1.370595614715589E-2</v>
      </c>
      <c r="AI308" s="1">
        <f t="shared" si="149"/>
        <v>1.3182344457775881</v>
      </c>
      <c r="AJ308" s="1">
        <f t="shared" si="150"/>
        <v>-0.7772926242299576</v>
      </c>
      <c r="AK308" s="1">
        <f t="shared" si="151"/>
        <v>0.13030881374074749</v>
      </c>
      <c r="AL308" s="1">
        <f t="shared" si="152"/>
        <v>0.38864706547423278</v>
      </c>
      <c r="AM308" s="1">
        <f t="shared" si="153"/>
        <v>0.19680704352813916</v>
      </c>
      <c r="AN308" s="1">
        <f t="shared" si="158"/>
        <v>6.5565022494408591</v>
      </c>
      <c r="AO308" s="1">
        <f t="shared" si="158"/>
        <v>6.5564189484138673</v>
      </c>
      <c r="AP308" s="1">
        <f t="shared" si="158"/>
        <v>6.5561673862834766</v>
      </c>
      <c r="AQ308" s="1">
        <f t="shared" si="158"/>
        <v>6.555407797157959</v>
      </c>
      <c r="AR308" s="1">
        <f t="shared" si="158"/>
        <v>6.5531152010176843</v>
      </c>
      <c r="AS308" s="1">
        <f t="shared" si="158"/>
        <v>6.5462044271887763</v>
      </c>
      <c r="AT308" s="1">
        <f t="shared" si="158"/>
        <v>6.5254487277272872</v>
      </c>
      <c r="AU308" s="1">
        <f t="shared" si="154"/>
        <v>6.4637073887855419</v>
      </c>
    </row>
    <row r="309" spans="1:47" ht="12.95" customHeight="1" x14ac:dyDescent="0.2">
      <c r="A309" s="67" t="s">
        <v>133</v>
      </c>
      <c r="B309" s="68" t="s">
        <v>100</v>
      </c>
      <c r="C309" s="67">
        <v>25826.358</v>
      </c>
      <c r="D309" s="69"/>
      <c r="E309" s="70">
        <f t="shared" si="134"/>
        <v>-11083.000475685947</v>
      </c>
      <c r="F309" s="1">
        <f t="shared" si="135"/>
        <v>-11083</v>
      </c>
      <c r="G309" s="1">
        <f t="shared" si="136"/>
        <v>-7.9789000301389024E-4</v>
      </c>
      <c r="H309" s="1">
        <f t="shared" si="137"/>
        <v>-7.9789000301389024E-4</v>
      </c>
      <c r="P309" s="1">
        <f t="shared" si="138"/>
        <v>-2.610489514346144E-2</v>
      </c>
      <c r="Q309" s="119">
        <f t="shared" si="155"/>
        <v>10807.858</v>
      </c>
      <c r="R309" s="1">
        <f t="shared" si="139"/>
        <v>6.404445091786387E-4</v>
      </c>
      <c r="S309" s="2">
        <f t="shared" si="140"/>
        <v>0.05</v>
      </c>
      <c r="Z309" s="1">
        <f t="shared" si="141"/>
        <v>-11083</v>
      </c>
      <c r="AA309" s="1">
        <f t="shared" si="142"/>
        <v>-2.0401411176731908E-2</v>
      </c>
      <c r="AB309" s="1">
        <f t="shared" si="143"/>
        <v>1.3001251826703175E-2</v>
      </c>
      <c r="AC309" s="1">
        <f t="shared" si="144"/>
        <v>2.530700514044755E-2</v>
      </c>
      <c r="AD309" s="1">
        <f t="shared" si="145"/>
        <v>1.9603521173718018E-2</v>
      </c>
      <c r="AE309" s="1">
        <f t="shared" si="146"/>
        <v>1.9214902120420533E-5</v>
      </c>
      <c r="AF309" s="1">
        <f t="shared" si="147"/>
        <v>2.530700514044755E-2</v>
      </c>
      <c r="AG309" s="2"/>
      <c r="AH309" s="1">
        <f t="shared" si="148"/>
        <v>-1.3799141829717065E-2</v>
      </c>
      <c r="AI309" s="1">
        <f t="shared" si="149"/>
        <v>1.3169290606899089</v>
      </c>
      <c r="AJ309" s="1">
        <f t="shared" si="150"/>
        <v>-0.78348176429215055</v>
      </c>
      <c r="AK309" s="1">
        <f t="shared" si="151"/>
        <v>0.13345231323623233</v>
      </c>
      <c r="AL309" s="1">
        <f t="shared" si="152"/>
        <v>0.39854522177088597</v>
      </c>
      <c r="AM309" s="1">
        <f t="shared" si="153"/>
        <v>0.20195286849727953</v>
      </c>
      <c r="AN309" s="1">
        <f t="shared" si="158"/>
        <v>6.5635564495674057</v>
      </c>
      <c r="AO309" s="1">
        <f t="shared" si="158"/>
        <v>6.5634719136815844</v>
      </c>
      <c r="AP309" s="1">
        <f t="shared" si="158"/>
        <v>6.5632161108182752</v>
      </c>
      <c r="AQ309" s="1">
        <f t="shared" si="158"/>
        <v>6.5624421741386296</v>
      </c>
      <c r="AR309" s="1">
        <f t="shared" si="158"/>
        <v>6.5601016565683521</v>
      </c>
      <c r="AS309" s="1">
        <f t="shared" si="158"/>
        <v>6.5530329316412743</v>
      </c>
      <c r="AT309" s="1">
        <f t="shared" si="158"/>
        <v>6.5317662795665337</v>
      </c>
      <c r="AU309" s="1">
        <f t="shared" si="154"/>
        <v>6.468428514889224</v>
      </c>
    </row>
    <row r="310" spans="1:47" ht="12.95" customHeight="1" x14ac:dyDescent="0.2">
      <c r="A310" s="67" t="s">
        <v>127</v>
      </c>
      <c r="B310" s="68" t="s">
        <v>100</v>
      </c>
      <c r="C310" s="67">
        <v>25888.43</v>
      </c>
      <c r="D310" s="69"/>
      <c r="E310" s="70">
        <f t="shared" si="134"/>
        <v>-11045.994399593736</v>
      </c>
      <c r="F310" s="1">
        <f t="shared" si="135"/>
        <v>-11046</v>
      </c>
      <c r="G310" s="1">
        <f t="shared" si="136"/>
        <v>9.3938199970580172E-3</v>
      </c>
      <c r="H310" s="1">
        <f t="shared" si="137"/>
        <v>9.3938199970580172E-3</v>
      </c>
      <c r="P310" s="1">
        <f t="shared" si="138"/>
        <v>-2.6055759809587006E-2</v>
      </c>
      <c r="Q310" s="119">
        <f t="shared" si="155"/>
        <v>10869.93</v>
      </c>
      <c r="R310" s="1">
        <f t="shared" si="139"/>
        <v>1.2566727084676946E-3</v>
      </c>
      <c r="S310" s="2">
        <f t="shared" si="140"/>
        <v>0.05</v>
      </c>
      <c r="Z310" s="1">
        <f t="shared" si="141"/>
        <v>-11046</v>
      </c>
      <c r="AA310" s="1">
        <f t="shared" si="142"/>
        <v>-2.0968620658653844E-2</v>
      </c>
      <c r="AB310" s="1">
        <f t="shared" si="143"/>
        <v>2.3750239082734582E-2</v>
      </c>
      <c r="AC310" s="1">
        <f t="shared" si="144"/>
        <v>3.5449579806645024E-2</v>
      </c>
      <c r="AD310" s="1">
        <f t="shared" si="145"/>
        <v>3.0362440655711861E-2</v>
      </c>
      <c r="AE310" s="1">
        <f t="shared" si="146"/>
        <v>4.609389012858123E-5</v>
      </c>
      <c r="AF310" s="1">
        <f t="shared" si="147"/>
        <v>3.5449579806645024E-2</v>
      </c>
      <c r="AG310" s="2"/>
      <c r="AH310" s="1">
        <f t="shared" si="148"/>
        <v>-1.4356419085676567E-2</v>
      </c>
      <c r="AI310" s="1">
        <f t="shared" si="149"/>
        <v>1.3082670534488041</v>
      </c>
      <c r="AJ310" s="1">
        <f t="shared" si="150"/>
        <v>-0.81967070904781969</v>
      </c>
      <c r="AK310" s="1">
        <f t="shared" si="151"/>
        <v>0.15239741853417846</v>
      </c>
      <c r="AL310" s="1">
        <f t="shared" si="152"/>
        <v>0.4591320017389664</v>
      </c>
      <c r="AM310" s="1">
        <f t="shared" si="153"/>
        <v>0.23368561652356554</v>
      </c>
      <c r="AN310" s="1">
        <f t="shared" si="158"/>
        <v>6.6068963493085633</v>
      </c>
      <c r="AO310" s="1">
        <f t="shared" si="158"/>
        <v>6.60680558466054</v>
      </c>
      <c r="AP310" s="1">
        <f t="shared" si="158"/>
        <v>6.6065272036384366</v>
      </c>
      <c r="AQ310" s="1">
        <f t="shared" si="158"/>
        <v>6.6056735529413277</v>
      </c>
      <c r="AR310" s="1">
        <f t="shared" si="158"/>
        <v>6.6030573617448045</v>
      </c>
      <c r="AS310" s="1">
        <f t="shared" si="158"/>
        <v>6.5950535042984511</v>
      </c>
      <c r="AT310" s="1">
        <f t="shared" si="158"/>
        <v>6.5706919688390801</v>
      </c>
      <c r="AU310" s="1">
        <f t="shared" si="154"/>
        <v>6.4975421258619281</v>
      </c>
    </row>
    <row r="311" spans="1:47" ht="12.95" customHeight="1" x14ac:dyDescent="0.2">
      <c r="A311" s="67" t="s">
        <v>131</v>
      </c>
      <c r="B311" s="68" t="s">
        <v>100</v>
      </c>
      <c r="C311" s="67">
        <v>26478.848000000002</v>
      </c>
      <c r="D311" s="69"/>
      <c r="E311" s="70">
        <f t="shared" si="134"/>
        <v>-10693.999080702584</v>
      </c>
      <c r="F311" s="1">
        <f t="shared" si="135"/>
        <v>-10694</v>
      </c>
      <c r="G311" s="1">
        <f t="shared" si="136"/>
        <v>1.5419800001836848E-3</v>
      </c>
      <c r="H311" s="1">
        <f t="shared" si="137"/>
        <v>1.5419800001836848E-3</v>
      </c>
      <c r="P311" s="1">
        <f t="shared" si="138"/>
        <v>-2.5575572996483366E-2</v>
      </c>
      <c r="Q311" s="119">
        <f t="shared" si="155"/>
        <v>11460.348000000002</v>
      </c>
      <c r="R311" s="1">
        <f t="shared" si="139"/>
        <v>7.3536168052704609E-4</v>
      </c>
      <c r="S311" s="2">
        <f t="shared" si="140"/>
        <v>0.05</v>
      </c>
      <c r="Z311" s="1">
        <f t="shared" si="141"/>
        <v>-10694</v>
      </c>
      <c r="AA311" s="1">
        <f t="shared" si="142"/>
        <v>-2.4776341967369477E-2</v>
      </c>
      <c r="AB311" s="1">
        <f t="shared" si="143"/>
        <v>1.9614664442044995E-2</v>
      </c>
      <c r="AC311" s="1">
        <f t="shared" si="144"/>
        <v>2.7117552996667051E-2</v>
      </c>
      <c r="AD311" s="1">
        <f t="shared" si="145"/>
        <v>2.6318321967553161E-2</v>
      </c>
      <c r="AE311" s="1">
        <f t="shared" si="146"/>
        <v>3.463270355938957E-5</v>
      </c>
      <c r="AF311" s="1">
        <f t="shared" si="147"/>
        <v>2.7117552996667051E-2</v>
      </c>
      <c r="AG311" s="2"/>
      <c r="AH311" s="1">
        <f t="shared" si="148"/>
        <v>-1.807268444186131E-2</v>
      </c>
      <c r="AI311" s="1">
        <f t="shared" si="149"/>
        <v>1.1901379216313792</v>
      </c>
      <c r="AJ311" s="1">
        <f t="shared" si="150"/>
        <v>-0.99646066496552588</v>
      </c>
      <c r="AK311" s="1">
        <f t="shared" si="151"/>
        <v>0.286532930351101</v>
      </c>
      <c r="AL311" s="1">
        <f t="shared" si="152"/>
        <v>0.9849327231832351</v>
      </c>
      <c r="AM311" s="1">
        <f t="shared" si="153"/>
        <v>0.53656037487836861</v>
      </c>
      <c r="AN311" s="1">
        <f t="shared" ref="AN311:AT320" si="159">$AU311+$AB$7*SIN(AO311)</f>
        <v>7.0005732200944308</v>
      </c>
      <c r="AO311" s="1">
        <f t="shared" si="159"/>
        <v>7.0005159094206828</v>
      </c>
      <c r="AP311" s="1">
        <f t="shared" si="159"/>
        <v>7.0002947696524425</v>
      </c>
      <c r="AQ311" s="1">
        <f t="shared" si="159"/>
        <v>6.9994418759647727</v>
      </c>
      <c r="AR311" s="1">
        <f t="shared" si="159"/>
        <v>6.9961583366204785</v>
      </c>
      <c r="AS311" s="1">
        <f t="shared" si="159"/>
        <v>6.9836028946698621</v>
      </c>
      <c r="AT311" s="1">
        <f t="shared" si="159"/>
        <v>6.93675701732497</v>
      </c>
      <c r="AU311" s="1">
        <f t="shared" si="154"/>
        <v>6.7745148572779286</v>
      </c>
    </row>
    <row r="312" spans="1:47" ht="12.95" customHeight="1" x14ac:dyDescent="0.2">
      <c r="A312" s="67" t="s">
        <v>134</v>
      </c>
      <c r="B312" s="68" t="s">
        <v>100</v>
      </c>
      <c r="C312" s="67">
        <v>26867.98</v>
      </c>
      <c r="D312" s="69"/>
      <c r="E312" s="70">
        <f t="shared" si="134"/>
        <v>-10462.006420535126</v>
      </c>
      <c r="F312" s="1">
        <f t="shared" si="135"/>
        <v>-10462</v>
      </c>
      <c r="G312" s="1">
        <f t="shared" si="136"/>
        <v>-1.0769460001029074E-2</v>
      </c>
      <c r="H312" s="1">
        <f t="shared" si="137"/>
        <v>-1.0769460001029074E-2</v>
      </c>
      <c r="P312" s="1">
        <f t="shared" si="138"/>
        <v>-2.5246483032936202E-2</v>
      </c>
      <c r="Q312" s="119">
        <f t="shared" si="155"/>
        <v>11849.48</v>
      </c>
      <c r="R312" s="1">
        <f t="shared" si="139"/>
        <v>2.0958419586636947E-4</v>
      </c>
      <c r="S312" s="2">
        <f t="shared" si="140"/>
        <v>0.05</v>
      </c>
      <c r="Z312" s="1">
        <f t="shared" si="141"/>
        <v>-10462</v>
      </c>
      <c r="AA312" s="1">
        <f t="shared" si="142"/>
        <v>-2.5757074496872229E-2</v>
      </c>
      <c r="AB312" s="1">
        <f t="shared" si="143"/>
        <v>8.2266816854866878E-3</v>
      </c>
      <c r="AC312" s="1">
        <f t="shared" si="144"/>
        <v>1.4477023031907128E-2</v>
      </c>
      <c r="AD312" s="1">
        <f t="shared" si="145"/>
        <v>1.4987614495843155E-2</v>
      </c>
      <c r="AE312" s="1">
        <f t="shared" si="146"/>
        <v>1.1231429413800394E-5</v>
      </c>
      <c r="AF312" s="1">
        <f t="shared" si="147"/>
        <v>1.4477023031907128E-2</v>
      </c>
      <c r="AG312" s="2"/>
      <c r="AH312" s="1">
        <f t="shared" si="148"/>
        <v>-1.8996141686515762E-2</v>
      </c>
      <c r="AI312" s="1">
        <f t="shared" si="149"/>
        <v>1.1004933248243642</v>
      </c>
      <c r="AJ312" s="1">
        <f t="shared" si="150"/>
        <v>-0.97903198805961966</v>
      </c>
      <c r="AK312" s="1">
        <f t="shared" si="151"/>
        <v>0.32886872925779098</v>
      </c>
      <c r="AL312" s="1">
        <f t="shared" si="152"/>
        <v>1.2742347837314847</v>
      </c>
      <c r="AM312" s="1">
        <f t="shared" si="153"/>
        <v>0.74007283660105927</v>
      </c>
      <c r="AN312" s="1">
        <f t="shared" si="159"/>
        <v>7.2376741225135888</v>
      </c>
      <c r="AO312" s="1">
        <f t="shared" si="159"/>
        <v>7.2376567480274492</v>
      </c>
      <c r="AP312" s="1">
        <f t="shared" si="159"/>
        <v>7.2375693462866977</v>
      </c>
      <c r="AQ312" s="1">
        <f t="shared" si="159"/>
        <v>7.2371298383328169</v>
      </c>
      <c r="AR312" s="1">
        <f t="shared" si="159"/>
        <v>7.2349238450597575</v>
      </c>
      <c r="AS312" s="1">
        <f t="shared" si="159"/>
        <v>7.2239528443594505</v>
      </c>
      <c r="AT312" s="1">
        <f t="shared" si="159"/>
        <v>7.1716539569050211</v>
      </c>
      <c r="AU312" s="1">
        <f t="shared" si="154"/>
        <v>6.9570650666202924</v>
      </c>
    </row>
    <row r="313" spans="1:47" ht="12.95" customHeight="1" x14ac:dyDescent="0.2">
      <c r="A313" s="67" t="s">
        <v>135</v>
      </c>
      <c r="B313" s="68" t="s">
        <v>101</v>
      </c>
      <c r="C313" s="67">
        <v>27244.556</v>
      </c>
      <c r="D313" s="69"/>
      <c r="E313" s="70">
        <f t="shared" si="134"/>
        <v>-10237.499394653878</v>
      </c>
      <c r="F313" s="1">
        <f t="shared" si="135"/>
        <v>-10237.5</v>
      </c>
      <c r="G313" s="1">
        <f t="shared" si="136"/>
        <v>1.0153749972232617E-3</v>
      </c>
      <c r="H313" s="1">
        <f t="shared" si="137"/>
        <v>1.0153749972232617E-3</v>
      </c>
      <c r="P313" s="1">
        <f t="shared" si="138"/>
        <v>-2.4918498587983375E-2</v>
      </c>
      <c r="Q313" s="119">
        <f t="shared" si="155"/>
        <v>12226.056</v>
      </c>
      <c r="R313" s="1">
        <f t="shared" si="139"/>
        <v>6.7256579913347854E-4</v>
      </c>
      <c r="S313" s="2">
        <f t="shared" si="140"/>
        <v>0.05</v>
      </c>
      <c r="Z313" s="1">
        <f t="shared" si="141"/>
        <v>-10237.5</v>
      </c>
      <c r="AA313" s="1">
        <f t="shared" si="142"/>
        <v>-2.573557458485785E-2</v>
      </c>
      <c r="AB313" s="1">
        <f t="shared" si="143"/>
        <v>1.9936864176103814E-2</v>
      </c>
      <c r="AC313" s="1">
        <f t="shared" si="144"/>
        <v>2.5933873585206636E-2</v>
      </c>
      <c r="AD313" s="1">
        <f t="shared" si="145"/>
        <v>2.6750949582081112E-2</v>
      </c>
      <c r="AE313" s="1">
        <f t="shared" si="146"/>
        <v>3.5780665177152284E-5</v>
      </c>
      <c r="AF313" s="1">
        <f t="shared" si="147"/>
        <v>2.5933873585206636E-2</v>
      </c>
      <c r="AG313" s="2"/>
      <c r="AH313" s="1">
        <f t="shared" si="148"/>
        <v>-1.8921489178880552E-2</v>
      </c>
      <c r="AI313" s="1">
        <f t="shared" si="149"/>
        <v>1.0196020651482292</v>
      </c>
      <c r="AJ313" s="1">
        <f t="shared" si="150"/>
        <v>-0.90275249019960302</v>
      </c>
      <c r="AK313" s="1">
        <f t="shared" si="151"/>
        <v>0.34332099915358216</v>
      </c>
      <c r="AL313" s="1">
        <f t="shared" si="152"/>
        <v>1.5137628025692722</v>
      </c>
      <c r="AM313" s="1">
        <f t="shared" si="153"/>
        <v>0.94453317392994873</v>
      </c>
      <c r="AN313" s="1">
        <f t="shared" si="159"/>
        <v>7.4498987275478763</v>
      </c>
      <c r="AO313" s="1">
        <f t="shared" si="159"/>
        <v>7.4498962944273641</v>
      </c>
      <c r="AP313" s="1">
        <f t="shared" si="159"/>
        <v>7.449878299161858</v>
      </c>
      <c r="AQ313" s="1">
        <f t="shared" si="159"/>
        <v>7.4497452303754601</v>
      </c>
      <c r="AR313" s="1">
        <f t="shared" si="159"/>
        <v>7.4487625141748977</v>
      </c>
      <c r="AS313" s="1">
        <f t="shared" si="159"/>
        <v>7.4415736224397788</v>
      </c>
      <c r="AT313" s="1">
        <f t="shared" si="159"/>
        <v>7.3921842013991172</v>
      </c>
      <c r="AU313" s="1">
        <f t="shared" si="154"/>
        <v>7.1337138683330545</v>
      </c>
    </row>
    <row r="314" spans="1:47" ht="12.95" customHeight="1" x14ac:dyDescent="0.2">
      <c r="A314" s="67" t="s">
        <v>135</v>
      </c>
      <c r="B314" s="68" t="s">
        <v>100</v>
      </c>
      <c r="C314" s="67">
        <v>27245.394</v>
      </c>
      <c r="D314" s="69"/>
      <c r="E314" s="70">
        <f t="shared" si="134"/>
        <v>-10236.999795933598</v>
      </c>
      <c r="F314" s="1">
        <f t="shared" si="135"/>
        <v>-10237</v>
      </c>
      <c r="G314" s="1">
        <f t="shared" si="136"/>
        <v>3.4228999720653519E-4</v>
      </c>
      <c r="H314" s="1">
        <f t="shared" si="137"/>
        <v>3.4228999720653519E-4</v>
      </c>
      <c r="P314" s="1">
        <f t="shared" si="138"/>
        <v>-2.4917757645539163E-2</v>
      </c>
      <c r="Q314" s="119">
        <f t="shared" si="155"/>
        <v>12226.894</v>
      </c>
      <c r="R314" s="1">
        <f t="shared" si="139"/>
        <v>6.380700069137825E-4</v>
      </c>
      <c r="S314" s="2">
        <f t="shared" si="140"/>
        <v>0.05</v>
      </c>
      <c r="Z314" s="1">
        <f t="shared" si="141"/>
        <v>-10237</v>
      </c>
      <c r="AA314" s="1">
        <f t="shared" si="142"/>
        <v>-2.5734610492791916E-2</v>
      </c>
      <c r="AB314" s="1">
        <f t="shared" si="143"/>
        <v>1.9262699197148493E-2</v>
      </c>
      <c r="AC314" s="1">
        <f t="shared" si="144"/>
        <v>2.5260047642745698E-2</v>
      </c>
      <c r="AD314" s="1">
        <f t="shared" si="145"/>
        <v>2.6076900489998452E-2</v>
      </c>
      <c r="AE314" s="1">
        <f t="shared" si="146"/>
        <v>3.4000236958264079E-5</v>
      </c>
      <c r="AF314" s="1">
        <f t="shared" si="147"/>
        <v>2.5260047642745698E-2</v>
      </c>
      <c r="AG314" s="2"/>
      <c r="AH314" s="1">
        <f t="shared" si="148"/>
        <v>-1.8920409199941958E-2</v>
      </c>
      <c r="AI314" s="1">
        <f t="shared" si="149"/>
        <v>1.0194324960005374</v>
      </c>
      <c r="AJ314" s="1">
        <f t="shared" si="150"/>
        <v>-0.90253992324043275</v>
      </c>
      <c r="AK314" s="1">
        <f t="shared" si="151"/>
        <v>0.34333063876834308</v>
      </c>
      <c r="AL314" s="1">
        <f t="shared" si="152"/>
        <v>1.5142567040904511</v>
      </c>
      <c r="AM314" s="1">
        <f t="shared" si="153"/>
        <v>0.94500054908860598</v>
      </c>
      <c r="AN314" s="1">
        <f t="shared" si="159"/>
        <v>7.4503536293248231</v>
      </c>
      <c r="AO314" s="1">
        <f t="shared" si="159"/>
        <v>7.4503512097714975</v>
      </c>
      <c r="AP314" s="1">
        <f t="shared" si="159"/>
        <v>7.4503332957877308</v>
      </c>
      <c r="AQ314" s="1">
        <f t="shared" si="159"/>
        <v>7.4502006869001764</v>
      </c>
      <c r="AR314" s="1">
        <f t="shared" si="159"/>
        <v>7.449220321933951</v>
      </c>
      <c r="AS314" s="1">
        <f t="shared" si="159"/>
        <v>7.442040963723775</v>
      </c>
      <c r="AT314" s="1">
        <f t="shared" si="159"/>
        <v>7.3926668451340429</v>
      </c>
      <c r="AU314" s="1">
        <f t="shared" si="154"/>
        <v>7.1341072955083611</v>
      </c>
    </row>
    <row r="315" spans="1:47" ht="12.95" customHeight="1" x14ac:dyDescent="0.2">
      <c r="A315" s="67" t="s">
        <v>136</v>
      </c>
      <c r="B315" s="68" t="s">
        <v>100</v>
      </c>
      <c r="C315" s="67">
        <v>27629.495999999999</v>
      </c>
      <c r="D315" s="69"/>
      <c r="E315" s="70">
        <f t="shared" si="134"/>
        <v>-10008.005920447538</v>
      </c>
      <c r="F315" s="1">
        <f t="shared" si="135"/>
        <v>-10008</v>
      </c>
      <c r="G315" s="1">
        <f t="shared" si="136"/>
        <v>-9.9306400043133181E-3</v>
      </c>
      <c r="H315" s="1">
        <f t="shared" si="137"/>
        <v>-9.9306400043133181E-3</v>
      </c>
      <c r="P315" s="1">
        <f t="shared" si="138"/>
        <v>-2.4573517252132124E-2</v>
      </c>
      <c r="Q315" s="119">
        <f t="shared" si="155"/>
        <v>12610.995999999999</v>
      </c>
      <c r="R315" s="1">
        <f t="shared" si="139"/>
        <v>2.1441385409468963E-4</v>
      </c>
      <c r="S315" s="2">
        <f t="shared" si="140"/>
        <v>0.05</v>
      </c>
      <c r="Z315" s="1">
        <f t="shared" si="141"/>
        <v>-10008</v>
      </c>
      <c r="AA315" s="1">
        <f t="shared" si="142"/>
        <v>-2.4932150750296055E-2</v>
      </c>
      <c r="AB315" s="1">
        <f t="shared" si="143"/>
        <v>8.1353979294560182E-3</v>
      </c>
      <c r="AC315" s="1">
        <f t="shared" si="144"/>
        <v>1.4642877247818806E-2</v>
      </c>
      <c r="AD315" s="1">
        <f t="shared" si="145"/>
        <v>1.5001510745982737E-2</v>
      </c>
      <c r="AE315" s="1">
        <f t="shared" si="146"/>
        <v>1.1252266233091777E-5</v>
      </c>
      <c r="AF315" s="1">
        <f t="shared" si="147"/>
        <v>1.4642877247818806E-2</v>
      </c>
      <c r="AG315" s="2"/>
      <c r="AH315" s="1">
        <f t="shared" si="148"/>
        <v>-1.8066037933769336E-2</v>
      </c>
      <c r="AI315" s="1">
        <f t="shared" si="149"/>
        <v>0.94738163192699043</v>
      </c>
      <c r="AJ315" s="1">
        <f t="shared" si="150"/>
        <v>-0.79285229016291914</v>
      </c>
      <c r="AK315" s="1">
        <f t="shared" si="151"/>
        <v>0.33983062951891596</v>
      </c>
      <c r="AL315" s="1">
        <f t="shared" si="152"/>
        <v>1.7244134842301813</v>
      </c>
      <c r="AM315" s="1">
        <f t="shared" si="153"/>
        <v>1.1667532935153004</v>
      </c>
      <c r="AN315" s="1">
        <f t="shared" si="159"/>
        <v>7.6511258934838606</v>
      </c>
      <c r="AO315" s="1">
        <f t="shared" si="159"/>
        <v>7.6511258244845894</v>
      </c>
      <c r="AP315" s="1">
        <f t="shared" si="159"/>
        <v>7.6511248285482525</v>
      </c>
      <c r="AQ315" s="1">
        <f t="shared" si="159"/>
        <v>7.6511104537279406</v>
      </c>
      <c r="AR315" s="1">
        <f t="shared" si="159"/>
        <v>7.6509030869170189</v>
      </c>
      <c r="AS315" s="1">
        <f t="shared" si="159"/>
        <v>7.6479345750047214</v>
      </c>
      <c r="AT315" s="1">
        <f t="shared" si="159"/>
        <v>7.6093016537686093</v>
      </c>
      <c r="AU315" s="1">
        <f t="shared" si="154"/>
        <v>7.3142969417988848</v>
      </c>
    </row>
    <row r="316" spans="1:47" ht="12.95" customHeight="1" x14ac:dyDescent="0.2">
      <c r="A316" s="67" t="s">
        <v>137</v>
      </c>
      <c r="B316" s="68" t="s">
        <v>100</v>
      </c>
      <c r="C316" s="67">
        <v>27661.364000000001</v>
      </c>
      <c r="D316" s="69"/>
      <c r="E316" s="70">
        <f t="shared" si="134"/>
        <v>-9989.0068607602934</v>
      </c>
      <c r="F316" s="1">
        <f t="shared" si="135"/>
        <v>-9989</v>
      </c>
      <c r="G316" s="1">
        <f t="shared" si="136"/>
        <v>-1.1507870000059484E-2</v>
      </c>
      <c r="H316" s="1">
        <f t="shared" si="137"/>
        <v>-1.1507870000059484E-2</v>
      </c>
      <c r="P316" s="1">
        <f t="shared" si="138"/>
        <v>-2.454451750816394E-2</v>
      </c>
      <c r="Q316" s="119">
        <f t="shared" si="155"/>
        <v>12642.864000000001</v>
      </c>
      <c r="R316" s="1">
        <f t="shared" si="139"/>
        <v>1.6995417825056613E-4</v>
      </c>
      <c r="S316" s="2">
        <f t="shared" si="140"/>
        <v>0.05</v>
      </c>
      <c r="Z316" s="1">
        <f t="shared" si="141"/>
        <v>-9989</v>
      </c>
      <c r="AA316" s="1">
        <f t="shared" si="142"/>
        <v>-2.4836277361904371E-2</v>
      </c>
      <c r="AB316" s="1">
        <f t="shared" si="143"/>
        <v>6.4580918966474464E-3</v>
      </c>
      <c r="AC316" s="1">
        <f t="shared" si="144"/>
        <v>1.3036647508104456E-2</v>
      </c>
      <c r="AD316" s="1">
        <f t="shared" si="145"/>
        <v>1.3328407361844888E-2</v>
      </c>
      <c r="AE316" s="1">
        <f t="shared" si="146"/>
        <v>8.8823221401640507E-6</v>
      </c>
      <c r="AF316" s="1">
        <f t="shared" si="147"/>
        <v>1.3036647508104456E-2</v>
      </c>
      <c r="AG316" s="2"/>
      <c r="AH316" s="1">
        <f t="shared" si="148"/>
        <v>-1.796596189670693E-2</v>
      </c>
      <c r="AI316" s="1">
        <f t="shared" si="149"/>
        <v>0.94191312500489277</v>
      </c>
      <c r="AJ316" s="1">
        <f t="shared" si="150"/>
        <v>-0.78293052223395243</v>
      </c>
      <c r="AK316" s="1">
        <f t="shared" si="151"/>
        <v>0.33893873247416295</v>
      </c>
      <c r="AL316" s="1">
        <f t="shared" si="152"/>
        <v>1.7405261402152348</v>
      </c>
      <c r="AM316" s="1">
        <f t="shared" si="153"/>
        <v>1.1859577399620811</v>
      </c>
      <c r="AN316" s="1">
        <f t="shared" si="159"/>
        <v>7.6671425194820184</v>
      </c>
      <c r="AO316" s="1">
        <f t="shared" si="159"/>
        <v>7.6671424747616355</v>
      </c>
      <c r="AP316" s="1">
        <f t="shared" si="159"/>
        <v>7.6671417746626611</v>
      </c>
      <c r="AQ316" s="1">
        <f t="shared" si="159"/>
        <v>7.6671308149294379</v>
      </c>
      <c r="AR316" s="1">
        <f t="shared" si="159"/>
        <v>7.6669593280036148</v>
      </c>
      <c r="AS316" s="1">
        <f t="shared" si="159"/>
        <v>7.6642960268735196</v>
      </c>
      <c r="AT316" s="1">
        <f t="shared" si="159"/>
        <v>7.6268606483775541</v>
      </c>
      <c r="AU316" s="1">
        <f t="shared" si="154"/>
        <v>7.3292471744605434</v>
      </c>
    </row>
    <row r="317" spans="1:47" ht="12.95" customHeight="1" x14ac:dyDescent="0.2">
      <c r="A317" s="67" t="s">
        <v>138</v>
      </c>
      <c r="B317" s="68" t="s">
        <v>100</v>
      </c>
      <c r="C317" s="67">
        <v>27877.742999999999</v>
      </c>
      <c r="D317" s="69"/>
      <c r="E317" s="70">
        <f t="shared" si="134"/>
        <v>-9860.006059452835</v>
      </c>
      <c r="F317" s="1">
        <f t="shared" si="135"/>
        <v>-9860</v>
      </c>
      <c r="G317" s="1">
        <f t="shared" si="136"/>
        <v>-1.016380000510253E-2</v>
      </c>
      <c r="H317" s="1">
        <f t="shared" si="137"/>
        <v>-1.016380000510253E-2</v>
      </c>
      <c r="P317" s="1">
        <f t="shared" si="138"/>
        <v>-2.4345848556781045E-2</v>
      </c>
      <c r="Q317" s="119">
        <f t="shared" si="155"/>
        <v>12859.242999999999</v>
      </c>
      <c r="R317" s="1">
        <f t="shared" si="139"/>
        <v>2.0113050112216665E-4</v>
      </c>
      <c r="S317" s="2">
        <f t="shared" si="140"/>
        <v>0.05</v>
      </c>
      <c r="Z317" s="1">
        <f t="shared" si="141"/>
        <v>-9860</v>
      </c>
      <c r="AA317" s="1">
        <f t="shared" si="142"/>
        <v>-2.4084113335642768E-2</v>
      </c>
      <c r="AB317" s="1">
        <f t="shared" si="143"/>
        <v>7.0218871839046529E-3</v>
      </c>
      <c r="AC317" s="1">
        <f t="shared" si="144"/>
        <v>1.4182048551678515E-2</v>
      </c>
      <c r="AD317" s="1">
        <f t="shared" si="145"/>
        <v>1.3920313330540238E-2</v>
      </c>
      <c r="AE317" s="1">
        <f t="shared" si="146"/>
        <v>9.6887561610208133E-6</v>
      </c>
      <c r="AF317" s="1">
        <f t="shared" si="147"/>
        <v>1.4182048551678515E-2</v>
      </c>
      <c r="AG317" s="2"/>
      <c r="AH317" s="1">
        <f t="shared" si="148"/>
        <v>-1.7185687189007183E-2</v>
      </c>
      <c r="AI317" s="1">
        <f t="shared" si="149"/>
        <v>0.90681039490024173</v>
      </c>
      <c r="AJ317" s="1">
        <f t="shared" si="150"/>
        <v>-0.71362995920946837</v>
      </c>
      <c r="AK317" s="1">
        <f t="shared" si="151"/>
        <v>0.33101245734751511</v>
      </c>
      <c r="AL317" s="1">
        <f t="shared" si="152"/>
        <v>1.8452223047129572</v>
      </c>
      <c r="AM317" s="1">
        <f t="shared" si="153"/>
        <v>1.3204027025377534</v>
      </c>
      <c r="AN317" s="1">
        <f t="shared" si="159"/>
        <v>7.7735189421922772</v>
      </c>
      <c r="AO317" s="1">
        <f t="shared" si="159"/>
        <v>7.773518941647497</v>
      </c>
      <c r="AP317" s="1">
        <f t="shared" si="159"/>
        <v>7.7735189219374101</v>
      </c>
      <c r="AQ317" s="1">
        <f t="shared" si="159"/>
        <v>7.7735182088322317</v>
      </c>
      <c r="AR317" s="1">
        <f t="shared" si="159"/>
        <v>7.7734924131359993</v>
      </c>
      <c r="AS317" s="1">
        <f t="shared" si="159"/>
        <v>7.772564768894104</v>
      </c>
      <c r="AT317" s="1">
        <f t="shared" si="159"/>
        <v>7.7442899514970804</v>
      </c>
      <c r="AU317" s="1">
        <f t="shared" si="154"/>
        <v>7.4307513856897032</v>
      </c>
    </row>
    <row r="318" spans="1:47" ht="12.95" customHeight="1" x14ac:dyDescent="0.2">
      <c r="A318" s="67" t="s">
        <v>138</v>
      </c>
      <c r="B318" s="68" t="s">
        <v>100</v>
      </c>
      <c r="C318" s="67">
        <v>27926.392</v>
      </c>
      <c r="D318" s="69"/>
      <c r="E318" s="70">
        <f t="shared" si="134"/>
        <v>-9831.0025055829719</v>
      </c>
      <c r="F318" s="1">
        <f t="shared" si="135"/>
        <v>-9831</v>
      </c>
      <c r="G318" s="1">
        <f t="shared" si="136"/>
        <v>-4.2027300041809212E-3</v>
      </c>
      <c r="H318" s="1">
        <f t="shared" si="137"/>
        <v>-4.2027300041809212E-3</v>
      </c>
      <c r="P318" s="1">
        <f t="shared" si="138"/>
        <v>-2.4300760323209433E-2</v>
      </c>
      <c r="Q318" s="119">
        <f t="shared" si="155"/>
        <v>12907.892</v>
      </c>
      <c r="R318" s="1">
        <f t="shared" si="139"/>
        <v>4.0393082270458929E-4</v>
      </c>
      <c r="S318" s="2">
        <f t="shared" si="140"/>
        <v>0.05</v>
      </c>
      <c r="Z318" s="1">
        <f t="shared" si="141"/>
        <v>-9831</v>
      </c>
      <c r="AA318" s="1">
        <f t="shared" si="142"/>
        <v>-2.3892521053247594E-2</v>
      </c>
      <c r="AB318" s="1">
        <f t="shared" si="143"/>
        <v>1.2785146987008899E-2</v>
      </c>
      <c r="AC318" s="1">
        <f t="shared" si="144"/>
        <v>2.0098030319028511E-2</v>
      </c>
      <c r="AD318" s="1">
        <f t="shared" si="145"/>
        <v>1.9689791049066672E-2</v>
      </c>
      <c r="AE318" s="1">
        <f t="shared" si="146"/>
        <v>1.9384393577795303E-5</v>
      </c>
      <c r="AF318" s="1">
        <f t="shared" si="147"/>
        <v>2.0098030319028511E-2</v>
      </c>
      <c r="AG318" s="2"/>
      <c r="AH318" s="1">
        <f t="shared" si="148"/>
        <v>-1.698787699118982E-2</v>
      </c>
      <c r="AI318" s="1">
        <f t="shared" si="149"/>
        <v>0.89939437412574275</v>
      </c>
      <c r="AJ318" s="1">
        <f t="shared" si="150"/>
        <v>-0.69770532889715664</v>
      </c>
      <c r="AK318" s="1">
        <f t="shared" si="151"/>
        <v>0.32883439214951099</v>
      </c>
      <c r="AL318" s="1">
        <f t="shared" si="152"/>
        <v>1.8676993645088471</v>
      </c>
      <c r="AM318" s="1">
        <f t="shared" si="153"/>
        <v>1.3517009614606446</v>
      </c>
      <c r="AN318" s="1">
        <f t="shared" si="159"/>
        <v>7.7968900217859813</v>
      </c>
      <c r="AO318" s="1">
        <f t="shared" si="159"/>
        <v>7.7968900216917749</v>
      </c>
      <c r="AP318" s="1">
        <f t="shared" si="159"/>
        <v>7.7968900168907203</v>
      </c>
      <c r="AQ318" s="1">
        <f t="shared" si="159"/>
        <v>7.796889772214235</v>
      </c>
      <c r="AR318" s="1">
        <f t="shared" si="159"/>
        <v>7.7968773041358954</v>
      </c>
      <c r="AS318" s="1">
        <f t="shared" si="159"/>
        <v>7.7962455235722494</v>
      </c>
      <c r="AT318" s="1">
        <f t="shared" si="159"/>
        <v>7.7702496153517906</v>
      </c>
      <c r="AU318" s="1">
        <f t="shared" si="154"/>
        <v>7.4535701618574981</v>
      </c>
    </row>
    <row r="319" spans="1:47" ht="12.95" customHeight="1" x14ac:dyDescent="0.2">
      <c r="A319" s="67" t="s">
        <v>138</v>
      </c>
      <c r="B319" s="68" t="s">
        <v>100</v>
      </c>
      <c r="C319" s="67">
        <v>27946.496999999999</v>
      </c>
      <c r="D319" s="69"/>
      <c r="E319" s="70">
        <f t="shared" si="134"/>
        <v>-9819.0163095552325</v>
      </c>
      <c r="F319" s="1">
        <f t="shared" si="135"/>
        <v>-9819</v>
      </c>
      <c r="G319" s="1">
        <f t="shared" si="136"/>
        <v>-2.7356770002370467E-2</v>
      </c>
      <c r="H319" s="1">
        <f t="shared" si="137"/>
        <v>-2.7356770002370467E-2</v>
      </c>
      <c r="P319" s="1">
        <f t="shared" si="138"/>
        <v>-2.428205735688372E-2</v>
      </c>
      <c r="Q319" s="119">
        <f t="shared" si="155"/>
        <v>12927.996999999999</v>
      </c>
      <c r="R319" s="1">
        <f t="shared" si="139"/>
        <v>9.4538578523161138E-6</v>
      </c>
      <c r="S319" s="2">
        <f t="shared" si="140"/>
        <v>0.05</v>
      </c>
      <c r="Z319" s="1">
        <f t="shared" si="141"/>
        <v>-9819</v>
      </c>
      <c r="AA319" s="1">
        <f t="shared" si="142"/>
        <v>-2.3811002237790247E-2</v>
      </c>
      <c r="AB319" s="1">
        <f t="shared" si="143"/>
        <v>-1.0452973854118083E-2</v>
      </c>
      <c r="AC319" s="1">
        <f t="shared" si="144"/>
        <v>-3.0747126454867477E-3</v>
      </c>
      <c r="AD319" s="1">
        <f t="shared" si="145"/>
        <v>-3.5457677645802203E-3</v>
      </c>
      <c r="AE319" s="1">
        <f t="shared" si="146"/>
        <v>6.2862345201681069E-7</v>
      </c>
      <c r="AF319" s="1">
        <f t="shared" si="147"/>
        <v>-3.0747126454867477E-3</v>
      </c>
      <c r="AG319" s="2"/>
      <c r="AH319" s="1">
        <f t="shared" si="148"/>
        <v>-1.6903796148252385E-2</v>
      </c>
      <c r="AI319" s="1">
        <f t="shared" si="149"/>
        <v>0.89637540064676213</v>
      </c>
      <c r="AJ319" s="1">
        <f t="shared" si="150"/>
        <v>-0.69108956883217598</v>
      </c>
      <c r="AK319" s="1">
        <f t="shared" si="151"/>
        <v>0.32789555017836142</v>
      </c>
      <c r="AL319" s="1">
        <f t="shared" si="152"/>
        <v>1.8768932569106054</v>
      </c>
      <c r="AM319" s="1">
        <f t="shared" si="153"/>
        <v>1.3647783181728985</v>
      </c>
      <c r="AN319" s="1">
        <f t="shared" si="159"/>
        <v>7.8065050679131369</v>
      </c>
      <c r="AO319" s="1">
        <f t="shared" si="159"/>
        <v>7.8065050678759889</v>
      </c>
      <c r="AP319" s="1">
        <f t="shared" si="159"/>
        <v>7.8065050655998007</v>
      </c>
      <c r="AQ319" s="1">
        <f t="shared" si="159"/>
        <v>7.8065049261286621</v>
      </c>
      <c r="AR319" s="1">
        <f t="shared" si="159"/>
        <v>7.8064963809574159</v>
      </c>
      <c r="AS319" s="1">
        <f t="shared" si="159"/>
        <v>7.8059757313471829</v>
      </c>
      <c r="AT319" s="1">
        <f t="shared" si="159"/>
        <v>7.7809434049010839</v>
      </c>
      <c r="AU319" s="1">
        <f t="shared" si="154"/>
        <v>7.4630124140648615</v>
      </c>
    </row>
    <row r="320" spans="1:47" ht="12.95" customHeight="1" x14ac:dyDescent="0.2">
      <c r="A320" s="67" t="s">
        <v>137</v>
      </c>
      <c r="B320" s="68" t="s">
        <v>100</v>
      </c>
      <c r="C320" s="67">
        <v>27951.541000000001</v>
      </c>
      <c r="D320" s="69"/>
      <c r="E320" s="70">
        <f t="shared" si="134"/>
        <v>-9816.009178355831</v>
      </c>
      <c r="F320" s="1">
        <f t="shared" si="135"/>
        <v>-9816</v>
      </c>
      <c r="G320" s="1">
        <f t="shared" si="136"/>
        <v>-1.5395280002849177E-2</v>
      </c>
      <c r="H320" s="1">
        <f t="shared" si="137"/>
        <v>-1.5395280002849177E-2</v>
      </c>
      <c r="P320" s="1">
        <f t="shared" si="138"/>
        <v>-2.4277377429366885E-2</v>
      </c>
      <c r="Q320" s="119">
        <f t="shared" si="155"/>
        <v>12933.041000000001</v>
      </c>
      <c r="R320" s="1">
        <f t="shared" si="139"/>
        <v>7.8891654694152502E-5</v>
      </c>
      <c r="S320" s="2">
        <f t="shared" si="140"/>
        <v>0.05</v>
      </c>
      <c r="Z320" s="1">
        <f t="shared" si="141"/>
        <v>-9816</v>
      </c>
      <c r="AA320" s="1">
        <f t="shared" si="142"/>
        <v>-2.3790421735340787E-2</v>
      </c>
      <c r="AB320" s="1">
        <f t="shared" si="143"/>
        <v>1.4872961333129431E-3</v>
      </c>
      <c r="AC320" s="1">
        <f t="shared" si="144"/>
        <v>8.8820974265177086E-3</v>
      </c>
      <c r="AD320" s="1">
        <f t="shared" si="145"/>
        <v>8.3951417324916108E-3</v>
      </c>
      <c r="AE320" s="1">
        <f t="shared" si="146"/>
        <v>3.5239202354311123E-6</v>
      </c>
      <c r="AF320" s="1">
        <f t="shared" si="147"/>
        <v>8.8820974265177086E-3</v>
      </c>
      <c r="AG320" s="2"/>
      <c r="AH320" s="1">
        <f t="shared" si="148"/>
        <v>-1.688257613616212E-2</v>
      </c>
      <c r="AI320" s="1">
        <f t="shared" si="149"/>
        <v>0.89562517096071692</v>
      </c>
      <c r="AJ320" s="1">
        <f t="shared" si="150"/>
        <v>-0.68943345423102231</v>
      </c>
      <c r="AK320" s="1">
        <f t="shared" si="151"/>
        <v>0.32765751094841367</v>
      </c>
      <c r="AL320" s="1">
        <f t="shared" si="152"/>
        <v>1.8791821009508725</v>
      </c>
      <c r="AM320" s="1">
        <f t="shared" si="153"/>
        <v>1.3680594896096236</v>
      </c>
      <c r="AN320" s="1">
        <f t="shared" si="159"/>
        <v>7.8089037901462</v>
      </c>
      <c r="AO320" s="1">
        <f t="shared" si="159"/>
        <v>7.8089037901175553</v>
      </c>
      <c r="AP320" s="1">
        <f t="shared" si="159"/>
        <v>7.8089037882690828</v>
      </c>
      <c r="AQ320" s="1">
        <f t="shared" si="159"/>
        <v>7.808903668983123</v>
      </c>
      <c r="AR320" s="1">
        <f t="shared" si="159"/>
        <v>7.8088959718681297</v>
      </c>
      <c r="AS320" s="1">
        <f t="shared" si="159"/>
        <v>7.8084020493864061</v>
      </c>
      <c r="AT320" s="1">
        <f t="shared" si="159"/>
        <v>7.7836124276408034</v>
      </c>
      <c r="AU320" s="1">
        <f t="shared" si="154"/>
        <v>7.4653729771167026</v>
      </c>
    </row>
    <row r="321" spans="1:47" ht="12.95" customHeight="1" x14ac:dyDescent="0.2">
      <c r="A321" s="67" t="s">
        <v>138</v>
      </c>
      <c r="B321" s="68" t="s">
        <v>100</v>
      </c>
      <c r="C321" s="67">
        <v>27961.600999999999</v>
      </c>
      <c r="D321" s="69"/>
      <c r="E321" s="70">
        <f t="shared" si="134"/>
        <v>-9810.0116089930343</v>
      </c>
      <c r="F321" s="1">
        <f t="shared" si="135"/>
        <v>-9810</v>
      </c>
      <c r="G321" s="1">
        <f t="shared" si="136"/>
        <v>-1.9472300002234988E-2</v>
      </c>
      <c r="H321" s="1">
        <f t="shared" si="137"/>
        <v>-1.9472300002234988E-2</v>
      </c>
      <c r="P321" s="1">
        <f t="shared" si="138"/>
        <v>-2.4268012551210718E-2</v>
      </c>
      <c r="Q321" s="119">
        <f t="shared" si="155"/>
        <v>12943.100999999999</v>
      </c>
      <c r="R321" s="1">
        <f t="shared" si="139"/>
        <v>2.2998858852403295E-5</v>
      </c>
      <c r="S321" s="2">
        <f t="shared" si="140"/>
        <v>0.05</v>
      </c>
      <c r="Z321" s="1">
        <f t="shared" si="141"/>
        <v>-9810</v>
      </c>
      <c r="AA321" s="1">
        <f t="shared" si="142"/>
        <v>-2.3749022040766864E-2</v>
      </c>
      <c r="AB321" s="1">
        <f t="shared" si="143"/>
        <v>-2.6324013832533452E-3</v>
      </c>
      <c r="AC321" s="1">
        <f t="shared" si="144"/>
        <v>4.79571254897573E-3</v>
      </c>
      <c r="AD321" s="1">
        <f t="shared" si="145"/>
        <v>4.2767220385318758E-3</v>
      </c>
      <c r="AE321" s="1">
        <f t="shared" si="146"/>
        <v>9.145175697432121E-7</v>
      </c>
      <c r="AF321" s="1">
        <f t="shared" si="147"/>
        <v>4.79571254897573E-3</v>
      </c>
      <c r="AG321" s="2"/>
      <c r="AH321" s="1">
        <f t="shared" si="148"/>
        <v>-1.6839898618981643E-2</v>
      </c>
      <c r="AI321" s="1">
        <f t="shared" si="149"/>
        <v>0.89413010793226311</v>
      </c>
      <c r="AJ321" s="1">
        <f t="shared" si="150"/>
        <v>-0.68611874109414628</v>
      </c>
      <c r="AK321" s="1">
        <f t="shared" si="151"/>
        <v>0.32717749826578102</v>
      </c>
      <c r="AL321" s="1">
        <f t="shared" si="152"/>
        <v>1.8837483211733654</v>
      </c>
      <c r="AM321" s="1">
        <f t="shared" si="153"/>
        <v>1.3746361916917285</v>
      </c>
      <c r="AN321" s="1">
        <f t="shared" ref="AN321:AT330" si="160">$AU321+$AB$7*SIN(AO321)</f>
        <v>7.8136952212348882</v>
      </c>
      <c r="AO321" s="1">
        <f t="shared" si="160"/>
        <v>7.8136952212185413</v>
      </c>
      <c r="AP321" s="1">
        <f t="shared" si="160"/>
        <v>7.8136952200382401</v>
      </c>
      <c r="AQ321" s="1">
        <f t="shared" si="160"/>
        <v>7.8136951348177206</v>
      </c>
      <c r="AR321" s="1">
        <f t="shared" si="160"/>
        <v>7.8136889821721871</v>
      </c>
      <c r="AS321" s="1">
        <f t="shared" si="160"/>
        <v>7.8132472351992108</v>
      </c>
      <c r="AT321" s="1">
        <f t="shared" si="160"/>
        <v>7.7889451514768808</v>
      </c>
      <c r="AU321" s="1">
        <f t="shared" si="154"/>
        <v>7.4700941032203847</v>
      </c>
    </row>
    <row r="322" spans="1:47" ht="12.95" customHeight="1" x14ac:dyDescent="0.2">
      <c r="A322" s="67" t="s">
        <v>139</v>
      </c>
      <c r="B322" s="68" t="s">
        <v>100</v>
      </c>
      <c r="C322" s="67">
        <v>27966.645</v>
      </c>
      <c r="D322" s="69"/>
      <c r="E322" s="70">
        <f t="shared" si="134"/>
        <v>-9807.0044777936346</v>
      </c>
      <c r="F322" s="1">
        <f t="shared" si="135"/>
        <v>-9807</v>
      </c>
      <c r="G322" s="1">
        <f t="shared" si="136"/>
        <v>-7.510810002713697E-3</v>
      </c>
      <c r="H322" s="1">
        <f t="shared" si="137"/>
        <v>-7.510810002713697E-3</v>
      </c>
      <c r="P322" s="1">
        <f t="shared" si="138"/>
        <v>-2.4263327600571399E-2</v>
      </c>
      <c r="Q322" s="119">
        <f t="shared" si="155"/>
        <v>12948.145</v>
      </c>
      <c r="R322" s="1">
        <f t="shared" si="139"/>
        <v>2.8064684586653199E-4</v>
      </c>
      <c r="S322" s="2">
        <f t="shared" si="140"/>
        <v>0.05</v>
      </c>
      <c r="Z322" s="1">
        <f t="shared" si="141"/>
        <v>-9807</v>
      </c>
      <c r="AA322" s="1">
        <f t="shared" si="142"/>
        <v>-2.3728203492935682E-2</v>
      </c>
      <c r="AB322" s="1">
        <f t="shared" si="143"/>
        <v>9.3076317554710193E-3</v>
      </c>
      <c r="AC322" s="1">
        <f t="shared" si="144"/>
        <v>1.6752517597857702E-2</v>
      </c>
      <c r="AD322" s="1">
        <f t="shared" si="145"/>
        <v>1.6217393490221985E-2</v>
      </c>
      <c r="AE322" s="1">
        <f t="shared" si="146"/>
        <v>1.3150192580834722E-5</v>
      </c>
      <c r="AF322" s="1">
        <f t="shared" si="147"/>
        <v>1.6752517597857702E-2</v>
      </c>
      <c r="AG322" s="2"/>
      <c r="AH322" s="1">
        <f t="shared" si="148"/>
        <v>-1.6818441758184716E-2</v>
      </c>
      <c r="AI322" s="1">
        <f t="shared" si="149"/>
        <v>0.89338526879976876</v>
      </c>
      <c r="AJ322" s="1">
        <f t="shared" si="150"/>
        <v>-0.6844601778371332</v>
      </c>
      <c r="AK322" s="1">
        <f t="shared" si="151"/>
        <v>0.32693554182589546</v>
      </c>
      <c r="AL322" s="1">
        <f t="shared" si="152"/>
        <v>1.8860257220656054</v>
      </c>
      <c r="AM322" s="1">
        <f t="shared" si="153"/>
        <v>1.3779317685676979</v>
      </c>
      <c r="AN322" s="1">
        <f t="shared" si="160"/>
        <v>7.8160879397114025</v>
      </c>
      <c r="AO322" s="1">
        <f t="shared" si="160"/>
        <v>7.8160879396993419</v>
      </c>
      <c r="AP322" s="1">
        <f t="shared" si="160"/>
        <v>7.8160879387735962</v>
      </c>
      <c r="AQ322" s="1">
        <f t="shared" si="160"/>
        <v>7.8160878677141978</v>
      </c>
      <c r="AR322" s="1">
        <f t="shared" si="160"/>
        <v>7.8160824136610723</v>
      </c>
      <c r="AS322" s="1">
        <f t="shared" si="160"/>
        <v>7.815666111754263</v>
      </c>
      <c r="AT322" s="1">
        <f t="shared" si="160"/>
        <v>7.79160884916526</v>
      </c>
      <c r="AU322" s="1">
        <f t="shared" si="154"/>
        <v>7.4724546662722258</v>
      </c>
    </row>
    <row r="323" spans="1:47" ht="12.95" customHeight="1" x14ac:dyDescent="0.2">
      <c r="A323" s="67" t="s">
        <v>139</v>
      </c>
      <c r="B323" s="68" t="s">
        <v>100</v>
      </c>
      <c r="C323" s="67">
        <v>27988.45</v>
      </c>
      <c r="D323" s="69"/>
      <c r="E323" s="70">
        <f t="shared" si="134"/>
        <v>-9794.00477600876</v>
      </c>
      <c r="F323" s="1">
        <f t="shared" si="135"/>
        <v>-9794</v>
      </c>
      <c r="G323" s="1">
        <f t="shared" si="136"/>
        <v>-8.0110200033232104E-3</v>
      </c>
      <c r="H323" s="1">
        <f t="shared" si="137"/>
        <v>-8.0110200033232104E-3</v>
      </c>
      <c r="P323" s="1">
        <f t="shared" si="138"/>
        <v>-2.4243006799477329E-2</v>
      </c>
      <c r="Q323" s="119">
        <f t="shared" si="155"/>
        <v>12969.95</v>
      </c>
      <c r="R323" s="1">
        <f t="shared" si="139"/>
        <v>2.6347739535052166E-4</v>
      </c>
      <c r="S323" s="2">
        <f t="shared" si="140"/>
        <v>0.05</v>
      </c>
      <c r="Z323" s="1">
        <f t="shared" si="141"/>
        <v>-9794</v>
      </c>
      <c r="AA323" s="1">
        <f t="shared" si="142"/>
        <v>-2.3637084394600275E-2</v>
      </c>
      <c r="AB323" s="1">
        <f t="shared" si="143"/>
        <v>8.7135412430895814E-3</v>
      </c>
      <c r="AC323" s="1">
        <f t="shared" si="144"/>
        <v>1.6231986796154119E-2</v>
      </c>
      <c r="AD323" s="1">
        <f t="shared" si="145"/>
        <v>1.5626064391277065E-2</v>
      </c>
      <c r="AE323" s="1">
        <f t="shared" si="146"/>
        <v>1.2208694418016852E-5</v>
      </c>
      <c r="AF323" s="1">
        <f t="shared" si="147"/>
        <v>1.6231986796154119E-2</v>
      </c>
      <c r="AG323" s="2"/>
      <c r="AH323" s="1">
        <f t="shared" si="148"/>
        <v>-1.6724561246412792E-2</v>
      </c>
      <c r="AI323" s="1">
        <f t="shared" si="149"/>
        <v>0.89017829134441573</v>
      </c>
      <c r="AJ323" s="1">
        <f t="shared" si="150"/>
        <v>-0.67726426403785223</v>
      </c>
      <c r="AK323" s="1">
        <f t="shared" si="151"/>
        <v>0.32587227824081227</v>
      </c>
      <c r="AL323" s="1">
        <f t="shared" si="152"/>
        <v>1.8958508239059015</v>
      </c>
      <c r="AM323" s="1">
        <f t="shared" si="153"/>
        <v>1.3922689259129688</v>
      </c>
      <c r="AN323" s="1">
        <f t="shared" si="160"/>
        <v>7.8264334333419026</v>
      </c>
      <c r="AO323" s="1">
        <f t="shared" si="160"/>
        <v>7.8264334333393837</v>
      </c>
      <c r="AP323" s="1">
        <f t="shared" si="160"/>
        <v>7.8264334330735181</v>
      </c>
      <c r="AQ323" s="1">
        <f t="shared" si="160"/>
        <v>7.8264334050051962</v>
      </c>
      <c r="AR323" s="1">
        <f t="shared" si="160"/>
        <v>7.8264304418987116</v>
      </c>
      <c r="AS323" s="1">
        <f t="shared" si="160"/>
        <v>7.826119405815831</v>
      </c>
      <c r="AT323" s="1">
        <f t="shared" si="160"/>
        <v>7.8031309671626552</v>
      </c>
      <c r="AU323" s="1">
        <f t="shared" si="154"/>
        <v>7.4826837728302031</v>
      </c>
    </row>
    <row r="324" spans="1:47" ht="12.95" customHeight="1" x14ac:dyDescent="0.2">
      <c r="A324" s="67" t="s">
        <v>139</v>
      </c>
      <c r="B324" s="68" t="s">
        <v>100</v>
      </c>
      <c r="C324" s="67">
        <v>27993.454000000002</v>
      </c>
      <c r="D324" s="69"/>
      <c r="E324" s="70">
        <f t="shared" si="134"/>
        <v>-9791.0214920036451</v>
      </c>
      <c r="F324" s="1">
        <f t="shared" si="135"/>
        <v>-9791</v>
      </c>
      <c r="G324" s="1">
        <f t="shared" si="136"/>
        <v>-3.6049530001037056E-2</v>
      </c>
      <c r="H324" s="1">
        <f t="shared" si="137"/>
        <v>-3.6049530001037056E-2</v>
      </c>
      <c r="P324" s="1">
        <f t="shared" si="138"/>
        <v>-2.4238312918842469E-2</v>
      </c>
      <c r="Q324" s="119">
        <f t="shared" si="155"/>
        <v>12974.954000000002</v>
      </c>
      <c r="R324" s="1">
        <f t="shared" si="139"/>
        <v>1.3950484896272522E-4</v>
      </c>
      <c r="S324" s="2">
        <f t="shared" si="140"/>
        <v>0.05</v>
      </c>
      <c r="Z324" s="1">
        <f t="shared" si="141"/>
        <v>-9791</v>
      </c>
      <c r="AA324" s="1">
        <f t="shared" si="142"/>
        <v>-2.3615849764900033E-2</v>
      </c>
      <c r="AB324" s="1">
        <f t="shared" si="143"/>
        <v>-1.9346839569867921E-2</v>
      </c>
      <c r="AC324" s="1">
        <f t="shared" si="144"/>
        <v>-1.1811217082194587E-2</v>
      </c>
      <c r="AD324" s="1">
        <f t="shared" si="145"/>
        <v>-1.2433680236137022E-2</v>
      </c>
      <c r="AE324" s="1">
        <f t="shared" si="146"/>
        <v>7.7298202107252206E-6</v>
      </c>
      <c r="AF324" s="1">
        <f t="shared" si="147"/>
        <v>-1.1811217082194587E-2</v>
      </c>
      <c r="AG324" s="2"/>
      <c r="AH324" s="1">
        <f t="shared" si="148"/>
        <v>-1.6702690431169134E-2</v>
      </c>
      <c r="AI324" s="1">
        <f t="shared" si="149"/>
        <v>0.88944297044541609</v>
      </c>
      <c r="AJ324" s="1">
        <f t="shared" si="150"/>
        <v>-0.67560173219339281</v>
      </c>
      <c r="AK324" s="1">
        <f t="shared" si="151"/>
        <v>0.3256235443483107</v>
      </c>
      <c r="AL324" s="1">
        <f t="shared" si="152"/>
        <v>1.898108154072162</v>
      </c>
      <c r="AM324" s="1">
        <f t="shared" si="153"/>
        <v>1.3955906309528043</v>
      </c>
      <c r="AN324" s="1">
        <f t="shared" si="160"/>
        <v>7.828815584976911</v>
      </c>
      <c r="AO324" s="1">
        <f t="shared" si="160"/>
        <v>7.8288155849752874</v>
      </c>
      <c r="AP324" s="1">
        <f t="shared" si="160"/>
        <v>7.8288155847876491</v>
      </c>
      <c r="AQ324" s="1">
        <f t="shared" si="160"/>
        <v>7.8288155631033902</v>
      </c>
      <c r="AR324" s="1">
        <f t="shared" si="160"/>
        <v>7.8288130573040142</v>
      </c>
      <c r="AS324" s="1">
        <f t="shared" si="160"/>
        <v>7.8285251517531975</v>
      </c>
      <c r="AT324" s="1">
        <f t="shared" si="160"/>
        <v>7.8057851607281243</v>
      </c>
      <c r="AU324" s="1">
        <f t="shared" si="154"/>
        <v>7.4850443358820442</v>
      </c>
    </row>
    <row r="325" spans="1:47" ht="12.95" customHeight="1" x14ac:dyDescent="0.2">
      <c r="A325" s="67" t="s">
        <v>136</v>
      </c>
      <c r="B325" s="68" t="s">
        <v>100</v>
      </c>
      <c r="C325" s="67">
        <v>27993.474999999999</v>
      </c>
      <c r="D325" s="69"/>
      <c r="E325" s="70">
        <f t="shared" si="134"/>
        <v>-9791.0089722266475</v>
      </c>
      <c r="F325" s="1">
        <f t="shared" si="135"/>
        <v>-9791</v>
      </c>
      <c r="G325" s="1">
        <f t="shared" si="136"/>
        <v>-1.504953000403475E-2</v>
      </c>
      <c r="H325" s="1">
        <f t="shared" si="137"/>
        <v>-1.504953000403475E-2</v>
      </c>
      <c r="P325" s="1">
        <f t="shared" si="138"/>
        <v>-2.4238312918842469E-2</v>
      </c>
      <c r="Q325" s="119">
        <f t="shared" si="155"/>
        <v>12974.974999999999</v>
      </c>
      <c r="R325" s="1">
        <f t="shared" si="139"/>
        <v>8.4433731455462236E-5</v>
      </c>
      <c r="S325" s="2">
        <f t="shared" si="140"/>
        <v>0.05</v>
      </c>
      <c r="Z325" s="1">
        <f t="shared" si="141"/>
        <v>-9791</v>
      </c>
      <c r="AA325" s="1">
        <f t="shared" si="142"/>
        <v>-2.3615849764900033E-2</v>
      </c>
      <c r="AB325" s="1">
        <f t="shared" si="143"/>
        <v>1.6531604271343842E-3</v>
      </c>
      <c r="AC325" s="1">
        <f t="shared" si="144"/>
        <v>9.1887829148077187E-3</v>
      </c>
      <c r="AD325" s="1">
        <f t="shared" si="145"/>
        <v>8.5663197608652833E-3</v>
      </c>
      <c r="AE325" s="1">
        <f t="shared" si="146"/>
        <v>3.6690917122695519E-6</v>
      </c>
      <c r="AF325" s="1">
        <f t="shared" si="147"/>
        <v>9.1887829148077187E-3</v>
      </c>
      <c r="AG325" s="2"/>
      <c r="AH325" s="1">
        <f t="shared" si="148"/>
        <v>-1.6702690431169134E-2</v>
      </c>
      <c r="AI325" s="1">
        <f t="shared" si="149"/>
        <v>0.88944297044541609</v>
      </c>
      <c r="AJ325" s="1">
        <f t="shared" si="150"/>
        <v>-0.67560173219339281</v>
      </c>
      <c r="AK325" s="1">
        <f t="shared" si="151"/>
        <v>0.3256235443483107</v>
      </c>
      <c r="AL325" s="1">
        <f t="shared" si="152"/>
        <v>1.898108154072162</v>
      </c>
      <c r="AM325" s="1">
        <f t="shared" si="153"/>
        <v>1.3955906309528043</v>
      </c>
      <c r="AN325" s="1">
        <f t="shared" si="160"/>
        <v>7.828815584976911</v>
      </c>
      <c r="AO325" s="1">
        <f t="shared" si="160"/>
        <v>7.8288155849752874</v>
      </c>
      <c r="AP325" s="1">
        <f t="shared" si="160"/>
        <v>7.8288155847876491</v>
      </c>
      <c r="AQ325" s="1">
        <f t="shared" si="160"/>
        <v>7.8288155631033902</v>
      </c>
      <c r="AR325" s="1">
        <f t="shared" si="160"/>
        <v>7.8288130573040142</v>
      </c>
      <c r="AS325" s="1">
        <f t="shared" si="160"/>
        <v>7.8285251517531975</v>
      </c>
      <c r="AT325" s="1">
        <f t="shared" si="160"/>
        <v>7.8057851607281243</v>
      </c>
      <c r="AU325" s="1">
        <f t="shared" si="154"/>
        <v>7.4850443358820442</v>
      </c>
    </row>
    <row r="326" spans="1:47" ht="12.95" customHeight="1" x14ac:dyDescent="0.2">
      <c r="A326" s="67" t="s">
        <v>139</v>
      </c>
      <c r="B326" s="68" t="s">
        <v>100</v>
      </c>
      <c r="C326" s="67">
        <v>28015.3</v>
      </c>
      <c r="D326" s="69"/>
      <c r="E326" s="70">
        <f t="shared" si="134"/>
        <v>-9777.9973468446315</v>
      </c>
      <c r="F326" s="1">
        <f t="shared" si="135"/>
        <v>-9778</v>
      </c>
      <c r="G326" s="1">
        <f t="shared" si="136"/>
        <v>4.4502599957922939E-3</v>
      </c>
      <c r="H326" s="1">
        <f t="shared" si="137"/>
        <v>4.4502599957922939E-3</v>
      </c>
      <c r="P326" s="1">
        <f t="shared" si="138"/>
        <v>-2.4217953421101088E-2</v>
      </c>
      <c r="Q326" s="119">
        <f t="shared" si="155"/>
        <v>12996.8</v>
      </c>
      <c r="R326" s="1">
        <f t="shared" si="139"/>
        <v>8.2186646051654578E-4</v>
      </c>
      <c r="S326" s="2">
        <f t="shared" si="140"/>
        <v>0.05</v>
      </c>
      <c r="Z326" s="1">
        <f t="shared" si="141"/>
        <v>-9778</v>
      </c>
      <c r="AA326" s="1">
        <f t="shared" si="142"/>
        <v>-2.3522947155978656E-2</v>
      </c>
      <c r="AB326" s="1">
        <f t="shared" si="143"/>
        <v>2.1057295623433621E-2</v>
      </c>
      <c r="AC326" s="1">
        <f t="shared" si="144"/>
        <v>2.8668213416893382E-2</v>
      </c>
      <c r="AD326" s="1">
        <f t="shared" si="145"/>
        <v>2.797320715177095E-2</v>
      </c>
      <c r="AE326" s="1">
        <f t="shared" si="146"/>
        <v>3.9125015917794469E-5</v>
      </c>
      <c r="AF326" s="1">
        <f t="shared" si="147"/>
        <v>2.8668213416893382E-2</v>
      </c>
      <c r="AG326" s="2"/>
      <c r="AH326" s="1">
        <f t="shared" si="148"/>
        <v>-1.6607035627641327E-2</v>
      </c>
      <c r="AI326" s="1">
        <f t="shared" si="149"/>
        <v>0.8862770559037817</v>
      </c>
      <c r="AJ326" s="1">
        <f t="shared" si="150"/>
        <v>-0.668389656727015</v>
      </c>
      <c r="AK326" s="1">
        <f t="shared" si="151"/>
        <v>0.32453141820781822</v>
      </c>
      <c r="AL326" s="1">
        <f t="shared" si="152"/>
        <v>1.9078470308050592</v>
      </c>
      <c r="AM326" s="1">
        <f t="shared" si="153"/>
        <v>1.410042469166265</v>
      </c>
      <c r="AN326" s="1">
        <f t="shared" si="160"/>
        <v>7.8391155826290815</v>
      </c>
      <c r="AO326" s="1">
        <f t="shared" si="160"/>
        <v>7.8391155826289491</v>
      </c>
      <c r="AP326" s="1">
        <f t="shared" si="160"/>
        <v>7.8391155826030294</v>
      </c>
      <c r="AQ326" s="1">
        <f t="shared" si="160"/>
        <v>7.8391155775326293</v>
      </c>
      <c r="AR326" s="1">
        <f t="shared" si="160"/>
        <v>7.8391145856943485</v>
      </c>
      <c r="AS326" s="1">
        <f t="shared" si="160"/>
        <v>7.8389218248312309</v>
      </c>
      <c r="AT326" s="1">
        <f t="shared" si="160"/>
        <v>7.817265992709201</v>
      </c>
      <c r="AU326" s="1">
        <f t="shared" si="154"/>
        <v>7.4952734424400216</v>
      </c>
    </row>
    <row r="327" spans="1:47" ht="12.95" customHeight="1" x14ac:dyDescent="0.2">
      <c r="A327" s="67" t="s">
        <v>139</v>
      </c>
      <c r="B327" s="68" t="s">
        <v>100</v>
      </c>
      <c r="C327" s="67">
        <v>28035.41</v>
      </c>
      <c r="D327" s="69"/>
      <c r="E327" s="70">
        <f t="shared" si="134"/>
        <v>-9766.0081699176044</v>
      </c>
      <c r="F327" s="1">
        <f t="shared" si="135"/>
        <v>-9766</v>
      </c>
      <c r="G327" s="1">
        <f t="shared" si="136"/>
        <v>-1.3703780005016597E-2</v>
      </c>
      <c r="H327" s="1">
        <f t="shared" si="137"/>
        <v>-1.3703780005016597E-2</v>
      </c>
      <c r="P327" s="1">
        <f t="shared" si="138"/>
        <v>-2.419913213233453E-2</v>
      </c>
      <c r="Q327" s="119">
        <f t="shared" si="155"/>
        <v>13016.91</v>
      </c>
      <c r="R327" s="1">
        <f t="shared" si="139"/>
        <v>1.1015241627639707E-4</v>
      </c>
      <c r="S327" s="2">
        <f t="shared" si="140"/>
        <v>0.05</v>
      </c>
      <c r="Z327" s="1">
        <f t="shared" si="141"/>
        <v>-9766</v>
      </c>
      <c r="AA327" s="1">
        <f t="shared" si="142"/>
        <v>-2.3435929383979329E-2</v>
      </c>
      <c r="AB327" s="1">
        <f t="shared" si="143"/>
        <v>2.8137040114911728E-3</v>
      </c>
      <c r="AC327" s="1">
        <f t="shared" si="144"/>
        <v>1.0495352127317933E-2</v>
      </c>
      <c r="AD327" s="1">
        <f t="shared" si="145"/>
        <v>9.7321493789627317E-3</v>
      </c>
      <c r="AE327" s="1">
        <f t="shared" si="146"/>
        <v>4.7357365767222344E-6</v>
      </c>
      <c r="AF327" s="1">
        <f t="shared" si="147"/>
        <v>1.0495352127317933E-2</v>
      </c>
      <c r="AG327" s="2"/>
      <c r="AH327" s="1">
        <f t="shared" si="148"/>
        <v>-1.651748401650777E-2</v>
      </c>
      <c r="AI327" s="1">
        <f t="shared" si="149"/>
        <v>0.88338404967705142</v>
      </c>
      <c r="AJ327" s="1">
        <f t="shared" si="150"/>
        <v>-0.66172198720930664</v>
      </c>
      <c r="AK327" s="1">
        <f t="shared" si="151"/>
        <v>0.32350312138859649</v>
      </c>
      <c r="AL327" s="1">
        <f t="shared" si="152"/>
        <v>1.9167755271465432</v>
      </c>
      <c r="AM327" s="1">
        <f t="shared" si="153"/>
        <v>1.4234672188073194</v>
      </c>
      <c r="AN327" s="1">
        <f t="shared" si="160"/>
        <v>7.8485908361160162</v>
      </c>
      <c r="AO327" s="1">
        <f t="shared" si="160"/>
        <v>7.8485908361160144</v>
      </c>
      <c r="AP327" s="1">
        <f t="shared" si="160"/>
        <v>7.8485908361152914</v>
      </c>
      <c r="AQ327" s="1">
        <f t="shared" si="160"/>
        <v>7.8485908357251795</v>
      </c>
      <c r="AR327" s="1">
        <f t="shared" si="160"/>
        <v>7.8485906252879847</v>
      </c>
      <c r="AS327" s="1">
        <f t="shared" si="160"/>
        <v>7.8484782823388013</v>
      </c>
      <c r="AT327" s="1">
        <f t="shared" si="160"/>
        <v>7.8278337831925544</v>
      </c>
      <c r="AU327" s="1">
        <f t="shared" si="154"/>
        <v>7.5047156946473841</v>
      </c>
    </row>
    <row r="328" spans="1:47" ht="12.95" customHeight="1" x14ac:dyDescent="0.2">
      <c r="A328" s="67" t="s">
        <v>139</v>
      </c>
      <c r="B328" s="68" t="s">
        <v>100</v>
      </c>
      <c r="C328" s="67">
        <v>28067.27</v>
      </c>
      <c r="D328" s="69"/>
      <c r="E328" s="70">
        <f t="shared" si="134"/>
        <v>-9747.0138796692172</v>
      </c>
      <c r="F328" s="1">
        <f t="shared" si="135"/>
        <v>-9747</v>
      </c>
      <c r="G328" s="1">
        <f t="shared" si="136"/>
        <v>-2.3281010002392577E-2</v>
      </c>
      <c r="H328" s="1">
        <f t="shared" si="137"/>
        <v>-2.3281010002392577E-2</v>
      </c>
      <c r="P328" s="1">
        <f t="shared" si="138"/>
        <v>-2.4169276969210712E-2</v>
      </c>
      <c r="Q328" s="119">
        <f t="shared" si="155"/>
        <v>13048.77</v>
      </c>
      <c r="R328" s="1">
        <f t="shared" si="139"/>
        <v>7.8901820434028908E-7</v>
      </c>
      <c r="S328" s="2">
        <f t="shared" si="140"/>
        <v>0.05</v>
      </c>
      <c r="Z328" s="1">
        <f t="shared" si="141"/>
        <v>-9747</v>
      </c>
      <c r="AA328" s="1">
        <f t="shared" si="142"/>
        <v>-2.3295723837135025E-2</v>
      </c>
      <c r="AB328" s="1">
        <f t="shared" si="143"/>
        <v>-6.9077303920692251E-3</v>
      </c>
      <c r="AC328" s="1">
        <f t="shared" si="144"/>
        <v>8.8826696681813463E-4</v>
      </c>
      <c r="AD328" s="1">
        <f t="shared" si="145"/>
        <v>1.4713834742448306E-5</v>
      </c>
      <c r="AE328" s="1">
        <f t="shared" si="146"/>
        <v>1.0824846641403941E-11</v>
      </c>
      <c r="AF328" s="1">
        <f t="shared" si="147"/>
        <v>8.8826696681813463E-4</v>
      </c>
      <c r="AG328" s="2"/>
      <c r="AH328" s="1">
        <f t="shared" si="148"/>
        <v>-1.6373279610323352E-2</v>
      </c>
      <c r="AI328" s="1">
        <f t="shared" si="149"/>
        <v>0.87886064393196039</v>
      </c>
      <c r="AJ328" s="1">
        <f t="shared" si="150"/>
        <v>-0.65114698903910673</v>
      </c>
      <c r="AK328" s="1">
        <f t="shared" si="151"/>
        <v>0.32183661356239462</v>
      </c>
      <c r="AL328" s="1">
        <f t="shared" si="152"/>
        <v>1.9307939779646337</v>
      </c>
      <c r="AM328" s="1">
        <f t="shared" si="153"/>
        <v>1.444893075018171</v>
      </c>
      <c r="AN328" s="1">
        <f t="shared" si="160"/>
        <v>7.8635303883101395</v>
      </c>
      <c r="AO328" s="1">
        <f t="shared" si="160"/>
        <v>7.8635303883101404</v>
      </c>
      <c r="AP328" s="1">
        <f t="shared" si="160"/>
        <v>7.8635303883101315</v>
      </c>
      <c r="AQ328" s="1">
        <f t="shared" si="160"/>
        <v>7.8635303883127596</v>
      </c>
      <c r="AR328" s="1">
        <f t="shared" si="160"/>
        <v>7.8635303875123279</v>
      </c>
      <c r="AS328" s="1">
        <f t="shared" si="160"/>
        <v>7.863530631277527</v>
      </c>
      <c r="AT328" s="1">
        <f t="shared" si="160"/>
        <v>7.844507163298335</v>
      </c>
      <c r="AU328" s="1">
        <f t="shared" si="154"/>
        <v>7.5196659273090436</v>
      </c>
    </row>
    <row r="329" spans="1:47" ht="12.95" customHeight="1" x14ac:dyDescent="0.2">
      <c r="A329" s="67" t="s">
        <v>139</v>
      </c>
      <c r="B329" s="68" t="s">
        <v>100</v>
      </c>
      <c r="C329" s="67">
        <v>28072.332999999999</v>
      </c>
      <c r="D329" s="69"/>
      <c r="E329" s="70">
        <f t="shared" si="134"/>
        <v>-9743.9954210525339</v>
      </c>
      <c r="F329" s="1">
        <f t="shared" si="135"/>
        <v>-9744</v>
      </c>
      <c r="G329" s="1">
        <f t="shared" si="136"/>
        <v>7.6804799973615445E-3</v>
      </c>
      <c r="H329" s="1">
        <f t="shared" si="137"/>
        <v>7.6804799973615445E-3</v>
      </c>
      <c r="P329" s="1">
        <f t="shared" si="138"/>
        <v>-2.4164556856713967E-2</v>
      </c>
      <c r="Q329" s="119">
        <f t="shared" si="155"/>
        <v>13053.832999999999</v>
      </c>
      <c r="R329" s="1">
        <f t="shared" si="139"/>
        <v>1.0141063722374276E-3</v>
      </c>
      <c r="S329" s="2">
        <f t="shared" si="140"/>
        <v>0.05</v>
      </c>
      <c r="Z329" s="1">
        <f t="shared" si="141"/>
        <v>-9744</v>
      </c>
      <c r="AA329" s="1">
        <f t="shared" si="142"/>
        <v>-2.3273318341806799E-2</v>
      </c>
      <c r="AB329" s="1">
        <f t="shared" si="143"/>
        <v>2.4030724176116344E-2</v>
      </c>
      <c r="AC329" s="1">
        <f t="shared" si="144"/>
        <v>3.1845036854075512E-2</v>
      </c>
      <c r="AD329" s="1">
        <f t="shared" si="145"/>
        <v>3.0953798339168344E-2</v>
      </c>
      <c r="AE329" s="1">
        <f t="shared" si="146"/>
        <v>4.7906881581095049E-5</v>
      </c>
      <c r="AF329" s="1">
        <f t="shared" si="147"/>
        <v>3.1845036854075512E-2</v>
      </c>
      <c r="AG329" s="2"/>
      <c r="AH329" s="1">
        <f t="shared" si="148"/>
        <v>-1.6350244178754799E-2</v>
      </c>
      <c r="AI329" s="1">
        <f t="shared" si="149"/>
        <v>0.87815278731471758</v>
      </c>
      <c r="AJ329" s="1">
        <f t="shared" si="150"/>
        <v>-0.6494754613702981</v>
      </c>
      <c r="AK329" s="1">
        <f t="shared" si="151"/>
        <v>0.32156928674659985</v>
      </c>
      <c r="AL329" s="1">
        <f t="shared" si="152"/>
        <v>1.9329943194017016</v>
      </c>
      <c r="AM329" s="1">
        <f t="shared" si="153"/>
        <v>1.4482954997124589</v>
      </c>
      <c r="AN329" s="1">
        <f t="shared" si="160"/>
        <v>7.865882277736203</v>
      </c>
      <c r="AO329" s="1">
        <f t="shared" si="160"/>
        <v>7.8658822777362074</v>
      </c>
      <c r="AP329" s="1">
        <f t="shared" si="160"/>
        <v>7.8658822777350856</v>
      </c>
      <c r="AQ329" s="1">
        <f t="shared" si="160"/>
        <v>7.8658822780091384</v>
      </c>
      <c r="AR329" s="1">
        <f t="shared" si="160"/>
        <v>7.865882211041038</v>
      </c>
      <c r="AS329" s="1">
        <f t="shared" si="160"/>
        <v>7.865898564319707</v>
      </c>
      <c r="AT329" s="1">
        <f t="shared" si="160"/>
        <v>7.8471331750139974</v>
      </c>
      <c r="AU329" s="1">
        <f t="shared" si="154"/>
        <v>7.5220264903608847</v>
      </c>
    </row>
    <row r="330" spans="1:47" ht="12.95" customHeight="1" x14ac:dyDescent="0.2">
      <c r="A330" s="67" t="s">
        <v>139</v>
      </c>
      <c r="B330" s="68" t="s">
        <v>100</v>
      </c>
      <c r="C330" s="67">
        <v>28109.227999999999</v>
      </c>
      <c r="D330" s="69"/>
      <c r="E330" s="70">
        <f t="shared" si="134"/>
        <v>-9721.9993652234607</v>
      </c>
      <c r="F330" s="1">
        <f t="shared" si="135"/>
        <v>-9722</v>
      </c>
      <c r="G330" s="1">
        <f t="shared" si="136"/>
        <v>1.0647399976733141E-3</v>
      </c>
      <c r="H330" s="1">
        <f t="shared" si="137"/>
        <v>1.0647399976733141E-3</v>
      </c>
      <c r="P330" s="1">
        <f t="shared" si="138"/>
        <v>-2.4129891536971756E-2</v>
      </c>
      <c r="Q330" s="119">
        <f t="shared" si="155"/>
        <v>13090.727999999999</v>
      </c>
      <c r="R330" s="1">
        <f t="shared" si="139"/>
        <v>6.3476945816653182E-4</v>
      </c>
      <c r="S330" s="2">
        <f t="shared" si="140"/>
        <v>0.05</v>
      </c>
      <c r="Z330" s="1">
        <f t="shared" si="141"/>
        <v>-9722</v>
      </c>
      <c r="AA330" s="1">
        <f t="shared" si="142"/>
        <v>-2.3106824806320658E-2</v>
      </c>
      <c r="AB330" s="1">
        <f t="shared" si="143"/>
        <v>1.7243883296870016E-2</v>
      </c>
      <c r="AC330" s="1">
        <f t="shared" si="144"/>
        <v>2.519463153464507E-2</v>
      </c>
      <c r="AD330" s="1">
        <f t="shared" si="145"/>
        <v>2.4171564803993972E-2</v>
      </c>
      <c r="AE330" s="1">
        <f t="shared" si="146"/>
        <v>2.9213227253684007E-5</v>
      </c>
      <c r="AF330" s="1">
        <f t="shared" si="147"/>
        <v>2.519463153464507E-2</v>
      </c>
      <c r="AG330" s="2"/>
      <c r="AH330" s="1">
        <f t="shared" si="148"/>
        <v>-1.6179143299196702E-2</v>
      </c>
      <c r="AI330" s="1">
        <f t="shared" si="149"/>
        <v>0.87301441676857627</v>
      </c>
      <c r="AJ330" s="1">
        <f t="shared" si="150"/>
        <v>-0.63720483719297882</v>
      </c>
      <c r="AK330" s="1">
        <f t="shared" si="151"/>
        <v>0.31957504763242167</v>
      </c>
      <c r="AL330" s="1">
        <f t="shared" si="152"/>
        <v>1.9490227244331986</v>
      </c>
      <c r="AM330" s="1">
        <f t="shared" si="153"/>
        <v>1.4734120353744935</v>
      </c>
      <c r="AN330" s="1">
        <f t="shared" si="160"/>
        <v>7.883071931001334</v>
      </c>
      <c r="AO330" s="1">
        <f t="shared" si="160"/>
        <v>7.8830719310025419</v>
      </c>
      <c r="AP330" s="1">
        <f t="shared" si="160"/>
        <v>7.8830719308817718</v>
      </c>
      <c r="AQ330" s="1">
        <f t="shared" si="160"/>
        <v>7.8830719429561018</v>
      </c>
      <c r="AR330" s="1">
        <f t="shared" si="160"/>
        <v>7.8830707357598815</v>
      </c>
      <c r="AS330" s="1">
        <f t="shared" si="160"/>
        <v>7.8831911849144465</v>
      </c>
      <c r="AT330" s="1">
        <f t="shared" si="160"/>
        <v>7.8663351466130624</v>
      </c>
      <c r="AU330" s="1">
        <f t="shared" si="154"/>
        <v>7.5393372860743852</v>
      </c>
    </row>
    <row r="331" spans="1:47" ht="12.95" customHeight="1" x14ac:dyDescent="0.2">
      <c r="A331" s="67" t="s">
        <v>140</v>
      </c>
      <c r="B331" s="68" t="s">
        <v>100</v>
      </c>
      <c r="C331" s="67">
        <v>28285.355</v>
      </c>
      <c r="D331" s="69"/>
      <c r="E331" s="70">
        <f t="shared" si="134"/>
        <v>-9616.9959955254817</v>
      </c>
      <c r="F331" s="1">
        <f t="shared" si="135"/>
        <v>-9617</v>
      </c>
      <c r="G331" s="1">
        <f t="shared" si="136"/>
        <v>6.7168899950047489E-3</v>
      </c>
      <c r="H331" s="1">
        <f t="shared" si="137"/>
        <v>6.7168899950047489E-3</v>
      </c>
      <c r="P331" s="1">
        <f t="shared" si="138"/>
        <v>-2.3963202987828003E-2</v>
      </c>
      <c r="Q331" s="119">
        <f t="shared" si="155"/>
        <v>13266.855</v>
      </c>
      <c r="R331" s="1">
        <f t="shared" si="139"/>
        <v>9.4126810543526348E-4</v>
      </c>
      <c r="S331" s="2">
        <f t="shared" si="140"/>
        <v>0.05</v>
      </c>
      <c r="Z331" s="1">
        <f t="shared" si="141"/>
        <v>-9617</v>
      </c>
      <c r="AA331" s="1">
        <f t="shared" si="142"/>
        <v>-2.2262279347981154E-2</v>
      </c>
      <c r="AB331" s="1">
        <f t="shared" si="143"/>
        <v>2.2029793751412771E-2</v>
      </c>
      <c r="AC331" s="1">
        <f t="shared" si="144"/>
        <v>3.0680092982832752E-2</v>
      </c>
      <c r="AD331" s="1">
        <f t="shared" si="145"/>
        <v>2.8979169342985903E-2</v>
      </c>
      <c r="AE331" s="1">
        <f t="shared" si="146"/>
        <v>4.1989612790472703E-5</v>
      </c>
      <c r="AF331" s="1">
        <f t="shared" si="147"/>
        <v>3.0680092982832752E-2</v>
      </c>
      <c r="AG331" s="2"/>
      <c r="AH331" s="1">
        <f t="shared" si="148"/>
        <v>-1.5312903756408024E-2</v>
      </c>
      <c r="AI331" s="1">
        <f t="shared" si="149"/>
        <v>0.84973099647465944</v>
      </c>
      <c r="AJ331" s="1">
        <f t="shared" si="150"/>
        <v>-0.57847113580848175</v>
      </c>
      <c r="AK331" s="1">
        <f t="shared" si="151"/>
        <v>0.30931016148421409</v>
      </c>
      <c r="AL331" s="1">
        <f t="shared" si="152"/>
        <v>2.0230355658781654</v>
      </c>
      <c r="AM331" s="1">
        <f t="shared" si="153"/>
        <v>1.5975845711299836</v>
      </c>
      <c r="AN331" s="1">
        <f t="shared" ref="AN331:AT340" si="161">$AU331+$AB$7*SIN(AO331)</f>
        <v>7.9637668533624337</v>
      </c>
      <c r="AO331" s="1">
        <f t="shared" si="161"/>
        <v>7.9637668539077167</v>
      </c>
      <c r="AP331" s="1">
        <f t="shared" si="161"/>
        <v>7.9637668394352108</v>
      </c>
      <c r="AQ331" s="1">
        <f t="shared" si="161"/>
        <v>7.963767223553349</v>
      </c>
      <c r="AR331" s="1">
        <f t="shared" si="161"/>
        <v>7.9637570281306669</v>
      </c>
      <c r="AS331" s="1">
        <f t="shared" si="161"/>
        <v>7.9640273203580492</v>
      </c>
      <c r="AT331" s="1">
        <f t="shared" si="161"/>
        <v>7.9566221155074208</v>
      </c>
      <c r="AU331" s="1">
        <f t="shared" si="154"/>
        <v>7.6219569928888173</v>
      </c>
    </row>
    <row r="332" spans="1:47" ht="12.95" customHeight="1" x14ac:dyDescent="0.2">
      <c r="A332" s="67" t="s">
        <v>140</v>
      </c>
      <c r="B332" s="68" t="s">
        <v>100</v>
      </c>
      <c r="C332" s="67">
        <v>28332.333999999999</v>
      </c>
      <c r="D332" s="69"/>
      <c r="E332" s="70">
        <f t="shared" si="134"/>
        <v>-9588.9880620170388</v>
      </c>
      <c r="F332" s="1">
        <f t="shared" si="135"/>
        <v>-9589</v>
      </c>
      <c r="G332" s="1">
        <f t="shared" si="136"/>
        <v>2.0024129997182172E-2</v>
      </c>
      <c r="H332" s="1">
        <f t="shared" si="137"/>
        <v>2.0024129997182172E-2</v>
      </c>
      <c r="P332" s="1">
        <f t="shared" si="138"/>
        <v>-2.3918406298646201E-2</v>
      </c>
      <c r="Q332" s="119">
        <f t="shared" si="155"/>
        <v>13313.833999999999</v>
      </c>
      <c r="R332" s="1">
        <f t="shared" si="139"/>
        <v>1.9309464961101939E-3</v>
      </c>
      <c r="S332" s="2">
        <f t="shared" si="140"/>
        <v>0.05</v>
      </c>
      <c r="Z332" s="1">
        <f t="shared" si="141"/>
        <v>-9589</v>
      </c>
      <c r="AA332" s="1">
        <f t="shared" si="142"/>
        <v>-2.2024117353259615E-2</v>
      </c>
      <c r="AB332" s="1">
        <f t="shared" si="143"/>
        <v>3.5093169195940056E-2</v>
      </c>
      <c r="AC332" s="1">
        <f t="shared" si="144"/>
        <v>4.3942536295828373E-2</v>
      </c>
      <c r="AD332" s="1">
        <f t="shared" si="145"/>
        <v>4.2048247350441784E-2</v>
      </c>
      <c r="AE332" s="1">
        <f t="shared" si="146"/>
        <v>8.8402755262196721E-5</v>
      </c>
      <c r="AF332" s="1">
        <f t="shared" si="147"/>
        <v>4.3942536295828373E-2</v>
      </c>
      <c r="AG332" s="2"/>
      <c r="AH332" s="1">
        <f t="shared" si="148"/>
        <v>-1.5069039198757886E-2</v>
      </c>
      <c r="AI332" s="1">
        <f t="shared" si="149"/>
        <v>0.84385701459122442</v>
      </c>
      <c r="AJ332" s="1">
        <f t="shared" si="150"/>
        <v>-0.56280303284192845</v>
      </c>
      <c r="AK332" s="1">
        <f t="shared" si="151"/>
        <v>0.30638687557649119</v>
      </c>
      <c r="AL332" s="1">
        <f t="shared" si="152"/>
        <v>2.042115741111616</v>
      </c>
      <c r="AM332" s="1">
        <f t="shared" si="153"/>
        <v>1.6319991599624033</v>
      </c>
      <c r="AN332" s="1">
        <f t="shared" si="161"/>
        <v>7.9849251435597246</v>
      </c>
      <c r="AO332" s="1">
        <f t="shared" si="161"/>
        <v>7.9849251444240963</v>
      </c>
      <c r="AP332" s="1">
        <f t="shared" si="161"/>
        <v>7.9849251251731745</v>
      </c>
      <c r="AQ332" s="1">
        <f t="shared" si="161"/>
        <v>7.9849255539206876</v>
      </c>
      <c r="AR332" s="1">
        <f t="shared" si="161"/>
        <v>7.9849160047263839</v>
      </c>
      <c r="AS332" s="1">
        <f t="shared" si="161"/>
        <v>7.985128523501043</v>
      </c>
      <c r="AT332" s="1">
        <f t="shared" si="161"/>
        <v>7.9803148426936703</v>
      </c>
      <c r="AU332" s="1">
        <f t="shared" si="154"/>
        <v>7.6439889147059983</v>
      </c>
    </row>
    <row r="333" spans="1:47" ht="12.95" customHeight="1" x14ac:dyDescent="0.2">
      <c r="A333" s="67" t="s">
        <v>140</v>
      </c>
      <c r="B333" s="68" t="s">
        <v>100</v>
      </c>
      <c r="C333" s="67">
        <v>28357.466</v>
      </c>
      <c r="D333" s="69"/>
      <c r="E333" s="70">
        <f t="shared" si="134"/>
        <v>-9574.0048698474693</v>
      </c>
      <c r="F333" s="1">
        <f t="shared" si="135"/>
        <v>-9574</v>
      </c>
      <c r="G333" s="1">
        <f t="shared" si="136"/>
        <v>-8.1684200013114605E-3</v>
      </c>
      <c r="H333" s="1">
        <f t="shared" si="137"/>
        <v>-8.1684200013114605E-3</v>
      </c>
      <c r="P333" s="1">
        <f t="shared" si="138"/>
        <v>-2.3894348073891306E-2</v>
      </c>
      <c r="Q333" s="119">
        <f t="shared" si="155"/>
        <v>13338.966</v>
      </c>
      <c r="R333" s="1">
        <f t="shared" si="139"/>
        <v>2.4730481374395482E-4</v>
      </c>
      <c r="S333" s="2">
        <f t="shared" si="140"/>
        <v>0.05</v>
      </c>
      <c r="Z333" s="1">
        <f t="shared" si="141"/>
        <v>-9574</v>
      </c>
      <c r="AA333" s="1">
        <f t="shared" si="142"/>
        <v>-2.1894444350741164E-2</v>
      </c>
      <c r="AB333" s="1">
        <f t="shared" si="143"/>
        <v>6.7679055441207132E-3</v>
      </c>
      <c r="AC333" s="1">
        <f t="shared" si="144"/>
        <v>1.5725928072579845E-2</v>
      </c>
      <c r="AD333" s="1">
        <f t="shared" si="145"/>
        <v>1.3726024349429704E-2</v>
      </c>
      <c r="AE333" s="1">
        <f t="shared" si="146"/>
        <v>9.4201872220568559E-6</v>
      </c>
      <c r="AF333" s="1">
        <f t="shared" si="147"/>
        <v>1.5725928072579845E-2</v>
      </c>
      <c r="AG333" s="2"/>
      <c r="AH333" s="1">
        <f t="shared" si="148"/>
        <v>-1.4936325545432174E-2</v>
      </c>
      <c r="AI333" s="1">
        <f t="shared" si="149"/>
        <v>0.84076632857081746</v>
      </c>
      <c r="AJ333" s="1">
        <f t="shared" si="150"/>
        <v>-0.55441444479278745</v>
      </c>
      <c r="AK333" s="1">
        <f t="shared" si="151"/>
        <v>0.30479203943192568</v>
      </c>
      <c r="AL333" s="1">
        <f t="shared" si="152"/>
        <v>2.0522295051810269</v>
      </c>
      <c r="AM333" s="1">
        <f t="shared" si="153"/>
        <v>1.6506789695769428</v>
      </c>
      <c r="AN333" s="1">
        <f t="shared" si="161"/>
        <v>7.9962000524236947</v>
      </c>
      <c r="AO333" s="1">
        <f t="shared" si="161"/>
        <v>7.9962000533539479</v>
      </c>
      <c r="AP333" s="1">
        <f t="shared" si="161"/>
        <v>7.9962000342684707</v>
      </c>
      <c r="AQ333" s="1">
        <f t="shared" si="161"/>
        <v>7.996200425834072</v>
      </c>
      <c r="AR333" s="1">
        <f t="shared" si="161"/>
        <v>7.996192392096396</v>
      </c>
      <c r="AS333" s="1">
        <f t="shared" si="161"/>
        <v>7.9963571298624885</v>
      </c>
      <c r="AT333" s="1">
        <f t="shared" si="161"/>
        <v>7.9929402708932216</v>
      </c>
      <c r="AU333" s="1">
        <f t="shared" si="154"/>
        <v>7.6557917299652036</v>
      </c>
    </row>
    <row r="334" spans="1:47" ht="12.95" customHeight="1" x14ac:dyDescent="0.2">
      <c r="A334" s="67" t="s">
        <v>140</v>
      </c>
      <c r="B334" s="68" t="s">
        <v>100</v>
      </c>
      <c r="C334" s="67">
        <v>28367.501</v>
      </c>
      <c r="D334" s="69"/>
      <c r="E334" s="70">
        <f t="shared" si="134"/>
        <v>-9568.0222049811</v>
      </c>
      <c r="F334" s="1">
        <f t="shared" si="135"/>
        <v>-9568</v>
      </c>
      <c r="G334" s="1">
        <f t="shared" si="136"/>
        <v>-3.7245440002152463E-2</v>
      </c>
      <c r="H334" s="1">
        <f t="shared" si="137"/>
        <v>-3.7245440002152463E-2</v>
      </c>
      <c r="P334" s="1">
        <f t="shared" si="138"/>
        <v>-2.3884713063370207E-2</v>
      </c>
      <c r="Q334" s="119">
        <f t="shared" si="155"/>
        <v>13349.001</v>
      </c>
      <c r="R334" s="1">
        <f t="shared" si="139"/>
        <v>1.7850902433270188E-4</v>
      </c>
      <c r="S334" s="2">
        <f t="shared" si="140"/>
        <v>0.05</v>
      </c>
      <c r="Z334" s="1">
        <f t="shared" si="141"/>
        <v>-9568</v>
      </c>
      <c r="AA334" s="1">
        <f t="shared" si="142"/>
        <v>-2.184217734515875E-2</v>
      </c>
      <c r="AB334" s="1">
        <f t="shared" si="143"/>
        <v>-2.2362594930383804E-2</v>
      </c>
      <c r="AC334" s="1">
        <f t="shared" si="144"/>
        <v>-1.3360726938782257E-2</v>
      </c>
      <c r="AD334" s="1">
        <f t="shared" si="145"/>
        <v>-1.5403262656993714E-2</v>
      </c>
      <c r="AE334" s="1">
        <f t="shared" si="146"/>
        <v>1.1863025024016853E-5</v>
      </c>
      <c r="AF334" s="1">
        <f t="shared" si="147"/>
        <v>-1.3360726938782257E-2</v>
      </c>
      <c r="AG334" s="2"/>
      <c r="AH334" s="1">
        <f t="shared" si="148"/>
        <v>-1.4882845071768661E-2</v>
      </c>
      <c r="AI334" s="1">
        <f t="shared" si="149"/>
        <v>0.83954088710969277</v>
      </c>
      <c r="AJ334" s="1">
        <f t="shared" si="150"/>
        <v>-0.55106034035365692</v>
      </c>
      <c r="AK334" s="1">
        <f t="shared" si="151"/>
        <v>0.30414868487031971</v>
      </c>
      <c r="AL334" s="1">
        <f t="shared" si="152"/>
        <v>2.0562543297918716</v>
      </c>
      <c r="AM334" s="1">
        <f t="shared" si="153"/>
        <v>1.6581996771115635</v>
      </c>
      <c r="AN334" s="1">
        <f t="shared" si="161"/>
        <v>8.0006984756393003</v>
      </c>
      <c r="AO334" s="1">
        <f t="shared" si="161"/>
        <v>8.0006984765489406</v>
      </c>
      <c r="AP334" s="1">
        <f t="shared" si="161"/>
        <v>8.0006984584546217</v>
      </c>
      <c r="AQ334" s="1">
        <f t="shared" si="161"/>
        <v>8.0006988183811867</v>
      </c>
      <c r="AR334" s="1">
        <f t="shared" si="161"/>
        <v>8.0006916586690089</v>
      </c>
      <c r="AS334" s="1">
        <f t="shared" si="161"/>
        <v>8.0008340155974658</v>
      </c>
      <c r="AT334" s="1">
        <f t="shared" si="161"/>
        <v>7.9979772977729056</v>
      </c>
      <c r="AU334" s="1">
        <f t="shared" si="154"/>
        <v>7.6605128560688858</v>
      </c>
    </row>
    <row r="335" spans="1:47" ht="12.95" customHeight="1" x14ac:dyDescent="0.2">
      <c r="A335" s="67" t="s">
        <v>140</v>
      </c>
      <c r="B335" s="68" t="s">
        <v>101</v>
      </c>
      <c r="C335" s="67">
        <v>28373.399000000001</v>
      </c>
      <c r="D335" s="69"/>
      <c r="E335" s="70">
        <f t="shared" si="134"/>
        <v>-9564.5059361837048</v>
      </c>
      <c r="F335" s="1">
        <f t="shared" si="135"/>
        <v>-9564.5</v>
      </c>
      <c r="G335" s="1">
        <f t="shared" si="136"/>
        <v>-9.9570350030262489E-3</v>
      </c>
      <c r="H335" s="1">
        <f t="shared" si="137"/>
        <v>-9.9570350030262489E-3</v>
      </c>
      <c r="P335" s="1">
        <f t="shared" si="138"/>
        <v>-2.3879089547625069E-2</v>
      </c>
      <c r="Q335" s="119">
        <f t="shared" si="155"/>
        <v>13354.899000000001</v>
      </c>
      <c r="R335" s="1">
        <f t="shared" si="139"/>
        <v>1.9382360274278467E-4</v>
      </c>
      <c r="S335" s="2">
        <f t="shared" si="140"/>
        <v>0.05</v>
      </c>
      <c r="Z335" s="1">
        <f t="shared" si="141"/>
        <v>-9564.5</v>
      </c>
      <c r="AA335" s="1">
        <f t="shared" si="142"/>
        <v>-2.181158454958607E-2</v>
      </c>
      <c r="AB335" s="1">
        <f t="shared" si="143"/>
        <v>4.8945101536306788E-3</v>
      </c>
      <c r="AC335" s="1">
        <f t="shared" si="144"/>
        <v>1.3922054544598821E-2</v>
      </c>
      <c r="AD335" s="1">
        <f t="shared" si="145"/>
        <v>1.1854549546559821E-2</v>
      </c>
      <c r="AE335" s="1">
        <f t="shared" si="146"/>
        <v>7.0265172475920828E-6</v>
      </c>
      <c r="AF335" s="1">
        <f t="shared" si="147"/>
        <v>1.3922054544598821E-2</v>
      </c>
      <c r="AG335" s="2"/>
      <c r="AH335" s="1">
        <f t="shared" si="148"/>
        <v>-1.4851545156656928E-2</v>
      </c>
      <c r="AI335" s="1">
        <f t="shared" si="149"/>
        <v>0.83882888859728144</v>
      </c>
      <c r="AJ335" s="1">
        <f t="shared" si="150"/>
        <v>-0.54910417450137772</v>
      </c>
      <c r="AK335" s="1">
        <f t="shared" si="151"/>
        <v>0.30377199059014948</v>
      </c>
      <c r="AL335" s="1">
        <f t="shared" si="152"/>
        <v>2.0585967346996137</v>
      </c>
      <c r="AM335" s="1">
        <f t="shared" si="153"/>
        <v>1.6625997959097532</v>
      </c>
      <c r="AN335" s="1">
        <f t="shared" si="161"/>
        <v>8.0033195312717726</v>
      </c>
      <c r="AO335" s="1">
        <f t="shared" si="161"/>
        <v>8.0033195321522399</v>
      </c>
      <c r="AP335" s="1">
        <f t="shared" si="161"/>
        <v>8.0033195149434029</v>
      </c>
      <c r="AQ335" s="1">
        <f t="shared" si="161"/>
        <v>8.0033198512918151</v>
      </c>
      <c r="AR335" s="1">
        <f t="shared" si="161"/>
        <v>8.0033132771921949</v>
      </c>
      <c r="AS335" s="1">
        <f t="shared" si="161"/>
        <v>8.0034417192719935</v>
      </c>
      <c r="AT335" s="1">
        <f t="shared" si="161"/>
        <v>8.0009120903153033</v>
      </c>
      <c r="AU335" s="1">
        <f t="shared" si="154"/>
        <v>7.6632668462960325</v>
      </c>
    </row>
    <row r="336" spans="1:47" ht="12.95" customHeight="1" x14ac:dyDescent="0.2">
      <c r="A336" s="67" t="s">
        <v>140</v>
      </c>
      <c r="B336" s="68" t="s">
        <v>100</v>
      </c>
      <c r="C336" s="67">
        <v>28389.332999999999</v>
      </c>
      <c r="D336" s="69"/>
      <c r="E336" s="70">
        <f t="shared" si="134"/>
        <v>-9555.0064063400841</v>
      </c>
      <c r="F336" s="1">
        <f t="shared" si="135"/>
        <v>-9555</v>
      </c>
      <c r="G336" s="1">
        <f t="shared" si="136"/>
        <v>-1.074565000453731E-2</v>
      </c>
      <c r="H336" s="1">
        <f t="shared" si="137"/>
        <v>-1.074565000453731E-2</v>
      </c>
      <c r="P336" s="1">
        <f t="shared" si="138"/>
        <v>-2.3863814231106818E-2</v>
      </c>
      <c r="Q336" s="119">
        <f t="shared" si="155"/>
        <v>13370.832999999999</v>
      </c>
      <c r="R336" s="1">
        <f t="shared" si="139"/>
        <v>1.7208623267524797E-4</v>
      </c>
      <c r="S336" s="2">
        <f t="shared" si="140"/>
        <v>0.05</v>
      </c>
      <c r="Z336" s="1">
        <f t="shared" si="141"/>
        <v>-9555</v>
      </c>
      <c r="AA336" s="1">
        <f t="shared" si="142"/>
        <v>-2.1728165374995917E-2</v>
      </c>
      <c r="AB336" s="1">
        <f t="shared" si="143"/>
        <v>4.0205593899065046E-3</v>
      </c>
      <c r="AC336" s="1">
        <f t="shared" si="144"/>
        <v>1.3118164226569508E-2</v>
      </c>
      <c r="AD336" s="1">
        <f t="shared" si="145"/>
        <v>1.0982515370458606E-2</v>
      </c>
      <c r="AE336" s="1">
        <f t="shared" si="146"/>
        <v>6.0307821931179773E-6</v>
      </c>
      <c r="AF336" s="1">
        <f t="shared" si="147"/>
        <v>1.3118164226569508E-2</v>
      </c>
      <c r="AG336" s="2"/>
      <c r="AH336" s="1">
        <f t="shared" si="148"/>
        <v>-1.4766209394443815E-2</v>
      </c>
      <c r="AI336" s="1">
        <f t="shared" si="149"/>
        <v>0.83690683143170552</v>
      </c>
      <c r="AJ336" s="1">
        <f t="shared" si="150"/>
        <v>-0.54379617200892427</v>
      </c>
      <c r="AK336" s="1">
        <f t="shared" si="151"/>
        <v>0.30274439348110688</v>
      </c>
      <c r="AL336" s="1">
        <f t="shared" si="152"/>
        <v>2.0649347357229075</v>
      </c>
      <c r="AM336" s="1">
        <f t="shared" si="153"/>
        <v>1.6745918921715599</v>
      </c>
      <c r="AN336" s="1">
        <f t="shared" si="161"/>
        <v>8.0104226505125204</v>
      </c>
      <c r="AO336" s="1">
        <f t="shared" si="161"/>
        <v>8.0104226512336396</v>
      </c>
      <c r="AP336" s="1">
        <f t="shared" si="161"/>
        <v>8.0104226377743402</v>
      </c>
      <c r="AQ336" s="1">
        <f t="shared" si="161"/>
        <v>8.0104228889846016</v>
      </c>
      <c r="AR336" s="1">
        <f t="shared" si="161"/>
        <v>8.0104182002206148</v>
      </c>
      <c r="AS336" s="1">
        <f t="shared" si="161"/>
        <v>8.010505691625081</v>
      </c>
      <c r="AT336" s="1">
        <f t="shared" si="161"/>
        <v>8.0088650430989823</v>
      </c>
      <c r="AU336" s="1">
        <f t="shared" si="154"/>
        <v>7.6707419626268631</v>
      </c>
    </row>
    <row r="337" spans="1:47" ht="12.95" customHeight="1" x14ac:dyDescent="0.2">
      <c r="A337" s="67" t="s">
        <v>140</v>
      </c>
      <c r="B337" s="68" t="s">
        <v>101</v>
      </c>
      <c r="C337" s="67">
        <v>28395.214</v>
      </c>
      <c r="D337" s="69"/>
      <c r="E337" s="70">
        <f t="shared" si="134"/>
        <v>-9551.5002726002604</v>
      </c>
      <c r="F337" s="1">
        <f t="shared" si="135"/>
        <v>-9551.5</v>
      </c>
      <c r="G337" s="1">
        <f t="shared" si="136"/>
        <v>-4.5724500159849413E-4</v>
      </c>
      <c r="H337" s="1">
        <f t="shared" si="137"/>
        <v>-4.5724500159849413E-4</v>
      </c>
      <c r="P337" s="1">
        <f t="shared" si="138"/>
        <v>-2.3858182250470077E-2</v>
      </c>
      <c r="Q337" s="119">
        <f t="shared" si="155"/>
        <v>13376.714</v>
      </c>
      <c r="R337" s="1">
        <f t="shared" si="139"/>
        <v>5.4760386412562557E-4</v>
      </c>
      <c r="S337" s="2">
        <f t="shared" si="140"/>
        <v>0.05</v>
      </c>
      <c r="Z337" s="1">
        <f t="shared" si="141"/>
        <v>-9551.5</v>
      </c>
      <c r="AA337" s="1">
        <f t="shared" si="142"/>
        <v>-2.1697292561240478E-2</v>
      </c>
      <c r="AB337" s="1">
        <f t="shared" si="143"/>
        <v>1.4277386476169912E-2</v>
      </c>
      <c r="AC337" s="1">
        <f t="shared" si="144"/>
        <v>2.3400937248871583E-2</v>
      </c>
      <c r="AD337" s="1">
        <f t="shared" si="145"/>
        <v>2.1240047559641984E-2</v>
      </c>
      <c r="AE337" s="1">
        <f t="shared" si="146"/>
        <v>2.2556981016792668E-5</v>
      </c>
      <c r="AF337" s="1">
        <f t="shared" si="147"/>
        <v>2.3400937248871583E-2</v>
      </c>
      <c r="AG337" s="2"/>
      <c r="AH337" s="1">
        <f t="shared" si="148"/>
        <v>-1.4734631477768406E-2</v>
      </c>
      <c r="AI337" s="1">
        <f t="shared" si="149"/>
        <v>0.83620256226368128</v>
      </c>
      <c r="AJ337" s="1">
        <f t="shared" si="150"/>
        <v>-0.54184121683962549</v>
      </c>
      <c r="AK337" s="1">
        <f t="shared" si="151"/>
        <v>0.30236393437198522</v>
      </c>
      <c r="AL337" s="1">
        <f t="shared" si="152"/>
        <v>2.0672624804178854</v>
      </c>
      <c r="AM337" s="1">
        <f t="shared" si="153"/>
        <v>1.6790282113054813</v>
      </c>
      <c r="AN337" s="1">
        <f t="shared" si="161"/>
        <v>8.0130354911839365</v>
      </c>
      <c r="AO337" s="1">
        <f t="shared" si="161"/>
        <v>8.0130354918109159</v>
      </c>
      <c r="AP337" s="1">
        <f t="shared" si="161"/>
        <v>8.0130354802993491</v>
      </c>
      <c r="AQ337" s="1">
        <f t="shared" si="161"/>
        <v>8.0130356916558494</v>
      </c>
      <c r="AR337" s="1">
        <f t="shared" si="161"/>
        <v>8.0130318110305723</v>
      </c>
      <c r="AS337" s="1">
        <f t="shared" si="161"/>
        <v>8.0131030465567399</v>
      </c>
      <c r="AT337" s="1">
        <f t="shared" si="161"/>
        <v>8.0117903171321441</v>
      </c>
      <c r="AU337" s="1">
        <f t="shared" si="154"/>
        <v>7.6734959528540099</v>
      </c>
    </row>
    <row r="338" spans="1:47" ht="12.95" customHeight="1" x14ac:dyDescent="0.2">
      <c r="A338" s="67" t="s">
        <v>140</v>
      </c>
      <c r="B338" s="68" t="s">
        <v>100</v>
      </c>
      <c r="C338" s="67">
        <v>28399.38</v>
      </c>
      <c r="D338" s="69"/>
      <c r="E338" s="70">
        <f t="shared" si="134"/>
        <v>-9549.0165873154274</v>
      </c>
      <c r="F338" s="1">
        <f t="shared" si="135"/>
        <v>-9549</v>
      </c>
      <c r="G338" s="1">
        <f t="shared" si="136"/>
        <v>-2.7822669999295613E-2</v>
      </c>
      <c r="H338" s="1">
        <f t="shared" si="137"/>
        <v>-2.7822669999295613E-2</v>
      </c>
      <c r="P338" s="1">
        <f t="shared" si="138"/>
        <v>-2.3854158011846323E-2</v>
      </c>
      <c r="Q338" s="119">
        <f t="shared" si="155"/>
        <v>13380.880000000001</v>
      </c>
      <c r="R338" s="1">
        <f t="shared" si="139"/>
        <v>1.5749087394528715E-5</v>
      </c>
      <c r="S338" s="2">
        <f t="shared" si="140"/>
        <v>0.05</v>
      </c>
      <c r="Z338" s="1">
        <f t="shared" si="141"/>
        <v>-9549</v>
      </c>
      <c r="AA338" s="1">
        <f t="shared" si="142"/>
        <v>-2.1675194938952584E-2</v>
      </c>
      <c r="AB338" s="1">
        <f t="shared" si="143"/>
        <v>-1.3110639456348192E-2</v>
      </c>
      <c r="AC338" s="1">
        <f t="shared" si="144"/>
        <v>-3.96851198744929E-3</v>
      </c>
      <c r="AD338" s="1">
        <f t="shared" si="145"/>
        <v>-6.1474750603430287E-3</v>
      </c>
      <c r="AE338" s="1">
        <f t="shared" si="146"/>
        <v>1.8895724808769762E-6</v>
      </c>
      <c r="AF338" s="1">
        <f t="shared" si="147"/>
        <v>-3.96851198744929E-3</v>
      </c>
      <c r="AG338" s="2"/>
      <c r="AH338" s="1">
        <f t="shared" si="148"/>
        <v>-1.4712030542947421E-2</v>
      </c>
      <c r="AI338" s="1">
        <f t="shared" si="149"/>
        <v>0.83570077979744217</v>
      </c>
      <c r="AJ338" s="1">
        <f t="shared" si="150"/>
        <v>-0.54044503804513733</v>
      </c>
      <c r="AK338" s="1">
        <f t="shared" si="151"/>
        <v>0.30209156833437245</v>
      </c>
      <c r="AL338" s="1">
        <f t="shared" si="152"/>
        <v>2.0689227592927661</v>
      </c>
      <c r="AM338" s="1">
        <f t="shared" si="153"/>
        <v>1.682203052405749</v>
      </c>
      <c r="AN338" s="1">
        <f t="shared" si="161"/>
        <v>8.014900460816154</v>
      </c>
      <c r="AO338" s="1">
        <f t="shared" si="161"/>
        <v>8.0149004613622061</v>
      </c>
      <c r="AP338" s="1">
        <f t="shared" si="161"/>
        <v>8.0149004514516893</v>
      </c>
      <c r="AQ338" s="1">
        <f t="shared" si="161"/>
        <v>8.0149006313214173</v>
      </c>
      <c r="AR338" s="1">
        <f t="shared" si="161"/>
        <v>8.0148973667664087</v>
      </c>
      <c r="AS338" s="1">
        <f t="shared" si="161"/>
        <v>8.0149566067636719</v>
      </c>
      <c r="AT338" s="1">
        <f t="shared" si="161"/>
        <v>8.013878227774164</v>
      </c>
      <c r="AU338" s="1">
        <f t="shared" si="154"/>
        <v>7.6754630887305435</v>
      </c>
    </row>
    <row r="339" spans="1:47" ht="12.95" customHeight="1" x14ac:dyDescent="0.2">
      <c r="A339" s="67" t="s">
        <v>140</v>
      </c>
      <c r="B339" s="68" t="s">
        <v>101</v>
      </c>
      <c r="C339" s="67">
        <v>28405.264999999999</v>
      </c>
      <c r="D339" s="69"/>
      <c r="E339" s="70">
        <f t="shared" si="134"/>
        <v>-9545.5080688561757</v>
      </c>
      <c r="F339" s="1">
        <f t="shared" si="135"/>
        <v>-9545.5</v>
      </c>
      <c r="G339" s="1">
        <f t="shared" si="136"/>
        <v>-1.3534265002817847E-2</v>
      </c>
      <c r="H339" s="1">
        <f t="shared" si="137"/>
        <v>-1.3534265002817847E-2</v>
      </c>
      <c r="P339" s="1">
        <f t="shared" si="138"/>
        <v>-2.3848522124336538E-2</v>
      </c>
      <c r="Q339" s="119">
        <f t="shared" si="155"/>
        <v>13386.764999999999</v>
      </c>
      <c r="R339" s="1">
        <f t="shared" si="139"/>
        <v>1.0638389996879904E-4</v>
      </c>
      <c r="S339" s="2">
        <f t="shared" si="140"/>
        <v>0.05</v>
      </c>
      <c r="Z339" s="1">
        <f t="shared" si="141"/>
        <v>-9545.5</v>
      </c>
      <c r="AA339" s="1">
        <f t="shared" si="142"/>
        <v>-2.1644194713140788E-2</v>
      </c>
      <c r="AB339" s="1">
        <f t="shared" si="143"/>
        <v>1.1460611421450721E-3</v>
      </c>
      <c r="AC339" s="1">
        <f t="shared" si="144"/>
        <v>1.0314257121518691E-2</v>
      </c>
      <c r="AD339" s="1">
        <f t="shared" si="145"/>
        <v>8.1099297103229412E-3</v>
      </c>
      <c r="AE339" s="1">
        <f t="shared" si="146"/>
        <v>3.2885479953189376E-6</v>
      </c>
      <c r="AF339" s="1">
        <f t="shared" si="147"/>
        <v>1.0314257121518691E-2</v>
      </c>
      <c r="AG339" s="2"/>
      <c r="AH339" s="1">
        <f t="shared" si="148"/>
        <v>-1.4680326144962919E-2</v>
      </c>
      <c r="AI339" s="1">
        <f t="shared" si="149"/>
        <v>0.83500005407406008</v>
      </c>
      <c r="AJ339" s="1">
        <f t="shared" si="150"/>
        <v>-0.5384907025746416</v>
      </c>
      <c r="AK339" s="1">
        <f t="shared" si="151"/>
        <v>0.30170940864070894</v>
      </c>
      <c r="AL339" s="1">
        <f t="shared" si="152"/>
        <v>2.0712438069078587</v>
      </c>
      <c r="AM339" s="1">
        <f t="shared" si="153"/>
        <v>1.6866563305869713</v>
      </c>
      <c r="AN339" s="1">
        <f t="shared" si="161"/>
        <v>8.0175095401217504</v>
      </c>
      <c r="AO339" s="1">
        <f t="shared" si="161"/>
        <v>8.0175095405334726</v>
      </c>
      <c r="AP339" s="1">
        <f t="shared" si="161"/>
        <v>8.0175095331791422</v>
      </c>
      <c r="AQ339" s="1">
        <f t="shared" si="161"/>
        <v>8.0175096645446562</v>
      </c>
      <c r="AR339" s="1">
        <f t="shared" si="161"/>
        <v>8.0175073180342089</v>
      </c>
      <c r="AS339" s="1">
        <f t="shared" si="161"/>
        <v>8.0175492274449507</v>
      </c>
      <c r="AT339" s="1">
        <f t="shared" si="161"/>
        <v>8.0167991025441374</v>
      </c>
      <c r="AU339" s="1">
        <f t="shared" si="154"/>
        <v>7.678217078957692</v>
      </c>
    </row>
    <row r="340" spans="1:47" ht="12.95" customHeight="1" x14ac:dyDescent="0.2">
      <c r="A340" s="67" t="s">
        <v>140</v>
      </c>
      <c r="B340" s="68" t="s">
        <v>100</v>
      </c>
      <c r="C340" s="67">
        <v>28446.379000000001</v>
      </c>
      <c r="D340" s="69"/>
      <c r="E340" s="70">
        <f t="shared" si="134"/>
        <v>-9520.9967302098412</v>
      </c>
      <c r="F340" s="1">
        <f t="shared" si="135"/>
        <v>-9521</v>
      </c>
      <c r="G340" s="1">
        <f t="shared" si="136"/>
        <v>5.4845699996803887E-3</v>
      </c>
      <c r="H340" s="1">
        <f t="shared" si="137"/>
        <v>5.4845699996803887E-3</v>
      </c>
      <c r="P340" s="1">
        <f t="shared" si="138"/>
        <v>-2.3809007099508298E-2</v>
      </c>
      <c r="Q340" s="119">
        <f t="shared" si="155"/>
        <v>13427.879000000001</v>
      </c>
      <c r="R340" s="1">
        <f t="shared" si="139"/>
        <v>8.5811365926611184E-4</v>
      </c>
      <c r="S340" s="2">
        <f t="shared" si="140"/>
        <v>0.05</v>
      </c>
      <c r="Z340" s="1">
        <f t="shared" si="141"/>
        <v>-9521</v>
      </c>
      <c r="AA340" s="1">
        <f t="shared" si="142"/>
        <v>-2.1425148498516997E-2</v>
      </c>
      <c r="AB340" s="1">
        <f t="shared" si="143"/>
        <v>1.9940935927016006E-2</v>
      </c>
      <c r="AC340" s="1">
        <f t="shared" si="144"/>
        <v>2.9293577099188686E-2</v>
      </c>
      <c r="AD340" s="1">
        <f t="shared" si="145"/>
        <v>2.6909718498197385E-2</v>
      </c>
      <c r="AE340" s="1">
        <f t="shared" si="146"/>
        <v>3.6206647482611328E-5</v>
      </c>
      <c r="AF340" s="1">
        <f t="shared" si="147"/>
        <v>2.9293577099188686E-2</v>
      </c>
      <c r="AG340" s="2"/>
      <c r="AH340" s="1">
        <f t="shared" si="148"/>
        <v>-1.4456365927335617E-2</v>
      </c>
      <c r="AI340" s="1">
        <f t="shared" si="149"/>
        <v>0.83015236806344961</v>
      </c>
      <c r="AJ340" s="1">
        <f t="shared" si="150"/>
        <v>-0.5248216587738338</v>
      </c>
      <c r="AK340" s="1">
        <f t="shared" si="151"/>
        <v>0.29900724296149667</v>
      </c>
      <c r="AL340" s="1">
        <f t="shared" si="152"/>
        <v>2.0873831323984966</v>
      </c>
      <c r="AM340" s="1">
        <f t="shared" si="153"/>
        <v>1.7181114577825354</v>
      </c>
      <c r="AN340" s="1">
        <f t="shared" si="161"/>
        <v>8.0357122633340925</v>
      </c>
      <c r="AO340" s="1">
        <f t="shared" si="161"/>
        <v>8.0357122618897652</v>
      </c>
      <c r="AP340" s="1">
        <f t="shared" si="161"/>
        <v>8.0357122851290796</v>
      </c>
      <c r="AQ340" s="1">
        <f t="shared" si="161"/>
        <v>8.0357119112065689</v>
      </c>
      <c r="AR340" s="1">
        <f t="shared" si="161"/>
        <v>8.0357179275587551</v>
      </c>
      <c r="AS340" s="1">
        <f t="shared" si="161"/>
        <v>8.0356211015091734</v>
      </c>
      <c r="AT340" s="1">
        <f t="shared" si="161"/>
        <v>8.0371732546024113</v>
      </c>
      <c r="AU340" s="1">
        <f t="shared" si="154"/>
        <v>7.6974950105477262</v>
      </c>
    </row>
    <row r="341" spans="1:47" ht="12.95" customHeight="1" x14ac:dyDescent="0.2">
      <c r="A341" s="67" t="s">
        <v>140</v>
      </c>
      <c r="B341" s="68" t="s">
        <v>101</v>
      </c>
      <c r="C341" s="67">
        <v>28457.252</v>
      </c>
      <c r="D341" s="69"/>
      <c r="E341" s="70">
        <f t="shared" ref="E341:E404" si="162">+(C341-C$7)/C$8</f>
        <v>-9514.5144666231899</v>
      </c>
      <c r="F341" s="1">
        <f t="shared" ref="F341:F404" si="163">ROUND(2*E341,0)/2</f>
        <v>-9514.5</v>
      </c>
      <c r="G341" s="1">
        <f t="shared" ref="G341:G404" si="164">+C341-(C$7+F341*C$8)</f>
        <v>-2.4265535001177341E-2</v>
      </c>
      <c r="H341" s="1">
        <f t="shared" ref="H341:H404" si="165">+C341-(C$7+F341*C$8)</f>
        <v>-2.4265535001177341E-2</v>
      </c>
      <c r="P341" s="1">
        <f t="shared" ref="P341:P404" si="166">+D$11+D$12*F341+D$13*F341^2</f>
        <v>-2.3798504777804097E-2</v>
      </c>
      <c r="Q341" s="119">
        <f t="shared" si="155"/>
        <v>13438.752</v>
      </c>
      <c r="R341" s="1">
        <f t="shared" ref="R341:R389" si="167">+(P341-G341)^2</f>
        <v>2.1811722954406194E-7</v>
      </c>
      <c r="S341" s="2">
        <f t="shared" ref="S341:S404" si="168">S$15</f>
        <v>0.05</v>
      </c>
      <c r="Z341" s="1">
        <f t="shared" ref="Z341:Z404" si="169">F341</f>
        <v>-9514.5</v>
      </c>
      <c r="AA341" s="1">
        <f t="shared" ref="AA341:AA404" si="170">AB$3+AB$4*Z341+AB$5*Z341^2+AH341</f>
        <v>-2.1366443983675841E-2</v>
      </c>
      <c r="AB341" s="1">
        <f t="shared" ref="AB341:AB404" si="171">IF(S341&lt;&gt;0,G341-AH341,-9999)</f>
        <v>-9.8691728383946166E-3</v>
      </c>
      <c r="AC341" s="1">
        <f t="shared" ref="AC341:AC404" si="172">+G341-P341</f>
        <v>-4.6703022337324374E-4</v>
      </c>
      <c r="AD341" s="1">
        <f t="shared" ref="AD341:AD404" si="173">IF(S341&lt;&gt;0,G341-AA341,-9999)</f>
        <v>-2.8990910175014997E-3</v>
      </c>
      <c r="AE341" s="1">
        <f t="shared" ref="AE341:AE404" si="174">+(G341-AA341)^2*S341</f>
        <v>4.2023643638789413E-7</v>
      </c>
      <c r="AF341" s="1">
        <f t="shared" ref="AF341:AF404" si="175">IF(S341&lt;&gt;0,G341-P341,-9999)</f>
        <v>-4.6703022337324374E-4</v>
      </c>
      <c r="AG341" s="2"/>
      <c r="AH341" s="1">
        <f t="shared" ref="AH341:AH404" si="176">$AB$6*($AB$11/AI341*AJ341+$AB$12)</f>
        <v>-1.4396362162782724E-2</v>
      </c>
      <c r="AI341" s="1">
        <f t="shared" ref="AI341:AI404" si="177">1+$AB$7*COS(AL341)</f>
        <v>0.82888296752349111</v>
      </c>
      <c r="AJ341" s="1">
        <f t="shared" ref="AJ341:AJ404" si="178">SIN(AL341+RADIANS($AB$9))</f>
        <v>-0.52119882730148859</v>
      </c>
      <c r="AK341" s="1">
        <f t="shared" ref="AK341:AK404" si="179">$AB$7*SIN(AL341)</f>
        <v>0.2982826019303218</v>
      </c>
      <c r="AL341" s="1">
        <f t="shared" ref="AL341:AL404" si="180">2*ATAN(AM341)</f>
        <v>2.0916336604783794</v>
      </c>
      <c r="AM341" s="1">
        <f t="shared" ref="AM341:AM404" si="181">SQRT((1+$AB$7)/(1-$AB$7))*TAN(AN341/2)</f>
        <v>1.7265410965952837</v>
      </c>
      <c r="AN341" s="1">
        <f t="shared" ref="AN341:AT350" si="182">$AU341+$AB$7*SIN(AO341)</f>
        <v>8.0405238612523355</v>
      </c>
      <c r="AO341" s="1">
        <f t="shared" si="182"/>
        <v>8.0405238589581813</v>
      </c>
      <c r="AP341" s="1">
        <f t="shared" si="182"/>
        <v>8.0405238949298141</v>
      </c>
      <c r="AQ341" s="1">
        <f t="shared" si="182"/>
        <v>8.0405233309050654</v>
      </c>
      <c r="AR341" s="1">
        <f t="shared" si="182"/>
        <v>8.0405321744552989</v>
      </c>
      <c r="AS341" s="1">
        <f t="shared" si="182"/>
        <v>8.040393465477333</v>
      </c>
      <c r="AT341" s="1">
        <f t="shared" si="182"/>
        <v>8.042557469631971</v>
      </c>
      <c r="AU341" s="1">
        <f t="shared" ref="AU341:AU404" si="183">RADIANS($AB$9)+$AB$18*(F341-AB$15)</f>
        <v>7.702609563826714</v>
      </c>
    </row>
    <row r="342" spans="1:47" ht="12.95" customHeight="1" x14ac:dyDescent="0.2">
      <c r="A342" s="67" t="s">
        <v>140</v>
      </c>
      <c r="B342" s="68" t="s">
        <v>101</v>
      </c>
      <c r="C342" s="67">
        <v>28472.352999999999</v>
      </c>
      <c r="D342" s="69"/>
      <c r="E342" s="70">
        <f t="shared" si="162"/>
        <v>-9505.5115546005654</v>
      </c>
      <c r="F342" s="1">
        <f t="shared" si="163"/>
        <v>-9505.5</v>
      </c>
      <c r="G342" s="1">
        <f t="shared" si="164"/>
        <v>-1.938106500529102E-2</v>
      </c>
      <c r="H342" s="1">
        <f t="shared" si="165"/>
        <v>-1.938106500529102E-2</v>
      </c>
      <c r="P342" s="1">
        <f t="shared" si="166"/>
        <v>-2.3783950125198516E-2</v>
      </c>
      <c r="Q342" s="119">
        <f t="shared" ref="Q342:Q405" si="184">+C342-15018.5</f>
        <v>13453.852999999999</v>
      </c>
      <c r="R342" s="1">
        <f t="shared" si="167"/>
        <v>1.9385397379102844E-5</v>
      </c>
      <c r="S342" s="2">
        <f t="shared" si="168"/>
        <v>0.05</v>
      </c>
      <c r="Z342" s="1">
        <f t="shared" si="169"/>
        <v>-9505.5</v>
      </c>
      <c r="AA342" s="1">
        <f t="shared" si="170"/>
        <v>-2.1284760423838808E-2</v>
      </c>
      <c r="AB342" s="1">
        <f t="shared" si="171"/>
        <v>-5.0681822720740882E-3</v>
      </c>
      <c r="AC342" s="1">
        <f t="shared" si="172"/>
        <v>4.4028851199074959E-3</v>
      </c>
      <c r="AD342" s="1">
        <f t="shared" si="173"/>
        <v>1.9036954185477871E-3</v>
      </c>
      <c r="AE342" s="1">
        <f t="shared" si="174"/>
        <v>1.8120281232999175E-7</v>
      </c>
      <c r="AF342" s="1">
        <f t="shared" si="175"/>
        <v>4.4028851199074959E-3</v>
      </c>
      <c r="AG342" s="2"/>
      <c r="AH342" s="1">
        <f t="shared" si="176"/>
        <v>-1.4312882733216932E-2</v>
      </c>
      <c r="AI342" s="1">
        <f t="shared" si="177"/>
        <v>0.82713680098820297</v>
      </c>
      <c r="AJ342" s="1">
        <f t="shared" si="178"/>
        <v>-0.51618538085792887</v>
      </c>
      <c r="AK342" s="1">
        <f t="shared" si="179"/>
        <v>0.29727405511631394</v>
      </c>
      <c r="AL342" s="1">
        <f t="shared" si="180"/>
        <v>2.0974976249256674</v>
      </c>
      <c r="AM342" s="1">
        <f t="shared" si="181"/>
        <v>1.7382725746623773</v>
      </c>
      <c r="AN342" s="1">
        <f t="shared" si="182"/>
        <v>8.0471739598882372</v>
      </c>
      <c r="AO342" s="1">
        <f t="shared" si="182"/>
        <v>8.0471739560863238</v>
      </c>
      <c r="AP342" s="1">
        <f t="shared" si="182"/>
        <v>8.047174013671416</v>
      </c>
      <c r="AQ342" s="1">
        <f t="shared" si="182"/>
        <v>8.0471731414658176</v>
      </c>
      <c r="AR342" s="1">
        <f t="shared" si="182"/>
        <v>8.0471863518052942</v>
      </c>
      <c r="AS342" s="1">
        <f t="shared" si="182"/>
        <v>8.046986173659656</v>
      </c>
      <c r="AT342" s="1">
        <f t="shared" si="182"/>
        <v>8.0499978545267119</v>
      </c>
      <c r="AU342" s="1">
        <f t="shared" si="183"/>
        <v>7.7096912529822372</v>
      </c>
    </row>
    <row r="343" spans="1:47" ht="12.95" customHeight="1" x14ac:dyDescent="0.2">
      <c r="A343" s="67" t="s">
        <v>136</v>
      </c>
      <c r="B343" s="68" t="s">
        <v>100</v>
      </c>
      <c r="C343" s="67">
        <v>28659.385999999999</v>
      </c>
      <c r="D343" s="69"/>
      <c r="E343" s="70">
        <f t="shared" si="162"/>
        <v>-9394.0062473806483</v>
      </c>
      <c r="F343" s="1">
        <f t="shared" si="163"/>
        <v>-9394</v>
      </c>
      <c r="G343" s="1">
        <f t="shared" si="164"/>
        <v>-1.0479020005732309E-2</v>
      </c>
      <c r="H343" s="1">
        <f t="shared" si="165"/>
        <v>-1.0479020005732309E-2</v>
      </c>
      <c r="P343" s="1">
        <f t="shared" si="166"/>
        <v>-2.3602384347215052E-2</v>
      </c>
      <c r="Q343" s="119">
        <f t="shared" si="184"/>
        <v>13640.885999999999</v>
      </c>
      <c r="R343" s="1">
        <f t="shared" si="167"/>
        <v>1.722226916393008E-4</v>
      </c>
      <c r="S343" s="2">
        <f t="shared" si="168"/>
        <v>0.05</v>
      </c>
      <c r="Z343" s="1">
        <f t="shared" si="169"/>
        <v>-9394</v>
      </c>
      <c r="AA343" s="1">
        <f t="shared" si="170"/>
        <v>-2.0236648437398114E-2</v>
      </c>
      <c r="AB343" s="1">
        <f t="shared" si="171"/>
        <v>2.7637996554587298E-3</v>
      </c>
      <c r="AC343" s="1">
        <f t="shared" si="172"/>
        <v>1.3123364341482743E-2</v>
      </c>
      <c r="AD343" s="1">
        <f t="shared" si="173"/>
        <v>9.7576284316658046E-3</v>
      </c>
      <c r="AE343" s="1">
        <f t="shared" si="174"/>
        <v>4.7605656305226437E-6</v>
      </c>
      <c r="AF343" s="1">
        <f t="shared" si="175"/>
        <v>1.3123364341482743E-2</v>
      </c>
      <c r="AG343" s="2"/>
      <c r="AH343" s="1">
        <f t="shared" si="176"/>
        <v>-1.3242819661191039E-2</v>
      </c>
      <c r="AI343" s="1">
        <f t="shared" si="177"/>
        <v>0.80657466002412381</v>
      </c>
      <c r="AJ343" s="1">
        <f t="shared" si="178"/>
        <v>-0.45441147833666062</v>
      </c>
      <c r="AK343" s="1">
        <f t="shared" si="179"/>
        <v>0.28432408845032126</v>
      </c>
      <c r="AL343" s="1">
        <f t="shared" si="180"/>
        <v>2.1681772872809049</v>
      </c>
      <c r="AM343" s="1">
        <f t="shared" si="181"/>
        <v>1.8897641809386152</v>
      </c>
      <c r="AN343" s="1">
        <f t="shared" si="182"/>
        <v>8.1284353906099263</v>
      </c>
      <c r="AO343" s="1">
        <f t="shared" si="182"/>
        <v>8.1284352940188764</v>
      </c>
      <c r="AP343" s="1">
        <f t="shared" si="182"/>
        <v>8.1284363304153153</v>
      </c>
      <c r="AQ343" s="1">
        <f t="shared" si="182"/>
        <v>8.1284252099561929</v>
      </c>
      <c r="AR343" s="1">
        <f t="shared" si="182"/>
        <v>8.1285445087631292</v>
      </c>
      <c r="AS343" s="1">
        <f t="shared" si="182"/>
        <v>8.1272620381617191</v>
      </c>
      <c r="AT343" s="1">
        <f t="shared" si="182"/>
        <v>8.1407558311961807</v>
      </c>
      <c r="AU343" s="1">
        <f t="shared" si="183"/>
        <v>7.7974255130756589</v>
      </c>
    </row>
    <row r="344" spans="1:47" ht="12.95" customHeight="1" x14ac:dyDescent="0.2">
      <c r="A344" s="67" t="s">
        <v>136</v>
      </c>
      <c r="B344" s="68" t="s">
        <v>100</v>
      </c>
      <c r="C344" s="67">
        <v>28664.423999999999</v>
      </c>
      <c r="D344" s="69"/>
      <c r="E344" s="70">
        <f t="shared" si="162"/>
        <v>-9391.0026932603923</v>
      </c>
      <c r="F344" s="1">
        <f t="shared" si="163"/>
        <v>-9391</v>
      </c>
      <c r="G344" s="1">
        <f t="shared" si="164"/>
        <v>-4.5175300037954003E-3</v>
      </c>
      <c r="H344" s="1">
        <f t="shared" si="165"/>
        <v>-4.5175300037954003E-3</v>
      </c>
      <c r="P344" s="1">
        <f t="shared" si="166"/>
        <v>-2.3597467216691811E-2</v>
      </c>
      <c r="Q344" s="119">
        <f t="shared" si="184"/>
        <v>13645.923999999999</v>
      </c>
      <c r="R344" s="1">
        <f t="shared" si="167"/>
        <v>3.6404400404806923E-4</v>
      </c>
      <c r="S344" s="2">
        <f t="shared" si="168"/>
        <v>0.05</v>
      </c>
      <c r="Z344" s="1">
        <f t="shared" si="169"/>
        <v>-9391</v>
      </c>
      <c r="AA344" s="1">
        <f t="shared" si="170"/>
        <v>-2.0207582242162181E-2</v>
      </c>
      <c r="AB344" s="1">
        <f t="shared" si="171"/>
        <v>8.6956404621745149E-3</v>
      </c>
      <c r="AC344" s="1">
        <f t="shared" si="172"/>
        <v>1.9079937212896411E-2</v>
      </c>
      <c r="AD344" s="1">
        <f t="shared" si="173"/>
        <v>1.5690052238366781E-2</v>
      </c>
      <c r="AE344" s="1">
        <f t="shared" si="174"/>
        <v>1.2308886962133923E-5</v>
      </c>
      <c r="AF344" s="1">
        <f t="shared" si="175"/>
        <v>1.9079937212896411E-2</v>
      </c>
      <c r="AG344" s="2"/>
      <c r="AH344" s="1">
        <f t="shared" si="176"/>
        <v>-1.3213170465969915E-2</v>
      </c>
      <c r="AI344" s="1">
        <f t="shared" si="177"/>
        <v>0.80604798217670459</v>
      </c>
      <c r="AJ344" s="1">
        <f t="shared" si="178"/>
        <v>-0.45275956663052713</v>
      </c>
      <c r="AK344" s="1">
        <f t="shared" si="179"/>
        <v>0.28396507566981105</v>
      </c>
      <c r="AL344" s="1">
        <f t="shared" si="180"/>
        <v>2.1700308425829622</v>
      </c>
      <c r="AM344" s="1">
        <f t="shared" si="181"/>
        <v>1.8940081089557621</v>
      </c>
      <c r="AN344" s="1">
        <f t="shared" si="182"/>
        <v>8.1305940031505166</v>
      </c>
      <c r="AO344" s="1">
        <f t="shared" si="182"/>
        <v>8.1305939007013137</v>
      </c>
      <c r="AP344" s="1">
        <f t="shared" si="182"/>
        <v>8.130594991593183</v>
      </c>
      <c r="AQ344" s="1">
        <f t="shared" si="182"/>
        <v>8.1305833754252923</v>
      </c>
      <c r="AR344" s="1">
        <f t="shared" si="182"/>
        <v>8.1307070437151925</v>
      </c>
      <c r="AS344" s="1">
        <f t="shared" si="182"/>
        <v>8.1293876654596442</v>
      </c>
      <c r="AT344" s="1">
        <f t="shared" si="182"/>
        <v>8.143161322646387</v>
      </c>
      <c r="AU344" s="1">
        <f t="shared" si="183"/>
        <v>7.7997860761274982</v>
      </c>
    </row>
    <row r="345" spans="1:47" ht="12.95" customHeight="1" x14ac:dyDescent="0.2">
      <c r="A345" s="67" t="s">
        <v>140</v>
      </c>
      <c r="B345" s="68" t="s">
        <v>100</v>
      </c>
      <c r="C345" s="67">
        <v>28664.449000000001</v>
      </c>
      <c r="D345" s="69"/>
      <c r="E345" s="70">
        <f t="shared" si="162"/>
        <v>-9390.9877887639632</v>
      </c>
      <c r="F345" s="1">
        <f t="shared" si="163"/>
        <v>-9391</v>
      </c>
      <c r="G345" s="1">
        <f t="shared" si="164"/>
        <v>2.0482469997659791E-2</v>
      </c>
      <c r="H345" s="1">
        <f t="shared" si="165"/>
        <v>2.0482469997659791E-2</v>
      </c>
      <c r="P345" s="1">
        <f t="shared" si="166"/>
        <v>-2.3597467216691811E-2</v>
      </c>
      <c r="Q345" s="119">
        <f t="shared" si="184"/>
        <v>13645.949000000001</v>
      </c>
      <c r="R345" s="1">
        <f t="shared" si="167"/>
        <v>1.9430408648211796E-3</v>
      </c>
      <c r="S345" s="2">
        <f t="shared" si="168"/>
        <v>0.05</v>
      </c>
      <c r="Z345" s="1">
        <f t="shared" si="169"/>
        <v>-9391</v>
      </c>
      <c r="AA345" s="1">
        <f t="shared" si="170"/>
        <v>-2.0207582242162181E-2</v>
      </c>
      <c r="AB345" s="1">
        <f t="shared" si="171"/>
        <v>3.3695640463629703E-2</v>
      </c>
      <c r="AC345" s="1">
        <f t="shared" si="172"/>
        <v>4.4079937214351606E-2</v>
      </c>
      <c r="AD345" s="1">
        <f t="shared" si="173"/>
        <v>4.0690052239821972E-2</v>
      </c>
      <c r="AE345" s="1">
        <f t="shared" si="174"/>
        <v>8.2784017563972058E-5</v>
      </c>
      <c r="AF345" s="1">
        <f t="shared" si="175"/>
        <v>4.4079937214351606E-2</v>
      </c>
      <c r="AG345" s="2"/>
      <c r="AH345" s="1">
        <f t="shared" si="176"/>
        <v>-1.3213170465969915E-2</v>
      </c>
      <c r="AI345" s="1">
        <f t="shared" si="177"/>
        <v>0.80604798217670459</v>
      </c>
      <c r="AJ345" s="1">
        <f t="shared" si="178"/>
        <v>-0.45275956663052713</v>
      </c>
      <c r="AK345" s="1">
        <f t="shared" si="179"/>
        <v>0.28396507566981105</v>
      </c>
      <c r="AL345" s="1">
        <f t="shared" si="180"/>
        <v>2.1700308425829622</v>
      </c>
      <c r="AM345" s="1">
        <f t="shared" si="181"/>
        <v>1.8940081089557621</v>
      </c>
      <c r="AN345" s="1">
        <f t="shared" si="182"/>
        <v>8.1305940031505166</v>
      </c>
      <c r="AO345" s="1">
        <f t="shared" si="182"/>
        <v>8.1305939007013137</v>
      </c>
      <c r="AP345" s="1">
        <f t="shared" si="182"/>
        <v>8.130594991593183</v>
      </c>
      <c r="AQ345" s="1">
        <f t="shared" si="182"/>
        <v>8.1305833754252923</v>
      </c>
      <c r="AR345" s="1">
        <f t="shared" si="182"/>
        <v>8.1307070437151925</v>
      </c>
      <c r="AS345" s="1">
        <f t="shared" si="182"/>
        <v>8.1293876654596442</v>
      </c>
      <c r="AT345" s="1">
        <f t="shared" si="182"/>
        <v>8.143161322646387</v>
      </c>
      <c r="AU345" s="1">
        <f t="shared" si="183"/>
        <v>7.7997860761274982</v>
      </c>
    </row>
    <row r="346" spans="1:47" ht="12.95" customHeight="1" x14ac:dyDescent="0.2">
      <c r="A346" s="67" t="s">
        <v>140</v>
      </c>
      <c r="B346" s="68" t="s">
        <v>101</v>
      </c>
      <c r="C346" s="67">
        <v>28690.416000000001</v>
      </c>
      <c r="D346" s="69"/>
      <c r="E346" s="70">
        <f t="shared" si="162"/>
        <v>-9375.5067864136836</v>
      </c>
      <c r="F346" s="1">
        <f t="shared" si="163"/>
        <v>-9375.5</v>
      </c>
      <c r="G346" s="1">
        <f t="shared" si="164"/>
        <v>-1.1383165001461748E-2</v>
      </c>
      <c r="H346" s="1">
        <f t="shared" si="165"/>
        <v>-1.1383165001461748E-2</v>
      </c>
      <c r="P346" s="1">
        <f t="shared" si="166"/>
        <v>-2.3572035368611129E-2</v>
      </c>
      <c r="Q346" s="119">
        <f t="shared" si="184"/>
        <v>13671.916000000001</v>
      </c>
      <c r="R346" s="1">
        <f t="shared" si="167"/>
        <v>1.4856856082717229E-4</v>
      </c>
      <c r="S346" s="2">
        <f t="shared" si="168"/>
        <v>0.05</v>
      </c>
      <c r="Z346" s="1">
        <f t="shared" si="169"/>
        <v>-9375.5</v>
      </c>
      <c r="AA346" s="1">
        <f t="shared" si="170"/>
        <v>-2.005673341093479E-2</v>
      </c>
      <c r="AB346" s="1">
        <f t="shared" si="171"/>
        <v>1.6761508212567999E-3</v>
      </c>
      <c r="AC346" s="1">
        <f t="shared" si="172"/>
        <v>1.2188870367149381E-2</v>
      </c>
      <c r="AD346" s="1">
        <f t="shared" si="173"/>
        <v>8.6735684094730418E-3</v>
      </c>
      <c r="AE346" s="1">
        <f t="shared" si="174"/>
        <v>3.7615394476904356E-6</v>
      </c>
      <c r="AF346" s="1">
        <f t="shared" si="175"/>
        <v>1.2188870367149381E-2</v>
      </c>
      <c r="AG346" s="2"/>
      <c r="AH346" s="1">
        <f t="shared" si="176"/>
        <v>-1.3059315822718548E-2</v>
      </c>
      <c r="AI346" s="1">
        <f t="shared" si="177"/>
        <v>0.80334828459370089</v>
      </c>
      <c r="AJ346" s="1">
        <f t="shared" si="178"/>
        <v>-0.44423438528936948</v>
      </c>
      <c r="AK346" s="1">
        <f t="shared" si="179"/>
        <v>0.28210220177384182</v>
      </c>
      <c r="AL346" s="1">
        <f t="shared" si="180"/>
        <v>2.1795692039130197</v>
      </c>
      <c r="AM346" s="1">
        <f t="shared" si="181"/>
        <v>1.9160851994880947</v>
      </c>
      <c r="AN346" s="1">
        <f t="shared" si="182"/>
        <v>8.141724481850753</v>
      </c>
      <c r="AO346" s="1">
        <f t="shared" si="182"/>
        <v>8.1417243445995791</v>
      </c>
      <c r="AP346" s="1">
        <f t="shared" si="182"/>
        <v>8.1417257510136611</v>
      </c>
      <c r="AQ346" s="1">
        <f t="shared" si="182"/>
        <v>8.1417113391585971</v>
      </c>
      <c r="AR346" s="1">
        <f t="shared" si="182"/>
        <v>8.1418589875833991</v>
      </c>
      <c r="AS346" s="1">
        <f t="shared" si="182"/>
        <v>8.140342834959462</v>
      </c>
      <c r="AT346" s="1">
        <f t="shared" si="182"/>
        <v>8.1555592089030213</v>
      </c>
      <c r="AU346" s="1">
        <f t="shared" si="183"/>
        <v>7.811982318562011</v>
      </c>
    </row>
    <row r="347" spans="1:47" ht="12.95" customHeight="1" x14ac:dyDescent="0.2">
      <c r="A347" s="67" t="s">
        <v>140</v>
      </c>
      <c r="B347" s="68" t="s">
        <v>101</v>
      </c>
      <c r="C347" s="67">
        <v>28695.448</v>
      </c>
      <c r="D347" s="69"/>
      <c r="E347" s="70">
        <f t="shared" si="162"/>
        <v>-9372.5068093725713</v>
      </c>
      <c r="F347" s="1">
        <f t="shared" si="163"/>
        <v>-9372.5</v>
      </c>
      <c r="G347" s="1">
        <f t="shared" si="164"/>
        <v>-1.1421675004385179E-2</v>
      </c>
      <c r="H347" s="1">
        <f t="shared" si="165"/>
        <v>-1.1421675004385179E-2</v>
      </c>
      <c r="P347" s="1">
        <f t="shared" si="166"/>
        <v>-2.3567107912780553E-2</v>
      </c>
      <c r="Q347" s="119">
        <f t="shared" si="184"/>
        <v>13676.948</v>
      </c>
      <c r="R347" s="1">
        <f t="shared" si="167"/>
        <v>1.4751154053233332E-4</v>
      </c>
      <c r="S347" s="2">
        <f t="shared" si="168"/>
        <v>0.05</v>
      </c>
      <c r="Z347" s="1">
        <f t="shared" si="169"/>
        <v>-9372.5</v>
      </c>
      <c r="AA347" s="1">
        <f t="shared" si="170"/>
        <v>-2.0027408036376634E-2</v>
      </c>
      <c r="AB347" s="1">
        <f t="shared" si="171"/>
        <v>1.6077349036220899E-3</v>
      </c>
      <c r="AC347" s="1">
        <f t="shared" si="172"/>
        <v>1.2145432908395374E-2</v>
      </c>
      <c r="AD347" s="1">
        <f t="shared" si="173"/>
        <v>8.6057330319914555E-3</v>
      </c>
      <c r="AE347" s="1">
        <f t="shared" si="174"/>
        <v>3.7029320508954427E-6</v>
      </c>
      <c r="AF347" s="1">
        <f t="shared" si="175"/>
        <v>1.2145432908395374E-2</v>
      </c>
      <c r="AG347" s="2"/>
      <c r="AH347" s="1">
        <f t="shared" si="176"/>
        <v>-1.3029409908007269E-2</v>
      </c>
      <c r="AI347" s="1">
        <f t="shared" si="177"/>
        <v>0.80282989612488009</v>
      </c>
      <c r="AJ347" s="1">
        <f t="shared" si="178"/>
        <v>-0.44258626122725481</v>
      </c>
      <c r="AK347" s="1">
        <f t="shared" si="179"/>
        <v>0.28174012769884915</v>
      </c>
      <c r="AL347" s="1">
        <f t="shared" si="180"/>
        <v>2.1814079744191162</v>
      </c>
      <c r="AM347" s="1">
        <f t="shared" si="181"/>
        <v>1.9203875800362018</v>
      </c>
      <c r="AN347" s="1">
        <f t="shared" si="182"/>
        <v>8.1438744682270503</v>
      </c>
      <c r="AO347" s="1">
        <f t="shared" si="182"/>
        <v>8.1438743232923105</v>
      </c>
      <c r="AP347" s="1">
        <f t="shared" si="182"/>
        <v>8.1438757977321323</v>
      </c>
      <c r="AQ347" s="1">
        <f t="shared" si="182"/>
        <v>8.1438607977253135</v>
      </c>
      <c r="AR347" s="1">
        <f t="shared" si="182"/>
        <v>8.1440133630122986</v>
      </c>
      <c r="AS347" s="1">
        <f t="shared" si="182"/>
        <v>8.1424579621710222</v>
      </c>
      <c r="AT347" s="1">
        <f t="shared" si="182"/>
        <v>8.1579528976277231</v>
      </c>
      <c r="AU347" s="1">
        <f t="shared" si="183"/>
        <v>7.814342881613852</v>
      </c>
    </row>
    <row r="348" spans="1:47" ht="12.95" customHeight="1" x14ac:dyDescent="0.2">
      <c r="A348" s="67" t="s">
        <v>141</v>
      </c>
      <c r="B348" s="68" t="s">
        <v>101</v>
      </c>
      <c r="C348" s="67">
        <v>28705.523000000001</v>
      </c>
      <c r="D348" s="69"/>
      <c r="E348" s="70">
        <f t="shared" si="162"/>
        <v>-9366.5002973119153</v>
      </c>
      <c r="F348" s="1">
        <f t="shared" si="163"/>
        <v>-9366.5</v>
      </c>
      <c r="G348" s="1">
        <f t="shared" si="164"/>
        <v>-4.986950007150881E-4</v>
      </c>
      <c r="H348" s="1">
        <f t="shared" si="165"/>
        <v>-4.986950007150881E-4</v>
      </c>
      <c r="P348" s="1">
        <f t="shared" si="166"/>
        <v>-2.3557247977996916E-2</v>
      </c>
      <c r="Q348" s="119">
        <f t="shared" si="184"/>
        <v>13687.023000000001</v>
      </c>
      <c r="R348" s="1">
        <f t="shared" si="167"/>
        <v>5.3169686540611267E-4</v>
      </c>
      <c r="S348" s="2">
        <f t="shared" si="168"/>
        <v>0.05</v>
      </c>
      <c r="Z348" s="1">
        <f t="shared" si="169"/>
        <v>-9366.5</v>
      </c>
      <c r="AA348" s="1">
        <f t="shared" si="170"/>
        <v>-1.9968633622859805E-2</v>
      </c>
      <c r="AB348" s="1">
        <f t="shared" si="171"/>
        <v>1.247078061014417E-2</v>
      </c>
      <c r="AC348" s="1">
        <f t="shared" si="172"/>
        <v>2.3058552977281828E-2</v>
      </c>
      <c r="AD348" s="1">
        <f t="shared" si="173"/>
        <v>1.9469938622144717E-2</v>
      </c>
      <c r="AE348" s="1">
        <f t="shared" si="174"/>
        <v>1.8953925497504127E-5</v>
      </c>
      <c r="AF348" s="1">
        <f t="shared" si="175"/>
        <v>2.3058552977281828E-2</v>
      </c>
      <c r="AG348" s="2"/>
      <c r="AH348" s="1">
        <f t="shared" si="176"/>
        <v>-1.2969475610859258E-2</v>
      </c>
      <c r="AI348" s="1">
        <f t="shared" si="177"/>
        <v>0.80179711672501097</v>
      </c>
      <c r="AJ348" s="1">
        <f t="shared" si="178"/>
        <v>-0.43929190975421367</v>
      </c>
      <c r="AK348" s="1">
        <f t="shared" si="179"/>
        <v>0.28101453072638521</v>
      </c>
      <c r="AL348" s="1">
        <f t="shared" si="180"/>
        <v>2.185078413126035</v>
      </c>
      <c r="AM348" s="1">
        <f t="shared" si="181"/>
        <v>1.9290213215286056</v>
      </c>
      <c r="AN348" s="1">
        <f t="shared" si="182"/>
        <v>8.1481702866182495</v>
      </c>
      <c r="AO348" s="1">
        <f t="shared" si="182"/>
        <v>8.1481701253131362</v>
      </c>
      <c r="AP348" s="1">
        <f t="shared" si="182"/>
        <v>8.1481717430088842</v>
      </c>
      <c r="AQ348" s="1">
        <f t="shared" si="182"/>
        <v>8.1481555190803476</v>
      </c>
      <c r="AR348" s="1">
        <f t="shared" si="182"/>
        <v>8.1483181901259112</v>
      </c>
      <c r="AS348" s="1">
        <f t="shared" si="182"/>
        <v>8.1466831782145075</v>
      </c>
      <c r="AT348" s="1">
        <f t="shared" si="182"/>
        <v>8.1627345308549764</v>
      </c>
      <c r="AU348" s="1">
        <f t="shared" si="183"/>
        <v>7.8190640077175324</v>
      </c>
    </row>
    <row r="349" spans="1:47" ht="12.95" customHeight="1" x14ac:dyDescent="0.2">
      <c r="A349" s="67" t="s">
        <v>141</v>
      </c>
      <c r="B349" s="68" t="s">
        <v>101</v>
      </c>
      <c r="C349" s="67">
        <v>28742.413</v>
      </c>
      <c r="D349" s="69"/>
      <c r="E349" s="70">
        <f t="shared" si="162"/>
        <v>-9344.507222382128</v>
      </c>
      <c r="F349" s="1">
        <f t="shared" si="163"/>
        <v>-9344.5</v>
      </c>
      <c r="G349" s="1">
        <f t="shared" si="164"/>
        <v>-1.2114435001421953E-2</v>
      </c>
      <c r="H349" s="1">
        <f t="shared" si="165"/>
        <v>-1.2114435001421953E-2</v>
      </c>
      <c r="P349" s="1">
        <f t="shared" si="166"/>
        <v>-2.3521037582985557E-2</v>
      </c>
      <c r="Q349" s="119">
        <f t="shared" si="184"/>
        <v>13723.913</v>
      </c>
      <c r="R349" s="1">
        <f t="shared" si="167"/>
        <v>1.3011058245373348E-4</v>
      </c>
      <c r="S349" s="2">
        <f t="shared" si="168"/>
        <v>0.05</v>
      </c>
      <c r="Z349" s="1">
        <f t="shared" si="169"/>
        <v>-9344.5</v>
      </c>
      <c r="AA349" s="1">
        <f t="shared" si="170"/>
        <v>-1.9751740721091076E-2</v>
      </c>
      <c r="AB349" s="1">
        <f t="shared" si="171"/>
        <v>6.3390845198084064E-4</v>
      </c>
      <c r="AC349" s="1">
        <f t="shared" si="172"/>
        <v>1.1406602581563605E-2</v>
      </c>
      <c r="AD349" s="1">
        <f t="shared" si="173"/>
        <v>7.6373057196691234E-3</v>
      </c>
      <c r="AE349" s="1">
        <f t="shared" si="174"/>
        <v>2.9164219327845356E-6</v>
      </c>
      <c r="AF349" s="1">
        <f t="shared" si="175"/>
        <v>1.1406602581563605E-2</v>
      </c>
      <c r="AG349" s="2"/>
      <c r="AH349" s="1">
        <f t="shared" si="176"/>
        <v>-1.2748343453402793E-2</v>
      </c>
      <c r="AI349" s="1">
        <f t="shared" si="177"/>
        <v>0.79805551112820339</v>
      </c>
      <c r="AJ349" s="1">
        <f t="shared" si="178"/>
        <v>-0.42723477320606051</v>
      </c>
      <c r="AK349" s="1">
        <f t="shared" si="179"/>
        <v>0.27833787531020315</v>
      </c>
      <c r="AL349" s="1">
        <f t="shared" si="180"/>
        <v>2.1984565616843232</v>
      </c>
      <c r="AM349" s="1">
        <f t="shared" si="181"/>
        <v>1.9610145633936706</v>
      </c>
      <c r="AN349" s="1">
        <f t="shared" si="182"/>
        <v>8.1638746488114684</v>
      </c>
      <c r="AO349" s="1">
        <f t="shared" si="182"/>
        <v>8.1638744147777551</v>
      </c>
      <c r="AP349" s="1">
        <f t="shared" si="182"/>
        <v>8.1638766464575738</v>
      </c>
      <c r="AQ349" s="1">
        <f t="shared" si="182"/>
        <v>8.1638553651520471</v>
      </c>
      <c r="AR349" s="1">
        <f t="shared" si="182"/>
        <v>8.1640582462158608</v>
      </c>
      <c r="AS349" s="1">
        <f t="shared" si="182"/>
        <v>8.1621188620253395</v>
      </c>
      <c r="AT349" s="1">
        <f t="shared" si="182"/>
        <v>8.1802016414592877</v>
      </c>
      <c r="AU349" s="1">
        <f t="shared" si="183"/>
        <v>7.836374803431033</v>
      </c>
    </row>
    <row r="350" spans="1:47" ht="12.95" customHeight="1" x14ac:dyDescent="0.2">
      <c r="A350" s="67" t="s">
        <v>141</v>
      </c>
      <c r="B350" s="68" t="s">
        <v>101</v>
      </c>
      <c r="C350" s="67">
        <v>28752.5</v>
      </c>
      <c r="D350" s="69"/>
      <c r="E350" s="70">
        <f t="shared" si="162"/>
        <v>-9338.4935561631883</v>
      </c>
      <c r="F350" s="1">
        <f t="shared" si="163"/>
        <v>-9338.5</v>
      </c>
      <c r="G350" s="1">
        <f t="shared" si="164"/>
        <v>1.0808544997416902E-2</v>
      </c>
      <c r="H350" s="1">
        <f t="shared" si="165"/>
        <v>1.0808544997416902E-2</v>
      </c>
      <c r="P350" s="1">
        <f t="shared" si="166"/>
        <v>-2.3511146393217552E-2</v>
      </c>
      <c r="Q350" s="119">
        <f t="shared" si="184"/>
        <v>13734</v>
      </c>
      <c r="R350" s="1">
        <f t="shared" si="167"/>
        <v>1.1778412171483887E-3</v>
      </c>
      <c r="S350" s="2">
        <f t="shared" si="168"/>
        <v>0.05</v>
      </c>
      <c r="Z350" s="1">
        <f t="shared" si="169"/>
        <v>-9338.5</v>
      </c>
      <c r="AA350" s="1">
        <f t="shared" si="170"/>
        <v>-1.9692217019261892E-2</v>
      </c>
      <c r="AB350" s="1">
        <f t="shared" si="171"/>
        <v>2.3496212311337479E-2</v>
      </c>
      <c r="AC350" s="1">
        <f t="shared" si="172"/>
        <v>3.4319691390634455E-2</v>
      </c>
      <c r="AD350" s="1">
        <f t="shared" si="173"/>
        <v>3.0500762016678794E-2</v>
      </c>
      <c r="AE350" s="1">
        <f t="shared" si="174"/>
        <v>4.6514824179903797E-5</v>
      </c>
      <c r="AF350" s="1">
        <f t="shared" si="175"/>
        <v>3.4319691390634455E-2</v>
      </c>
      <c r="AG350" s="2"/>
      <c r="AH350" s="1">
        <f t="shared" si="176"/>
        <v>-1.2687667313920577E-2</v>
      </c>
      <c r="AI350" s="1">
        <f t="shared" si="177"/>
        <v>0.79704731089491654</v>
      </c>
      <c r="AJ350" s="1">
        <f t="shared" si="178"/>
        <v>-0.42395265419662964</v>
      </c>
      <c r="AK350" s="1">
        <f t="shared" si="179"/>
        <v>0.27760359400213952</v>
      </c>
      <c r="AL350" s="1">
        <f t="shared" si="180"/>
        <v>2.2020835590705228</v>
      </c>
      <c r="AM350" s="1">
        <f t="shared" si="181"/>
        <v>1.9698333849972869</v>
      </c>
      <c r="AN350" s="1">
        <f t="shared" si="182"/>
        <v>8.1681449705142057</v>
      </c>
      <c r="AO350" s="1">
        <f t="shared" si="182"/>
        <v>8.1681447127828104</v>
      </c>
      <c r="AP350" s="1">
        <f t="shared" si="182"/>
        <v>8.1681471381145467</v>
      </c>
      <c r="AQ350" s="1">
        <f t="shared" si="182"/>
        <v>8.1681243142801385</v>
      </c>
      <c r="AR350" s="1">
        <f t="shared" si="182"/>
        <v>8.1683390369196918</v>
      </c>
      <c r="AS350" s="1">
        <f t="shared" si="182"/>
        <v>8.1663133191377604</v>
      </c>
      <c r="AT350" s="1">
        <f t="shared" si="182"/>
        <v>8.1849475189191452</v>
      </c>
      <c r="AU350" s="1">
        <f t="shared" si="183"/>
        <v>7.8410959295347151</v>
      </c>
    </row>
    <row r="351" spans="1:47" ht="12.95" customHeight="1" x14ac:dyDescent="0.2">
      <c r="A351" s="67" t="s">
        <v>140</v>
      </c>
      <c r="B351" s="68" t="s">
        <v>100</v>
      </c>
      <c r="C351" s="67">
        <v>28753.316999999999</v>
      </c>
      <c r="D351" s="69"/>
      <c r="E351" s="70">
        <f t="shared" si="162"/>
        <v>-9338.0064772199075</v>
      </c>
      <c r="F351" s="1">
        <f t="shared" si="163"/>
        <v>-9338</v>
      </c>
      <c r="G351" s="1">
        <f t="shared" si="164"/>
        <v>-1.0864540003240108E-2</v>
      </c>
      <c r="H351" s="1">
        <f t="shared" si="165"/>
        <v>-1.0864540003240108E-2</v>
      </c>
      <c r="P351" s="1">
        <f t="shared" si="166"/>
        <v>-2.3510321825085986E-2</v>
      </c>
      <c r="Q351" s="119">
        <f t="shared" si="184"/>
        <v>13734.816999999999</v>
      </c>
      <c r="R351" s="1">
        <f t="shared" si="167"/>
        <v>1.5991579788572765E-4</v>
      </c>
      <c r="S351" s="2">
        <f t="shared" si="168"/>
        <v>0.05</v>
      </c>
      <c r="Z351" s="1">
        <f t="shared" si="169"/>
        <v>-9338</v>
      </c>
      <c r="AA351" s="1">
        <f t="shared" si="170"/>
        <v>-1.9687249646105888E-2</v>
      </c>
      <c r="AB351" s="1">
        <f t="shared" si="171"/>
        <v>1.8180639730754865E-3</v>
      </c>
      <c r="AC351" s="1">
        <f t="shared" si="172"/>
        <v>1.2645781821845878E-2</v>
      </c>
      <c r="AD351" s="1">
        <f t="shared" si="173"/>
        <v>8.8227096428657795E-3</v>
      </c>
      <c r="AE351" s="1">
        <f t="shared" si="174"/>
        <v>3.8920102721158404E-6</v>
      </c>
      <c r="AF351" s="1">
        <f t="shared" si="175"/>
        <v>1.2645781821845878E-2</v>
      </c>
      <c r="AG351" s="2"/>
      <c r="AH351" s="1">
        <f t="shared" si="176"/>
        <v>-1.2682603976315595E-2</v>
      </c>
      <c r="AI351" s="1">
        <f t="shared" si="177"/>
        <v>0.79696352927493852</v>
      </c>
      <c r="AJ351" s="1">
        <f t="shared" si="178"/>
        <v>-0.42367926639436609</v>
      </c>
      <c r="AK351" s="1">
        <f t="shared" si="179"/>
        <v>0.2775423228507693</v>
      </c>
      <c r="AL351" s="1">
        <f t="shared" si="180"/>
        <v>2.2023853954591135</v>
      </c>
      <c r="AM351" s="1">
        <f t="shared" si="181"/>
        <v>1.9705701215691511</v>
      </c>
      <c r="AN351" s="1">
        <f t="shared" ref="AN351:AT360" si="185">$AU351+$AB$7*SIN(AO351)</f>
        <v>8.1685005872427734</v>
      </c>
      <c r="AO351" s="1">
        <f t="shared" si="185"/>
        <v>8.1685003274550745</v>
      </c>
      <c r="AP351" s="1">
        <f t="shared" si="185"/>
        <v>8.1685027694646983</v>
      </c>
      <c r="AQ351" s="1">
        <f t="shared" si="185"/>
        <v>8.1684798138011061</v>
      </c>
      <c r="AR351" s="1">
        <f t="shared" si="185"/>
        <v>8.1686955403902211</v>
      </c>
      <c r="AS351" s="1">
        <f t="shared" si="185"/>
        <v>8.1666625651267992</v>
      </c>
      <c r="AT351" s="1">
        <f t="shared" si="185"/>
        <v>8.1853426627646773</v>
      </c>
      <c r="AU351" s="1">
        <f t="shared" si="183"/>
        <v>7.8414893567100226</v>
      </c>
    </row>
    <row r="352" spans="1:47" ht="12.95" customHeight="1" x14ac:dyDescent="0.2">
      <c r="A352" s="67" t="s">
        <v>141</v>
      </c>
      <c r="B352" s="68" t="s">
        <v>101</v>
      </c>
      <c r="C352" s="67">
        <v>28779.307000000001</v>
      </c>
      <c r="D352" s="69"/>
      <c r="E352" s="70">
        <f t="shared" si="162"/>
        <v>-9322.5117627329146</v>
      </c>
      <c r="F352" s="1">
        <f t="shared" si="163"/>
        <v>-9322.5</v>
      </c>
      <c r="G352" s="1">
        <f t="shared" si="164"/>
        <v>-1.973017500131391E-2</v>
      </c>
      <c r="H352" s="1">
        <f t="shared" si="165"/>
        <v>-1.973017500131391E-2</v>
      </c>
      <c r="P352" s="1">
        <f t="shared" si="166"/>
        <v>-2.3484737143852553E-2</v>
      </c>
      <c r="Q352" s="119">
        <f t="shared" si="184"/>
        <v>13760.807000000001</v>
      </c>
      <c r="R352" s="1">
        <f t="shared" si="167"/>
        <v>1.4096736882184369E-5</v>
      </c>
      <c r="S352" s="2">
        <f t="shared" si="168"/>
        <v>0.05</v>
      </c>
      <c r="Z352" s="1">
        <f t="shared" si="169"/>
        <v>-9322.5</v>
      </c>
      <c r="AA352" s="1">
        <f t="shared" si="170"/>
        <v>-1.9532728642370024E-2</v>
      </c>
      <c r="AB352" s="1">
        <f t="shared" si="171"/>
        <v>-7.2050614308114148E-3</v>
      </c>
      <c r="AC352" s="1">
        <f t="shared" si="172"/>
        <v>3.7545621425386436E-3</v>
      </c>
      <c r="AD352" s="1">
        <f t="shared" si="173"/>
        <v>-1.9744635894388546E-4</v>
      </c>
      <c r="AE352" s="1">
        <f t="shared" si="174"/>
        <v>1.949253233009883E-9</v>
      </c>
      <c r="AF352" s="1">
        <f t="shared" si="175"/>
        <v>3.7545621425386436E-3</v>
      </c>
      <c r="AG352" s="2"/>
      <c r="AH352" s="1">
        <f t="shared" si="176"/>
        <v>-1.2525113570502495E-2</v>
      </c>
      <c r="AI352" s="1">
        <f t="shared" si="177"/>
        <v>0.7943841385368805</v>
      </c>
      <c r="AJ352" s="1">
        <f t="shared" si="178"/>
        <v>-0.41521369585449136</v>
      </c>
      <c r="AK352" s="1">
        <f t="shared" si="179"/>
        <v>0.27563683885262624</v>
      </c>
      <c r="AL352" s="1">
        <f t="shared" si="180"/>
        <v>2.2117110252840653</v>
      </c>
      <c r="AM352" s="1">
        <f t="shared" si="181"/>
        <v>1.9935506513063734</v>
      </c>
      <c r="AN352" s="1">
        <f t="shared" si="185"/>
        <v>8.1795062485810046</v>
      </c>
      <c r="AO352" s="1">
        <f t="shared" si="185"/>
        <v>8.179505918405729</v>
      </c>
      <c r="AP352" s="1">
        <f t="shared" si="185"/>
        <v>8.1795089206739284</v>
      </c>
      <c r="AQ352" s="1">
        <f t="shared" si="185"/>
        <v>8.1794816202081648</v>
      </c>
      <c r="AR352" s="1">
        <f t="shared" si="185"/>
        <v>8.1797297897935994</v>
      </c>
      <c r="AS352" s="1">
        <f t="shared" si="185"/>
        <v>8.1774671006416852</v>
      </c>
      <c r="AT352" s="1">
        <f t="shared" si="185"/>
        <v>8.1975657222318503</v>
      </c>
      <c r="AU352" s="1">
        <f t="shared" si="183"/>
        <v>7.8536855991445336</v>
      </c>
    </row>
    <row r="353" spans="1:47" ht="12.95" customHeight="1" x14ac:dyDescent="0.2">
      <c r="A353" s="67" t="s">
        <v>140</v>
      </c>
      <c r="B353" s="68" t="s">
        <v>100</v>
      </c>
      <c r="C353" s="67">
        <v>28790.202000000001</v>
      </c>
      <c r="D353" s="69"/>
      <c r="E353" s="70">
        <f t="shared" si="162"/>
        <v>-9316.016383189406</v>
      </c>
      <c r="F353" s="1">
        <f t="shared" si="163"/>
        <v>-9316</v>
      </c>
      <c r="G353" s="1">
        <f t="shared" si="164"/>
        <v>-2.7480280001327628E-2</v>
      </c>
      <c r="H353" s="1">
        <f t="shared" si="165"/>
        <v>-2.7480280001327628E-2</v>
      </c>
      <c r="P353" s="1">
        <f t="shared" si="166"/>
        <v>-2.3473994782007953E-2</v>
      </c>
      <c r="Q353" s="119">
        <f t="shared" si="184"/>
        <v>13771.702000000001</v>
      </c>
      <c r="R353" s="1">
        <f t="shared" si="167"/>
        <v>1.6050321258539299E-5</v>
      </c>
      <c r="S353" s="2">
        <f t="shared" si="168"/>
        <v>0.05</v>
      </c>
      <c r="Z353" s="1">
        <f t="shared" si="169"/>
        <v>-9316</v>
      </c>
      <c r="AA353" s="1">
        <f t="shared" si="170"/>
        <v>-1.9467626397729615E-2</v>
      </c>
      <c r="AB353" s="1">
        <f t="shared" si="171"/>
        <v>-1.5021510739621864E-2</v>
      </c>
      <c r="AC353" s="1">
        <f t="shared" si="172"/>
        <v>-4.0062852193196753E-3</v>
      </c>
      <c r="AD353" s="1">
        <f t="shared" si="173"/>
        <v>-8.0126536035980134E-3</v>
      </c>
      <c r="AE353" s="1">
        <f t="shared" si="174"/>
        <v>3.2101308885626114E-6</v>
      </c>
      <c r="AF353" s="1">
        <f t="shared" si="175"/>
        <v>-4.0062852193196753E-3</v>
      </c>
      <c r="AG353" s="2"/>
      <c r="AH353" s="1">
        <f t="shared" si="176"/>
        <v>-1.2458769261705764E-2</v>
      </c>
      <c r="AI353" s="1">
        <f t="shared" si="177"/>
        <v>0.79331268759740259</v>
      </c>
      <c r="AJ353" s="1">
        <f t="shared" si="178"/>
        <v>-0.41166914407204275</v>
      </c>
      <c r="AK353" s="1">
        <f t="shared" si="179"/>
        <v>0.27483432156424809</v>
      </c>
      <c r="AL353" s="1">
        <f t="shared" si="180"/>
        <v>2.2156038707714845</v>
      </c>
      <c r="AM353" s="1">
        <f t="shared" si="181"/>
        <v>2.0032703609379969</v>
      </c>
      <c r="AN353" s="1">
        <f t="shared" si="185"/>
        <v>8.1841109518990791</v>
      </c>
      <c r="AO353" s="1">
        <f t="shared" si="185"/>
        <v>8.1841105881175888</v>
      </c>
      <c r="AP353" s="1">
        <f t="shared" si="185"/>
        <v>8.1841138514798306</v>
      </c>
      <c r="AQ353" s="1">
        <f t="shared" si="185"/>
        <v>8.1840845758359038</v>
      </c>
      <c r="AR353" s="1">
        <f t="shared" si="185"/>
        <v>8.184347118466416</v>
      </c>
      <c r="AS353" s="1">
        <f t="shared" si="185"/>
        <v>8.1819854150564506</v>
      </c>
      <c r="AT353" s="1">
        <f t="shared" si="185"/>
        <v>8.202676298461645</v>
      </c>
      <c r="AU353" s="1">
        <f t="shared" si="183"/>
        <v>7.8588001524235214</v>
      </c>
    </row>
    <row r="354" spans="1:47" ht="12.95" customHeight="1" x14ac:dyDescent="0.2">
      <c r="A354" s="67" t="s">
        <v>140</v>
      </c>
      <c r="B354" s="68" t="s">
        <v>100</v>
      </c>
      <c r="C354" s="67">
        <v>28837.185000000001</v>
      </c>
      <c r="D354" s="69"/>
      <c r="E354" s="70">
        <f t="shared" si="162"/>
        <v>-9288.0060649615352</v>
      </c>
      <c r="F354" s="1">
        <f t="shared" si="163"/>
        <v>-9288</v>
      </c>
      <c r="G354" s="1">
        <f t="shared" si="164"/>
        <v>-1.0173040001973277E-2</v>
      </c>
      <c r="H354" s="1">
        <f t="shared" si="165"/>
        <v>-1.0173040001973277E-2</v>
      </c>
      <c r="P354" s="1">
        <f t="shared" si="166"/>
        <v>-2.3427630134443447E-2</v>
      </c>
      <c r="Q354" s="119">
        <f t="shared" si="184"/>
        <v>13818.685000000001</v>
      </c>
      <c r="R354" s="1">
        <f t="shared" si="167"/>
        <v>1.7568415957977562E-4</v>
      </c>
      <c r="S354" s="2">
        <f t="shared" si="168"/>
        <v>0.05</v>
      </c>
      <c r="Z354" s="1">
        <f t="shared" si="169"/>
        <v>-9288</v>
      </c>
      <c r="AA354" s="1">
        <f t="shared" si="170"/>
        <v>-1.9185196093913889E-2</v>
      </c>
      <c r="AB354" s="1">
        <f t="shared" si="171"/>
        <v>1.9979699328921026E-3</v>
      </c>
      <c r="AC354" s="1">
        <f t="shared" si="172"/>
        <v>1.325459013247017E-2</v>
      </c>
      <c r="AD354" s="1">
        <f t="shared" si="173"/>
        <v>9.0121560919406117E-3</v>
      </c>
      <c r="AE354" s="1">
        <f t="shared" si="174"/>
        <v>4.0609478712751138E-6</v>
      </c>
      <c r="AF354" s="1">
        <f t="shared" si="175"/>
        <v>1.325459013247017E-2</v>
      </c>
      <c r="AG354" s="2"/>
      <c r="AH354" s="1">
        <f t="shared" si="176"/>
        <v>-1.217100993486538E-2</v>
      </c>
      <c r="AI354" s="1">
        <f t="shared" si="177"/>
        <v>0.78876545206908266</v>
      </c>
      <c r="AJ354" s="1">
        <f t="shared" si="178"/>
        <v>-0.39643873189617795</v>
      </c>
      <c r="AK354" s="1">
        <f t="shared" si="179"/>
        <v>0.27135496158778893</v>
      </c>
      <c r="AL354" s="1">
        <f t="shared" si="180"/>
        <v>2.2322542541224322</v>
      </c>
      <c r="AM354" s="1">
        <f t="shared" si="181"/>
        <v>2.0457141555043572</v>
      </c>
      <c r="AN354" s="1">
        <f t="shared" si="185"/>
        <v>8.2038761881345685</v>
      </c>
      <c r="AO354" s="1">
        <f t="shared" si="185"/>
        <v>8.2038756478346393</v>
      </c>
      <c r="AP354" s="1">
        <f t="shared" si="185"/>
        <v>8.2038802312213495</v>
      </c>
      <c r="AQ354" s="1">
        <f t="shared" si="185"/>
        <v>8.2038413483344179</v>
      </c>
      <c r="AR354" s="1">
        <f t="shared" si="185"/>
        <v>8.2041710775746193</v>
      </c>
      <c r="AS354" s="1">
        <f t="shared" si="185"/>
        <v>8.2013654362474373</v>
      </c>
      <c r="AT354" s="1">
        <f t="shared" si="185"/>
        <v>8.2245882603138938</v>
      </c>
      <c r="AU354" s="1">
        <f t="shared" si="183"/>
        <v>7.8808320742407041</v>
      </c>
    </row>
    <row r="355" spans="1:47" ht="12.95" customHeight="1" x14ac:dyDescent="0.2">
      <c r="A355" s="67" t="s">
        <v>141</v>
      </c>
      <c r="B355" s="68" t="s">
        <v>101</v>
      </c>
      <c r="C355" s="67">
        <v>28938.68</v>
      </c>
      <c r="D355" s="69"/>
      <c r="E355" s="70">
        <f t="shared" si="162"/>
        <v>-9227.4967903614088</v>
      </c>
      <c r="F355" s="1">
        <f t="shared" si="163"/>
        <v>-9227.5</v>
      </c>
      <c r="G355" s="1">
        <f t="shared" si="164"/>
        <v>5.3836749975744169E-3</v>
      </c>
      <c r="H355" s="1">
        <f t="shared" si="165"/>
        <v>5.3836749975744169E-3</v>
      </c>
      <c r="P355" s="1">
        <f t="shared" si="166"/>
        <v>-2.3326951321550861E-2</v>
      </c>
      <c r="Q355" s="119">
        <f t="shared" si="184"/>
        <v>13920.18</v>
      </c>
      <c r="R355" s="1">
        <f t="shared" si="167"/>
        <v>8.2430006363644912E-4</v>
      </c>
      <c r="S355" s="2">
        <f t="shared" si="168"/>
        <v>0.05</v>
      </c>
      <c r="Z355" s="1">
        <f t="shared" si="169"/>
        <v>-9227.5</v>
      </c>
      <c r="AA355" s="1">
        <f t="shared" si="170"/>
        <v>-1.8564507378001638E-2</v>
      </c>
      <c r="AB355" s="1">
        <f t="shared" si="171"/>
        <v>1.6922600374005572E-2</v>
      </c>
      <c r="AC355" s="1">
        <f t="shared" si="172"/>
        <v>2.8710626319125278E-2</v>
      </c>
      <c r="AD355" s="1">
        <f t="shared" si="173"/>
        <v>2.3948182375576055E-2</v>
      </c>
      <c r="AE355" s="1">
        <f t="shared" si="174"/>
        <v>2.8675771954692581E-5</v>
      </c>
      <c r="AF355" s="1">
        <f t="shared" si="175"/>
        <v>2.8710626319125278E-2</v>
      </c>
      <c r="AG355" s="2"/>
      <c r="AH355" s="1">
        <f t="shared" si="176"/>
        <v>-1.1538925376431156E-2</v>
      </c>
      <c r="AI355" s="1">
        <f t="shared" si="177"/>
        <v>0.77930962679379889</v>
      </c>
      <c r="AJ355" s="1">
        <f t="shared" si="178"/>
        <v>-0.36375356233070583</v>
      </c>
      <c r="AK355" s="1">
        <f t="shared" si="179"/>
        <v>0.2637220290229792</v>
      </c>
      <c r="AL355" s="1">
        <f t="shared" si="180"/>
        <v>2.2675943688610878</v>
      </c>
      <c r="AM355" s="1">
        <f t="shared" si="181"/>
        <v>2.140778733780222</v>
      </c>
      <c r="AN355" s="1">
        <f t="shared" si="185"/>
        <v>8.2462034987181685</v>
      </c>
      <c r="AO355" s="1">
        <f t="shared" si="185"/>
        <v>8.2462023519700107</v>
      </c>
      <c r="AP355" s="1">
        <f t="shared" si="185"/>
        <v>8.2462110760293807</v>
      </c>
      <c r="AQ355" s="1">
        <f t="shared" si="185"/>
        <v>8.2461447018082072</v>
      </c>
      <c r="AR355" s="1">
        <f t="shared" si="185"/>
        <v>8.2466494214596597</v>
      </c>
      <c r="AS355" s="1">
        <f t="shared" si="185"/>
        <v>8.2427958587079022</v>
      </c>
      <c r="AT355" s="1">
        <f t="shared" si="185"/>
        <v>8.2713641797051007</v>
      </c>
      <c r="AU355" s="1">
        <f t="shared" si="183"/>
        <v>7.9284367624528294</v>
      </c>
    </row>
    <row r="356" spans="1:47" ht="12.95" customHeight="1" x14ac:dyDescent="0.2">
      <c r="A356" s="67" t="s">
        <v>142</v>
      </c>
      <c r="B356" s="68" t="s">
        <v>101</v>
      </c>
      <c r="C356" s="67">
        <v>29468.7107</v>
      </c>
      <c r="D356" s="69"/>
      <c r="E356" s="70">
        <f t="shared" si="162"/>
        <v>-8911.5031633571525</v>
      </c>
      <c r="F356" s="1">
        <f t="shared" si="163"/>
        <v>-8911.5</v>
      </c>
      <c r="G356" s="1">
        <f t="shared" si="164"/>
        <v>-5.3060450045450125E-3</v>
      </c>
      <c r="H356" s="1">
        <f t="shared" si="165"/>
        <v>-5.3060450045450125E-3</v>
      </c>
      <c r="P356" s="1">
        <f t="shared" si="166"/>
        <v>-2.2790024681764089E-2</v>
      </c>
      <c r="Q356" s="119">
        <f t="shared" si="184"/>
        <v>14450.2107</v>
      </c>
      <c r="R356" s="1">
        <f t="shared" si="167"/>
        <v>3.0568954535340967E-4</v>
      </c>
      <c r="S356" s="2">
        <f t="shared" si="168"/>
        <v>0.05</v>
      </c>
      <c r="Z356" s="1">
        <f t="shared" si="169"/>
        <v>-8911.5</v>
      </c>
      <c r="AA356" s="1">
        <f t="shared" si="170"/>
        <v>-1.5141424599915111E-2</v>
      </c>
      <c r="AB356" s="1">
        <f t="shared" si="171"/>
        <v>2.7529120483237354E-3</v>
      </c>
      <c r="AC356" s="1">
        <f t="shared" si="172"/>
        <v>1.7483979677219076E-2</v>
      </c>
      <c r="AD356" s="1">
        <f t="shared" si="173"/>
        <v>9.8353795953700987E-3</v>
      </c>
      <c r="AE356" s="1">
        <f t="shared" si="174"/>
        <v>4.8367345892511247E-6</v>
      </c>
      <c r="AF356" s="1">
        <f t="shared" si="175"/>
        <v>1.7483979677219076E-2</v>
      </c>
      <c r="AG356" s="2"/>
      <c r="AH356" s="1">
        <f t="shared" si="176"/>
        <v>-8.0589570528687478E-3</v>
      </c>
      <c r="AI356" s="1">
        <f t="shared" si="177"/>
        <v>0.73736348839851817</v>
      </c>
      <c r="AJ356" s="1">
        <f t="shared" si="178"/>
        <v>-0.19866784994972256</v>
      </c>
      <c r="AK356" s="1">
        <f t="shared" si="179"/>
        <v>0.22198110773598301</v>
      </c>
      <c r="AL356" s="1">
        <f t="shared" si="180"/>
        <v>2.4398902285109023</v>
      </c>
      <c r="AM356" s="1">
        <f t="shared" si="181"/>
        <v>2.7322894995118956</v>
      </c>
      <c r="AN356" s="1">
        <f t="shared" si="185"/>
        <v>8.4597730027363252</v>
      </c>
      <c r="AO356" s="1">
        <f t="shared" si="185"/>
        <v>8.4597576830579335</v>
      </c>
      <c r="AP356" s="1">
        <f t="shared" si="185"/>
        <v>8.4598359179358695</v>
      </c>
      <c r="AQ356" s="1">
        <f t="shared" si="185"/>
        <v>8.4594362935900147</v>
      </c>
      <c r="AR356" s="1">
        <f t="shared" si="185"/>
        <v>8.4614751655278582</v>
      </c>
      <c r="AS356" s="1">
        <f t="shared" si="185"/>
        <v>8.451009188915874</v>
      </c>
      <c r="AT356" s="1">
        <f t="shared" si="185"/>
        <v>8.5031689186772041</v>
      </c>
      <c r="AU356" s="1">
        <f t="shared" si="183"/>
        <v>8.1770827372467387</v>
      </c>
    </row>
    <row r="357" spans="1:47" ht="12.95" customHeight="1" x14ac:dyDescent="0.2">
      <c r="A357" s="67" t="s">
        <v>142</v>
      </c>
      <c r="B357" s="68" t="s">
        <v>100</v>
      </c>
      <c r="C357" s="67">
        <v>29479.616399999999</v>
      </c>
      <c r="D357" s="69"/>
      <c r="E357" s="70">
        <f t="shared" si="162"/>
        <v>-8905.001404689172</v>
      </c>
      <c r="F357" s="1">
        <f t="shared" si="163"/>
        <v>-8905</v>
      </c>
      <c r="G357" s="1">
        <f t="shared" si="164"/>
        <v>-2.3561500056530349E-3</v>
      </c>
      <c r="H357" s="1">
        <f t="shared" si="165"/>
        <v>-2.3561500056530349E-3</v>
      </c>
      <c r="P357" s="1">
        <f t="shared" si="166"/>
        <v>-2.2778785309855484E-2</v>
      </c>
      <c r="Q357" s="119">
        <f t="shared" si="184"/>
        <v>14461.116399999999</v>
      </c>
      <c r="R357" s="1">
        <f t="shared" si="167"/>
        <v>4.1708403276845626E-4</v>
      </c>
      <c r="S357" s="2">
        <f t="shared" si="168"/>
        <v>0.05</v>
      </c>
      <c r="Z357" s="1">
        <f t="shared" si="169"/>
        <v>-8905</v>
      </c>
      <c r="AA357" s="1">
        <f t="shared" si="170"/>
        <v>-1.5068590974528458E-2</v>
      </c>
      <c r="AB357" s="1">
        <f t="shared" si="171"/>
        <v>5.6288497620217391E-3</v>
      </c>
      <c r="AC357" s="1">
        <f t="shared" si="172"/>
        <v>2.0422635304202449E-2</v>
      </c>
      <c r="AD357" s="1">
        <f t="shared" si="173"/>
        <v>1.2712440968875423E-2</v>
      </c>
      <c r="AE357" s="1">
        <f t="shared" si="174"/>
        <v>8.0803077693571143E-6</v>
      </c>
      <c r="AF357" s="1">
        <f t="shared" si="175"/>
        <v>2.0422635304202449E-2</v>
      </c>
      <c r="AG357" s="2"/>
      <c r="AH357" s="1">
        <f t="shared" si="176"/>
        <v>-7.984999767674774E-3</v>
      </c>
      <c r="AI357" s="1">
        <f t="shared" si="177"/>
        <v>0.73662015975064477</v>
      </c>
      <c r="AJ357" s="1">
        <f t="shared" si="178"/>
        <v>-0.19537834062646262</v>
      </c>
      <c r="AK357" s="1">
        <f t="shared" si="179"/>
        <v>0.22109864126247708</v>
      </c>
      <c r="AL357" s="1">
        <f t="shared" si="180"/>
        <v>2.4432455068877359</v>
      </c>
      <c r="AM357" s="1">
        <f t="shared" si="181"/>
        <v>2.7465568080267411</v>
      </c>
      <c r="AN357" s="1">
        <f t="shared" si="185"/>
        <v>8.4640480205657251</v>
      </c>
      <c r="AO357" s="1">
        <f t="shared" si="185"/>
        <v>8.4640321077339333</v>
      </c>
      <c r="AP357" s="1">
        <f t="shared" si="185"/>
        <v>8.46411287395701</v>
      </c>
      <c r="AQ357" s="1">
        <f t="shared" si="185"/>
        <v>8.4637028451439811</v>
      </c>
      <c r="AR357" s="1">
        <f t="shared" si="185"/>
        <v>8.4657819713855584</v>
      </c>
      <c r="AS357" s="1">
        <f t="shared" si="185"/>
        <v>8.4551746262185201</v>
      </c>
      <c r="AT357" s="1">
        <f t="shared" si="185"/>
        <v>8.5077207772057619</v>
      </c>
      <c r="AU357" s="1">
        <f t="shared" si="183"/>
        <v>8.1821972905257265</v>
      </c>
    </row>
    <row r="358" spans="1:47" ht="12.95" customHeight="1" x14ac:dyDescent="0.2">
      <c r="A358" s="67" t="s">
        <v>142</v>
      </c>
      <c r="B358" s="68" t="s">
        <v>100</v>
      </c>
      <c r="C358" s="67">
        <v>29816.764999999999</v>
      </c>
      <c r="D358" s="69"/>
      <c r="E358" s="70">
        <f t="shared" si="162"/>
        <v>-8704.000200507211</v>
      </c>
      <c r="F358" s="1">
        <f t="shared" si="163"/>
        <v>-8704</v>
      </c>
      <c r="G358" s="1">
        <f t="shared" si="164"/>
        <v>-3.3632000122452155E-4</v>
      </c>
      <c r="H358" s="1">
        <f t="shared" si="165"/>
        <v>-3.3632000122452155E-4</v>
      </c>
      <c r="P358" s="1">
        <f t="shared" si="166"/>
        <v>-2.2427349683292266E-2</v>
      </c>
      <c r="Q358" s="119">
        <f t="shared" si="184"/>
        <v>14798.264999999999</v>
      </c>
      <c r="R358" s="1">
        <f t="shared" si="167"/>
        <v>4.880135924139981E-4</v>
      </c>
      <c r="S358" s="2">
        <f t="shared" si="168"/>
        <v>0.05</v>
      </c>
      <c r="Z358" s="1">
        <f t="shared" si="169"/>
        <v>-8704</v>
      </c>
      <c r="AA358" s="1">
        <f t="shared" si="170"/>
        <v>-1.2786524246659447E-2</v>
      </c>
      <c r="AB358" s="1">
        <f t="shared" si="171"/>
        <v>5.3327902852031697E-3</v>
      </c>
      <c r="AC358" s="1">
        <f t="shared" si="172"/>
        <v>2.2091029682067744E-2</v>
      </c>
      <c r="AD358" s="1">
        <f t="shared" si="173"/>
        <v>1.2450204245434925E-2</v>
      </c>
      <c r="AE358" s="1">
        <f t="shared" si="174"/>
        <v>7.7503792876522927E-6</v>
      </c>
      <c r="AF358" s="1">
        <f t="shared" si="175"/>
        <v>2.2091029682067744E-2</v>
      </c>
      <c r="AG358" s="2"/>
      <c r="AH358" s="1">
        <f t="shared" si="176"/>
        <v>-5.6691102864276912E-3</v>
      </c>
      <c r="AI358" s="1">
        <f t="shared" si="177"/>
        <v>0.71573710005507296</v>
      </c>
      <c r="AJ358" s="1">
        <f t="shared" si="178"/>
        <v>-9.5845935470438903E-2</v>
      </c>
      <c r="AK358" s="1">
        <f t="shared" si="179"/>
        <v>0.19351525297192942</v>
      </c>
      <c r="AL358" s="1">
        <f t="shared" si="180"/>
        <v>2.5438954248910441</v>
      </c>
      <c r="AM358" s="1">
        <f t="shared" si="181"/>
        <v>3.2459613826492864</v>
      </c>
      <c r="AN358" s="1">
        <f t="shared" si="185"/>
        <v>8.5942477821357439</v>
      </c>
      <c r="AO358" s="1">
        <f t="shared" si="185"/>
        <v>8.594205447138533</v>
      </c>
      <c r="AP358" s="1">
        <f t="shared" si="185"/>
        <v>8.5943879615908525</v>
      </c>
      <c r="AQ358" s="1">
        <f t="shared" si="185"/>
        <v>8.5936008456085737</v>
      </c>
      <c r="AR358" s="1">
        <f t="shared" si="185"/>
        <v>8.5969905535801185</v>
      </c>
      <c r="AS358" s="1">
        <f t="shared" si="185"/>
        <v>8.5823018046158666</v>
      </c>
      <c r="AT358" s="1">
        <f t="shared" si="185"/>
        <v>8.6443566917179719</v>
      </c>
      <c r="AU358" s="1">
        <f t="shared" si="183"/>
        <v>8.3403550149990675</v>
      </c>
    </row>
    <row r="359" spans="1:47" ht="12.95" customHeight="1" x14ac:dyDescent="0.2">
      <c r="A359" s="67" t="s">
        <v>136</v>
      </c>
      <c r="B359" s="68" t="s">
        <v>100</v>
      </c>
      <c r="C359" s="67">
        <v>30140.51</v>
      </c>
      <c r="D359" s="69"/>
      <c r="E359" s="70">
        <f t="shared" si="162"/>
        <v>-8510.989952658374</v>
      </c>
      <c r="F359" s="1">
        <f t="shared" si="163"/>
        <v>-8511</v>
      </c>
      <c r="G359" s="1">
        <f t="shared" si="164"/>
        <v>1.6852869997819653E-2</v>
      </c>
      <c r="H359" s="1">
        <f t="shared" si="165"/>
        <v>1.6852869997819653E-2</v>
      </c>
      <c r="P359" s="1">
        <f t="shared" si="166"/>
        <v>-2.2082828057681782E-2</v>
      </c>
      <c r="Q359" s="119">
        <f t="shared" si="184"/>
        <v>15122.009999999998</v>
      </c>
      <c r="R359" s="1">
        <f t="shared" si="167"/>
        <v>1.5159885830691782E-3</v>
      </c>
      <c r="S359" s="2">
        <f t="shared" si="168"/>
        <v>0.05</v>
      </c>
      <c r="Z359" s="1">
        <f t="shared" si="169"/>
        <v>-8511</v>
      </c>
      <c r="AA359" s="1">
        <f t="shared" si="170"/>
        <v>-1.0562976584188803E-2</v>
      </c>
      <c r="AB359" s="1">
        <f t="shared" si="171"/>
        <v>2.0267641187728652E-2</v>
      </c>
      <c r="AC359" s="1">
        <f t="shared" si="172"/>
        <v>3.8935698055501435E-2</v>
      </c>
      <c r="AD359" s="1">
        <f t="shared" si="173"/>
        <v>2.7415846582008456E-2</v>
      </c>
      <c r="AE359" s="1">
        <f t="shared" si="174"/>
        <v>3.7581432190411245E-5</v>
      </c>
      <c r="AF359" s="1">
        <f t="shared" si="175"/>
        <v>3.8935698055501435E-2</v>
      </c>
      <c r="AG359" s="2"/>
      <c r="AH359" s="1">
        <f t="shared" si="176"/>
        <v>-3.4147711899089996E-3</v>
      </c>
      <c r="AI359" s="1">
        <f t="shared" si="177"/>
        <v>0.69920374139717123</v>
      </c>
      <c r="AJ359" s="1">
        <f t="shared" si="178"/>
        <v>-4.2500810262255271E-3</v>
      </c>
      <c r="AK359" s="1">
        <f t="shared" si="179"/>
        <v>0.16665881383362099</v>
      </c>
      <c r="AL359" s="1">
        <f t="shared" si="180"/>
        <v>2.6356386237257787</v>
      </c>
      <c r="AM359" s="1">
        <f t="shared" si="181"/>
        <v>3.8682406404379339</v>
      </c>
      <c r="AN359" s="1">
        <f t="shared" si="185"/>
        <v>8.7160578863338909</v>
      </c>
      <c r="AO359" s="1">
        <f t="shared" si="185"/>
        <v>8.7159764344508623</v>
      </c>
      <c r="AP359" s="1">
        <f t="shared" si="185"/>
        <v>8.7162884043080631</v>
      </c>
      <c r="AQ359" s="1">
        <f t="shared" si="185"/>
        <v>8.7150930719937367</v>
      </c>
      <c r="AR359" s="1">
        <f t="shared" si="185"/>
        <v>8.7196664466891605</v>
      </c>
      <c r="AS359" s="1">
        <f t="shared" si="185"/>
        <v>8.7020700379931384</v>
      </c>
      <c r="AT359" s="1">
        <f t="shared" si="185"/>
        <v>8.7684044813949473</v>
      </c>
      <c r="AU359" s="1">
        <f t="shared" si="183"/>
        <v>8.4922179046675002</v>
      </c>
    </row>
    <row r="360" spans="1:47" ht="12.95" customHeight="1" x14ac:dyDescent="0.2">
      <c r="A360" s="67" t="s">
        <v>136</v>
      </c>
      <c r="B360" s="68" t="s">
        <v>100</v>
      </c>
      <c r="C360" s="67">
        <v>30150.564999999999</v>
      </c>
      <c r="D360" s="69"/>
      <c r="E360" s="70">
        <f t="shared" si="162"/>
        <v>-8504.9953641948596</v>
      </c>
      <c r="F360" s="1">
        <f t="shared" si="163"/>
        <v>-8505</v>
      </c>
      <c r="G360" s="1">
        <f t="shared" si="164"/>
        <v>7.7758499937772285E-3</v>
      </c>
      <c r="H360" s="1">
        <f t="shared" si="165"/>
        <v>7.7758499937772285E-3</v>
      </c>
      <c r="P360" s="1">
        <f t="shared" si="166"/>
        <v>-2.2072006474003956E-2</v>
      </c>
      <c r="Q360" s="119">
        <f t="shared" si="184"/>
        <v>15132.064999999999</v>
      </c>
      <c r="R360" s="1">
        <f t="shared" si="167"/>
        <v>8.9089453572126708E-4</v>
      </c>
      <c r="S360" s="2">
        <f t="shared" si="168"/>
        <v>0.05</v>
      </c>
      <c r="Z360" s="1">
        <f t="shared" si="169"/>
        <v>-8505</v>
      </c>
      <c r="AA360" s="1">
        <f t="shared" si="170"/>
        <v>-1.0493663976407878E-2</v>
      </c>
      <c r="AB360" s="1">
        <f t="shared" si="171"/>
        <v>1.1120377789066176E-2</v>
      </c>
      <c r="AC360" s="1">
        <f t="shared" si="172"/>
        <v>2.9847856467781184E-2</v>
      </c>
      <c r="AD360" s="1">
        <f t="shared" si="173"/>
        <v>1.8269513970185107E-2</v>
      </c>
      <c r="AE360" s="1">
        <f t="shared" si="174"/>
        <v>1.6688757035339442E-5</v>
      </c>
      <c r="AF360" s="1">
        <f t="shared" si="175"/>
        <v>2.9847856467781184E-2</v>
      </c>
      <c r="AG360" s="2"/>
      <c r="AH360" s="1">
        <f t="shared" si="176"/>
        <v>-3.344527795288947E-3</v>
      </c>
      <c r="AI360" s="1">
        <f t="shared" si="177"/>
        <v>0.69874058979718223</v>
      </c>
      <c r="AJ360" s="1">
        <f t="shared" si="178"/>
        <v>-1.4640444252467094E-3</v>
      </c>
      <c r="AK360" s="1">
        <f t="shared" si="179"/>
        <v>0.16582013503232887</v>
      </c>
      <c r="AL360" s="1">
        <f t="shared" si="180"/>
        <v>2.6384246725988527</v>
      </c>
      <c r="AM360" s="1">
        <f t="shared" si="181"/>
        <v>3.8905983777700017</v>
      </c>
      <c r="AN360" s="1">
        <f t="shared" si="185"/>
        <v>8.719800722746049</v>
      </c>
      <c r="AO360" s="1">
        <f t="shared" si="185"/>
        <v>8.7197179021161482</v>
      </c>
      <c r="AP360" s="1">
        <f t="shared" si="185"/>
        <v>8.7200341019886114</v>
      </c>
      <c r="AQ360" s="1">
        <f t="shared" si="185"/>
        <v>8.7188264282275529</v>
      </c>
      <c r="AR360" s="1">
        <f t="shared" si="185"/>
        <v>8.7234322878991701</v>
      </c>
      <c r="AS360" s="1">
        <f t="shared" si="185"/>
        <v>8.705767876300138</v>
      </c>
      <c r="AT360" s="1">
        <f t="shared" si="185"/>
        <v>8.7721552836804939</v>
      </c>
      <c r="AU360" s="1">
        <f t="shared" si="183"/>
        <v>8.4969390307711823</v>
      </c>
    </row>
    <row r="361" spans="1:47" ht="12.95" customHeight="1" x14ac:dyDescent="0.2">
      <c r="A361" s="67" t="s">
        <v>142</v>
      </c>
      <c r="B361" s="68" t="s">
        <v>100</v>
      </c>
      <c r="C361" s="67">
        <v>30222.681799999998</v>
      </c>
      <c r="D361" s="69"/>
      <c r="E361" s="70">
        <f t="shared" si="162"/>
        <v>-8462.0007806736776</v>
      </c>
      <c r="F361" s="1">
        <f t="shared" si="163"/>
        <v>-8462</v>
      </c>
      <c r="G361" s="1">
        <f t="shared" si="164"/>
        <v>-1.3094600035401527E-3</v>
      </c>
      <c r="H361" s="1">
        <f t="shared" si="165"/>
        <v>-1.3094600035401527E-3</v>
      </c>
      <c r="P361" s="1">
        <f t="shared" si="166"/>
        <v>-2.1994255796181708E-2</v>
      </c>
      <c r="Q361" s="119">
        <f t="shared" si="184"/>
        <v>15204.181799999998</v>
      </c>
      <c r="R361" s="1">
        <f t="shared" si="167"/>
        <v>4.2786077698328182E-4</v>
      </c>
      <c r="S361" s="2">
        <f t="shared" si="168"/>
        <v>0.05</v>
      </c>
      <c r="Z361" s="1">
        <f t="shared" si="169"/>
        <v>-8462</v>
      </c>
      <c r="AA361" s="1">
        <f t="shared" si="170"/>
        <v>-9.9969101160441373E-3</v>
      </c>
      <c r="AB361" s="1">
        <f t="shared" si="171"/>
        <v>1.5316899848593119E-3</v>
      </c>
      <c r="AC361" s="1">
        <f t="shared" si="172"/>
        <v>2.0684795792641555E-2</v>
      </c>
      <c r="AD361" s="1">
        <f t="shared" si="173"/>
        <v>8.6874501125039846E-3</v>
      </c>
      <c r="AE361" s="1">
        <f t="shared" si="174"/>
        <v>3.7735894728622746E-6</v>
      </c>
      <c r="AF361" s="1">
        <f t="shared" si="175"/>
        <v>2.0684795792641555E-2</v>
      </c>
      <c r="AG361" s="2"/>
      <c r="AH361" s="1">
        <f t="shared" si="176"/>
        <v>-2.8411499883994645E-3</v>
      </c>
      <c r="AI361" s="1">
        <f t="shared" si="177"/>
        <v>0.69550692939364911</v>
      </c>
      <c r="AJ361" s="1">
        <f t="shared" si="178"/>
        <v>1.8395532874041737E-2</v>
      </c>
      <c r="AK361" s="1">
        <f t="shared" si="179"/>
        <v>0.15980462875212711</v>
      </c>
      <c r="AL361" s="1">
        <f t="shared" si="180"/>
        <v>2.6582852880738281</v>
      </c>
      <c r="AM361" s="1">
        <f t="shared" si="181"/>
        <v>4.0572867871531173</v>
      </c>
      <c r="AN361" s="1">
        <f t="shared" ref="AN361:AT370" si="186">$AU361+$AB$7*SIN(AO361)</f>
        <v>8.7465530556144557</v>
      </c>
      <c r="AO361" s="1">
        <f t="shared" si="186"/>
        <v>8.7464602801468807</v>
      </c>
      <c r="AP361" s="1">
        <f t="shared" si="186"/>
        <v>8.7468067254044648</v>
      </c>
      <c r="AQ361" s="1">
        <f t="shared" si="186"/>
        <v>8.7455125236259477</v>
      </c>
      <c r="AR361" s="1">
        <f t="shared" si="186"/>
        <v>8.7503403553475962</v>
      </c>
      <c r="AS361" s="1">
        <f t="shared" si="186"/>
        <v>8.7322336115826058</v>
      </c>
      <c r="AT361" s="1">
        <f t="shared" si="186"/>
        <v>8.7988578398946036</v>
      </c>
      <c r="AU361" s="1">
        <f t="shared" si="183"/>
        <v>8.5307737678475686</v>
      </c>
    </row>
    <row r="362" spans="1:47" ht="12.95" customHeight="1" x14ac:dyDescent="0.2">
      <c r="A362" s="67" t="s">
        <v>142</v>
      </c>
      <c r="B362" s="68" t="s">
        <v>101</v>
      </c>
      <c r="C362" s="67">
        <v>30233.582399999999</v>
      </c>
      <c r="D362" s="69"/>
      <c r="E362" s="70">
        <f t="shared" si="162"/>
        <v>-8455.5020625229699</v>
      </c>
      <c r="F362" s="1">
        <f t="shared" si="163"/>
        <v>-8455.5</v>
      </c>
      <c r="G362" s="1">
        <f t="shared" si="164"/>
        <v>-3.4595650031405967E-3</v>
      </c>
      <c r="H362" s="1">
        <f t="shared" si="165"/>
        <v>-3.4595650031405967E-3</v>
      </c>
      <c r="P362" s="1">
        <f t="shared" si="166"/>
        <v>-2.1982472857305299E-2</v>
      </c>
      <c r="Q362" s="119">
        <f t="shared" si="184"/>
        <v>15215.082399999999</v>
      </c>
      <c r="R362" s="1">
        <f t="shared" si="167"/>
        <v>3.4309811537387643E-4</v>
      </c>
      <c r="S362" s="2">
        <f t="shared" si="168"/>
        <v>0.05</v>
      </c>
      <c r="Z362" s="1">
        <f t="shared" si="169"/>
        <v>-8455.5</v>
      </c>
      <c r="AA362" s="1">
        <f t="shared" si="170"/>
        <v>-9.9218279747916131E-3</v>
      </c>
      <c r="AB362" s="1">
        <f t="shared" si="171"/>
        <v>-6.9449132004701991E-4</v>
      </c>
      <c r="AC362" s="1">
        <f t="shared" si="172"/>
        <v>1.8522907854164702E-2</v>
      </c>
      <c r="AD362" s="1">
        <f t="shared" si="173"/>
        <v>6.4622629716510165E-3</v>
      </c>
      <c r="AE362" s="1">
        <f t="shared" si="174"/>
        <v>2.0880421357385914E-6</v>
      </c>
      <c r="AF362" s="1">
        <f t="shared" si="175"/>
        <v>1.8522907854164702E-2</v>
      </c>
      <c r="AG362" s="2"/>
      <c r="AH362" s="1">
        <f t="shared" si="176"/>
        <v>-2.7650736830935768E-3</v>
      </c>
      <c r="AI362" s="1">
        <f t="shared" si="177"/>
        <v>0.69503105712312985</v>
      </c>
      <c r="AJ362" s="1">
        <f t="shared" si="178"/>
        <v>2.138127978039844E-2</v>
      </c>
      <c r="AK362" s="1">
        <f t="shared" si="179"/>
        <v>0.15889459807826614</v>
      </c>
      <c r="AL362" s="1">
        <f t="shared" si="180"/>
        <v>2.6612716267706036</v>
      </c>
      <c r="AM362" s="1">
        <f t="shared" si="181"/>
        <v>4.0835188161200549</v>
      </c>
      <c r="AN362" s="1">
        <f t="shared" si="186"/>
        <v>8.7505863341826231</v>
      </c>
      <c r="AO362" s="1">
        <f t="shared" si="186"/>
        <v>8.7504920370475219</v>
      </c>
      <c r="AP362" s="1">
        <f t="shared" si="186"/>
        <v>8.7508430267788775</v>
      </c>
      <c r="AQ362" s="1">
        <f t="shared" si="186"/>
        <v>8.7495360848694457</v>
      </c>
      <c r="AR362" s="1">
        <f t="shared" si="186"/>
        <v>8.7543957092922664</v>
      </c>
      <c r="AS362" s="1">
        <f t="shared" si="186"/>
        <v>8.7362291378415957</v>
      </c>
      <c r="AT362" s="1">
        <f t="shared" si="186"/>
        <v>8.8028673674011628</v>
      </c>
      <c r="AU362" s="1">
        <f t="shared" si="183"/>
        <v>8.5358883211265564</v>
      </c>
    </row>
    <row r="363" spans="1:47" ht="12.95" customHeight="1" x14ac:dyDescent="0.2">
      <c r="A363" s="67" t="s">
        <v>142</v>
      </c>
      <c r="B363" s="68" t="s">
        <v>101</v>
      </c>
      <c r="C363" s="67">
        <v>31295.348000000002</v>
      </c>
      <c r="D363" s="69"/>
      <c r="E363" s="70">
        <f t="shared" si="162"/>
        <v>-7822.4987988019193</v>
      </c>
      <c r="F363" s="1">
        <f t="shared" si="163"/>
        <v>-7822.5</v>
      </c>
      <c r="G363" s="1">
        <f t="shared" si="164"/>
        <v>2.0148250005149748E-3</v>
      </c>
      <c r="H363" s="1">
        <f t="shared" si="165"/>
        <v>2.0148250005149748E-3</v>
      </c>
      <c r="P363" s="1">
        <f t="shared" si="166"/>
        <v>-2.0797340746646784E-2</v>
      </c>
      <c r="Q363" s="119">
        <f t="shared" si="184"/>
        <v>16276.848000000002</v>
      </c>
      <c r="R363" s="1">
        <f t="shared" si="167"/>
        <v>5.2039490607598017E-4</v>
      </c>
      <c r="S363" s="2">
        <f t="shared" si="168"/>
        <v>0.05</v>
      </c>
      <c r="Z363" s="1">
        <f t="shared" si="169"/>
        <v>-7822.5</v>
      </c>
      <c r="AA363" s="1">
        <f t="shared" si="170"/>
        <v>-2.7700538967288628E-3</v>
      </c>
      <c r="AB363" s="1">
        <f t="shared" si="171"/>
        <v>-2.4597209700371707E-3</v>
      </c>
      <c r="AC363" s="1">
        <f t="shared" si="172"/>
        <v>2.2812165747161758E-2</v>
      </c>
      <c r="AD363" s="1">
        <f t="shared" si="173"/>
        <v>4.7848788972438376E-3</v>
      </c>
      <c r="AE363" s="1">
        <f t="shared" si="174"/>
        <v>1.1447533030644704E-6</v>
      </c>
      <c r="AF363" s="1">
        <f t="shared" si="175"/>
        <v>2.2812165747161758E-2</v>
      </c>
      <c r="AG363" s="2"/>
      <c r="AH363" s="1">
        <f t="shared" si="176"/>
        <v>4.4745459705521455E-3</v>
      </c>
      <c r="AI363" s="1">
        <f t="shared" si="177"/>
        <v>0.66329577764307568</v>
      </c>
      <c r="AJ363" s="1">
        <f t="shared" si="178"/>
        <v>0.2927060250418132</v>
      </c>
      <c r="AK363" s="1">
        <f t="shared" si="179"/>
        <v>6.9884304853867582E-2</v>
      </c>
      <c r="AL363" s="1">
        <f t="shared" si="180"/>
        <v>2.9369443050797512</v>
      </c>
      <c r="AM363" s="1">
        <f t="shared" si="181"/>
        <v>9.738729775385643</v>
      </c>
      <c r="AN363" s="1">
        <f t="shared" si="186"/>
        <v>9.1329553797865977</v>
      </c>
      <c r="AO363" s="1">
        <f t="shared" si="186"/>
        <v>9.1327897452630307</v>
      </c>
      <c r="AP363" s="1">
        <f t="shared" si="186"/>
        <v>9.1332926590231835</v>
      </c>
      <c r="AQ363" s="1">
        <f t="shared" si="186"/>
        <v>9.1317654338651089</v>
      </c>
      <c r="AR363" s="1">
        <f t="shared" si="186"/>
        <v>9.136401081966973</v>
      </c>
      <c r="AS363" s="1">
        <f t="shared" si="186"/>
        <v>9.1223101213195896</v>
      </c>
      <c r="AT363" s="1">
        <f t="shared" si="186"/>
        <v>9.1649642194420036</v>
      </c>
      <c r="AU363" s="1">
        <f t="shared" si="183"/>
        <v>9.03396712506499</v>
      </c>
    </row>
    <row r="364" spans="1:47" ht="12.95" customHeight="1" x14ac:dyDescent="0.2">
      <c r="A364" s="67" t="s">
        <v>142</v>
      </c>
      <c r="B364" s="68" t="s">
        <v>100</v>
      </c>
      <c r="C364" s="67">
        <v>31631.657999999999</v>
      </c>
      <c r="D364" s="69"/>
      <c r="E364" s="70">
        <f t="shared" si="162"/>
        <v>-7621.9975510481554</v>
      </c>
      <c r="F364" s="1">
        <f t="shared" si="163"/>
        <v>-7622</v>
      </c>
      <c r="G364" s="1">
        <f t="shared" si="164"/>
        <v>4.1077399982896168E-3</v>
      </c>
      <c r="H364" s="1">
        <f t="shared" si="165"/>
        <v>4.1077399982896168E-3</v>
      </c>
      <c r="P364" s="1">
        <f t="shared" si="166"/>
        <v>-2.0406409967697433E-2</v>
      </c>
      <c r="Q364" s="119">
        <f t="shared" si="184"/>
        <v>16613.157999999999</v>
      </c>
      <c r="R364" s="1">
        <f t="shared" si="167"/>
        <v>6.0094354855490283E-4</v>
      </c>
      <c r="S364" s="2">
        <f t="shared" si="168"/>
        <v>0.05</v>
      </c>
      <c r="Z364" s="1">
        <f t="shared" si="169"/>
        <v>-7622</v>
      </c>
      <c r="AA364" s="1">
        <f t="shared" si="170"/>
        <v>-6.3913292857595803E-4</v>
      </c>
      <c r="AB364" s="1">
        <f t="shared" si="171"/>
        <v>-2.5218482291633725E-3</v>
      </c>
      <c r="AC364" s="1">
        <f t="shared" si="172"/>
        <v>2.451414996598705E-2</v>
      </c>
      <c r="AD364" s="1">
        <f t="shared" si="173"/>
        <v>4.7468729268655748E-3</v>
      </c>
      <c r="AE364" s="1">
        <f t="shared" si="174"/>
        <v>1.1266401291904676E-6</v>
      </c>
      <c r="AF364" s="1">
        <f t="shared" si="175"/>
        <v>2.451414996598705E-2</v>
      </c>
      <c r="AG364" s="2"/>
      <c r="AH364" s="1">
        <f t="shared" si="176"/>
        <v>6.6295882274529892E-3</v>
      </c>
      <c r="AI364" s="1">
        <f t="shared" si="177"/>
        <v>0.65865330519311072</v>
      </c>
      <c r="AJ364" s="1">
        <f t="shared" si="178"/>
        <v>0.37114679496353659</v>
      </c>
      <c r="AK364" s="1">
        <f t="shared" si="179"/>
        <v>4.1665133652753428E-2</v>
      </c>
      <c r="AL364" s="1">
        <f t="shared" si="180"/>
        <v>3.0201324401576137</v>
      </c>
      <c r="AM364" s="1">
        <f t="shared" si="181"/>
        <v>16.446049079628224</v>
      </c>
      <c r="AN364" s="1">
        <f t="shared" si="186"/>
        <v>9.2511720927807062</v>
      </c>
      <c r="AO364" s="1">
        <f t="shared" si="186"/>
        <v>9.2510525500087599</v>
      </c>
      <c r="AP364" s="1">
        <f t="shared" si="186"/>
        <v>9.2514054808720534</v>
      </c>
      <c r="AQ364" s="1">
        <f t="shared" si="186"/>
        <v>9.2503634460501623</v>
      </c>
      <c r="AR364" s="1">
        <f t="shared" si="186"/>
        <v>9.2534395259979352</v>
      </c>
      <c r="AS364" s="1">
        <f t="shared" si="186"/>
        <v>9.2443541226850829</v>
      </c>
      <c r="AT364" s="1">
        <f t="shared" si="186"/>
        <v>9.2711480550620209</v>
      </c>
      <c r="AU364" s="1">
        <f t="shared" si="183"/>
        <v>9.1917314223630253</v>
      </c>
    </row>
    <row r="365" spans="1:47" ht="12.95" customHeight="1" x14ac:dyDescent="0.2">
      <c r="A365" s="67" t="s">
        <v>142</v>
      </c>
      <c r="B365" s="68" t="s">
        <v>101</v>
      </c>
      <c r="C365" s="67">
        <v>31701.269</v>
      </c>
      <c r="D365" s="69"/>
      <c r="E365" s="70">
        <f t="shared" si="162"/>
        <v>-7580.4968750129865</v>
      </c>
      <c r="F365" s="1">
        <f t="shared" si="163"/>
        <v>-7580.5</v>
      </c>
      <c r="G365" s="1">
        <f t="shared" si="164"/>
        <v>5.2416849975998048E-3</v>
      </c>
      <c r="H365" s="1">
        <f t="shared" si="165"/>
        <v>5.2416849975998048E-3</v>
      </c>
      <c r="P365" s="1">
        <f t="shared" si="166"/>
        <v>-2.0324559912920905E-2</v>
      </c>
      <c r="Q365" s="119">
        <f t="shared" si="184"/>
        <v>16682.769</v>
      </c>
      <c r="R365" s="1">
        <f t="shared" si="167"/>
        <v>6.5363287882472612E-4</v>
      </c>
      <c r="S365" s="2">
        <f t="shared" si="168"/>
        <v>0.05</v>
      </c>
      <c r="Z365" s="1">
        <f t="shared" si="169"/>
        <v>-7580.5</v>
      </c>
      <c r="AA365" s="1">
        <f t="shared" si="170"/>
        <v>-2.1006944424402721E-4</v>
      </c>
      <c r="AB365" s="1">
        <f t="shared" si="171"/>
        <v>-1.8217368404855327E-3</v>
      </c>
      <c r="AC365" s="1">
        <f t="shared" si="172"/>
        <v>2.5566244910520709E-2</v>
      </c>
      <c r="AD365" s="1">
        <f t="shared" si="173"/>
        <v>5.451754441843832E-3</v>
      </c>
      <c r="AE365" s="1">
        <f t="shared" si="174"/>
        <v>1.4860813247081978E-6</v>
      </c>
      <c r="AF365" s="1">
        <f t="shared" si="175"/>
        <v>2.5566244910520709E-2</v>
      </c>
      <c r="AG365" s="2"/>
      <c r="AH365" s="1">
        <f t="shared" si="176"/>
        <v>7.0634218380853375E-3</v>
      </c>
      <c r="AI365" s="1">
        <f t="shared" si="177"/>
        <v>0.6579911440285775</v>
      </c>
      <c r="AJ365" s="1">
        <f t="shared" si="178"/>
        <v>0.38696078933972383</v>
      </c>
      <c r="AK365" s="1">
        <f t="shared" si="179"/>
        <v>3.5825854560752407E-2</v>
      </c>
      <c r="AL365" s="1">
        <f t="shared" si="180"/>
        <v>3.037222041519676</v>
      </c>
      <c r="AM365" s="1">
        <f t="shared" si="181"/>
        <v>19.145083977379418</v>
      </c>
      <c r="AN365" s="1">
        <f t="shared" si="186"/>
        <v>9.2755485618440634</v>
      </c>
      <c r="AO365" s="1">
        <f t="shared" si="186"/>
        <v>9.2754429546098009</v>
      </c>
      <c r="AP365" s="1">
        <f t="shared" si="186"/>
        <v>9.2757535086136791</v>
      </c>
      <c r="AQ365" s="1">
        <f t="shared" si="186"/>
        <v>9.2748402362816798</v>
      </c>
      <c r="AR365" s="1">
        <f t="shared" si="186"/>
        <v>9.2775256166176199</v>
      </c>
      <c r="AS365" s="1">
        <f t="shared" si="186"/>
        <v>9.2696264131657848</v>
      </c>
      <c r="AT365" s="1">
        <f t="shared" si="186"/>
        <v>9.2928364514730983</v>
      </c>
      <c r="AU365" s="1">
        <f t="shared" si="183"/>
        <v>9.2243858779134911</v>
      </c>
    </row>
    <row r="366" spans="1:47" ht="12.95" customHeight="1" x14ac:dyDescent="0.2">
      <c r="A366" s="67" t="s">
        <v>142</v>
      </c>
      <c r="B366" s="68" t="s">
        <v>100</v>
      </c>
      <c r="C366" s="67">
        <v>32364.6626</v>
      </c>
      <c r="D366" s="69"/>
      <c r="E366" s="70">
        <f t="shared" si="162"/>
        <v>-7184.9949733393451</v>
      </c>
      <c r="F366" s="1">
        <f t="shared" si="163"/>
        <v>-7185</v>
      </c>
      <c r="G366" s="1">
        <f t="shared" si="164"/>
        <v>8.4314499945321586E-3</v>
      </c>
      <c r="H366" s="1">
        <f t="shared" si="165"/>
        <v>8.4314499945321586E-3</v>
      </c>
      <c r="P366" s="1">
        <f t="shared" si="166"/>
        <v>-1.9528441921288657E-2</v>
      </c>
      <c r="Q366" s="119">
        <f t="shared" si="184"/>
        <v>17346.1626</v>
      </c>
      <c r="R366" s="1">
        <f t="shared" si="167"/>
        <v>7.8175555594438219E-4</v>
      </c>
      <c r="S366" s="2">
        <f t="shared" si="168"/>
        <v>0.05</v>
      </c>
      <c r="Z366" s="1">
        <f t="shared" si="169"/>
        <v>-7185</v>
      </c>
      <c r="AA366" s="1">
        <f t="shared" si="170"/>
        <v>3.6268784354803307E-3</v>
      </c>
      <c r="AB366" s="1">
        <f t="shared" si="171"/>
        <v>-2.5105494990605003E-3</v>
      </c>
      <c r="AC366" s="1">
        <f t="shared" si="172"/>
        <v>2.7959891915820816E-2</v>
      </c>
      <c r="AD366" s="1">
        <f t="shared" si="173"/>
        <v>4.8045715590518279E-3</v>
      </c>
      <c r="AE366" s="1">
        <f t="shared" si="174"/>
        <v>1.1541953933024856E-6</v>
      </c>
      <c r="AF366" s="1">
        <f t="shared" si="175"/>
        <v>2.7959891915820816E-2</v>
      </c>
      <c r="AG366" s="2"/>
      <c r="AH366" s="1">
        <f t="shared" si="176"/>
        <v>1.0941999493592659E-2</v>
      </c>
      <c r="AI366" s="1">
        <f t="shared" si="177"/>
        <v>0.65669087405265436</v>
      </c>
      <c r="AJ366" s="1">
        <f t="shared" si="178"/>
        <v>0.53062688798348157</v>
      </c>
      <c r="AK366" s="1">
        <f t="shared" si="179"/>
        <v>-1.9808923725406043E-2</v>
      </c>
      <c r="AL366" s="1">
        <f t="shared" si="180"/>
        <v>-3.0839565966078668</v>
      </c>
      <c r="AM366" s="1">
        <f t="shared" si="181"/>
        <v>-34.690893540144849</v>
      </c>
      <c r="AN366" s="1">
        <f t="shared" si="186"/>
        <v>9.5072405532250226</v>
      </c>
      <c r="AO366" s="1">
        <f t="shared" si="186"/>
        <v>9.5073021221551528</v>
      </c>
      <c r="AP366" s="1">
        <f t="shared" si="186"/>
        <v>9.507122470262896</v>
      </c>
      <c r="AQ366" s="1">
        <f t="shared" si="186"/>
        <v>9.5076466837344942</v>
      </c>
      <c r="AR366" s="1">
        <f t="shared" si="186"/>
        <v>9.5061171235259518</v>
      </c>
      <c r="AS366" s="1">
        <f t="shared" si="186"/>
        <v>9.5105806507862241</v>
      </c>
      <c r="AT366" s="1">
        <f t="shared" si="186"/>
        <v>9.4975597550579387</v>
      </c>
      <c r="AU366" s="1">
        <f t="shared" si="183"/>
        <v>9.5355867735811835</v>
      </c>
    </row>
    <row r="367" spans="1:47" ht="12.95" customHeight="1" x14ac:dyDescent="0.2">
      <c r="A367" s="67" t="s">
        <v>142</v>
      </c>
      <c r="B367" s="68" t="s">
        <v>100</v>
      </c>
      <c r="C367" s="67">
        <v>32416.658200000002</v>
      </c>
      <c r="D367" s="69"/>
      <c r="E367" s="70">
        <f t="shared" si="162"/>
        <v>-7153.9962439595884</v>
      </c>
      <c r="F367" s="1">
        <f t="shared" si="163"/>
        <v>-7154</v>
      </c>
      <c r="G367" s="1">
        <f t="shared" si="164"/>
        <v>6.3001799971971195E-3</v>
      </c>
      <c r="H367" s="1">
        <f t="shared" si="165"/>
        <v>6.3001799971971195E-3</v>
      </c>
      <c r="P367" s="1">
        <f t="shared" si="166"/>
        <v>-1.9464810889583732E-2</v>
      </c>
      <c r="Q367" s="119">
        <f t="shared" si="184"/>
        <v>17398.158200000002</v>
      </c>
      <c r="R367" s="1">
        <f t="shared" si="167"/>
        <v>6.6383475539590032E-4</v>
      </c>
      <c r="S367" s="2">
        <f t="shared" si="168"/>
        <v>0.05</v>
      </c>
      <c r="Z367" s="1">
        <f t="shared" si="169"/>
        <v>-7154</v>
      </c>
      <c r="AA367" s="1">
        <f t="shared" si="170"/>
        <v>3.9058149386907229E-3</v>
      </c>
      <c r="AB367" s="1">
        <f t="shared" si="171"/>
        <v>-4.923726019141204E-3</v>
      </c>
      <c r="AC367" s="1">
        <f t="shared" si="172"/>
        <v>2.5764990886780852E-2</v>
      </c>
      <c r="AD367" s="1">
        <f t="shared" si="173"/>
        <v>2.3943650585063966E-3</v>
      </c>
      <c r="AE367" s="1">
        <f t="shared" si="174"/>
        <v>2.8664920166981703E-7</v>
      </c>
      <c r="AF367" s="1">
        <f t="shared" si="175"/>
        <v>2.5764990886780852E-2</v>
      </c>
      <c r="AG367" s="2"/>
      <c r="AH367" s="1">
        <f t="shared" si="176"/>
        <v>1.1223906016338324E-2</v>
      </c>
      <c r="AI367" s="1">
        <f t="shared" si="177"/>
        <v>0.65697031063915756</v>
      </c>
      <c r="AJ367" s="1">
        <f t="shared" si="178"/>
        <v>0.54135480579870765</v>
      </c>
      <c r="AK367" s="1">
        <f t="shared" si="179"/>
        <v>-2.4169849707711907E-2</v>
      </c>
      <c r="AL367" s="1">
        <f t="shared" si="180"/>
        <v>-3.0712489740750262</v>
      </c>
      <c r="AM367" s="1">
        <f t="shared" si="181"/>
        <v>-28.42011166073712</v>
      </c>
      <c r="AN367" s="1">
        <f t="shared" si="186"/>
        <v>9.5254076635680871</v>
      </c>
      <c r="AO367" s="1">
        <f t="shared" si="186"/>
        <v>9.5254819377752611</v>
      </c>
      <c r="AP367" s="1">
        <f t="shared" si="186"/>
        <v>9.5252648516545726</v>
      </c>
      <c r="AQ367" s="1">
        <f t="shared" si="186"/>
        <v>9.5258993569574777</v>
      </c>
      <c r="AR367" s="1">
        <f t="shared" si="186"/>
        <v>9.5240449211842027</v>
      </c>
      <c r="AS367" s="1">
        <f t="shared" si="186"/>
        <v>9.5294657707935198</v>
      </c>
      <c r="AT367" s="1">
        <f t="shared" si="186"/>
        <v>9.5136277322010265</v>
      </c>
      <c r="AU367" s="1">
        <f t="shared" si="183"/>
        <v>9.5599792584502072</v>
      </c>
    </row>
    <row r="368" spans="1:47" ht="12.95" customHeight="1" x14ac:dyDescent="0.2">
      <c r="A368" s="67" t="s">
        <v>143</v>
      </c>
      <c r="B368" s="68" t="s">
        <v>100</v>
      </c>
      <c r="C368" s="67">
        <v>32624.637999999999</v>
      </c>
      <c r="D368" s="69"/>
      <c r="E368" s="70">
        <f t="shared" si="162"/>
        <v>-7030.0028765081952</v>
      </c>
      <c r="F368" s="1">
        <f t="shared" si="163"/>
        <v>-7030</v>
      </c>
      <c r="G368" s="1">
        <f t="shared" si="164"/>
        <v>-4.8249000028590672E-3</v>
      </c>
      <c r="H368" s="1">
        <f t="shared" si="165"/>
        <v>-4.8249000028590672E-3</v>
      </c>
      <c r="P368" s="1">
        <f t="shared" si="166"/>
        <v>-1.9208498903241267E-2</v>
      </c>
      <c r="Q368" s="119">
        <f t="shared" si="184"/>
        <v>17606.137999999999</v>
      </c>
      <c r="R368" s="1">
        <f t="shared" si="167"/>
        <v>2.0688791732707603E-4</v>
      </c>
      <c r="S368" s="2">
        <f t="shared" si="168"/>
        <v>0.05</v>
      </c>
      <c r="Z368" s="1">
        <f t="shared" si="169"/>
        <v>-7030</v>
      </c>
      <c r="AA368" s="1">
        <f t="shared" si="170"/>
        <v>4.985518875647495E-3</v>
      </c>
      <c r="AB368" s="1">
        <f t="shared" si="171"/>
        <v>-1.7139964106616452E-2</v>
      </c>
      <c r="AC368" s="1">
        <f t="shared" si="172"/>
        <v>1.43835989003822E-2</v>
      </c>
      <c r="AD368" s="1">
        <f t="shared" si="173"/>
        <v>-9.8104188785065622E-3</v>
      </c>
      <c r="AE368" s="1">
        <f t="shared" si="174"/>
        <v>4.8122159285878981E-6</v>
      </c>
      <c r="AF368" s="1">
        <f t="shared" si="175"/>
        <v>1.43835989003822E-2</v>
      </c>
      <c r="AG368" s="2"/>
      <c r="AH368" s="1">
        <f t="shared" si="176"/>
        <v>1.2315064103757385E-2</v>
      </c>
      <c r="AI368" s="1">
        <f t="shared" si="177"/>
        <v>0.65864729952946266</v>
      </c>
      <c r="AJ368" s="1">
        <f t="shared" si="178"/>
        <v>0.58349035760093937</v>
      </c>
      <c r="AK368" s="1">
        <f t="shared" si="179"/>
        <v>-4.1615902001049955E-2</v>
      </c>
      <c r="AL368" s="1">
        <f t="shared" si="180"/>
        <v>-3.0202766665974163</v>
      </c>
      <c r="AM368" s="1">
        <f t="shared" si="181"/>
        <v>-16.46564908310317</v>
      </c>
      <c r="AN368" s="1">
        <f t="shared" si="186"/>
        <v>9.5981782104183235</v>
      </c>
      <c r="AO368" s="1">
        <f t="shared" si="186"/>
        <v>9.5982976412596273</v>
      </c>
      <c r="AP368" s="1">
        <f t="shared" si="186"/>
        <v>9.5979450535523725</v>
      </c>
      <c r="AQ368" s="1">
        <f t="shared" si="186"/>
        <v>9.5989860375670926</v>
      </c>
      <c r="AR368" s="1">
        <f t="shared" si="186"/>
        <v>9.5959131694425821</v>
      </c>
      <c r="AS368" s="1">
        <f t="shared" si="186"/>
        <v>9.6049887508525114</v>
      </c>
      <c r="AT368" s="1">
        <f t="shared" si="186"/>
        <v>9.5782246796679118</v>
      </c>
      <c r="AU368" s="1">
        <f t="shared" si="183"/>
        <v>9.6575491979262988</v>
      </c>
    </row>
    <row r="369" spans="1:47" ht="12.95" customHeight="1" x14ac:dyDescent="0.2">
      <c r="A369" s="67" t="s">
        <v>142</v>
      </c>
      <c r="B369" s="68" t="s">
        <v>101</v>
      </c>
      <c r="C369" s="67">
        <v>32759.6793</v>
      </c>
      <c r="D369" s="69"/>
      <c r="E369" s="70">
        <f t="shared" si="162"/>
        <v>-6949.4939735665912</v>
      </c>
      <c r="F369" s="1">
        <f t="shared" si="163"/>
        <v>-6949.5</v>
      </c>
      <c r="G369" s="1">
        <f t="shared" si="164"/>
        <v>1.0108414997375803E-2</v>
      </c>
      <c r="H369" s="1">
        <f t="shared" si="165"/>
        <v>1.0108414997375803E-2</v>
      </c>
      <c r="P369" s="1">
        <f t="shared" si="166"/>
        <v>-1.9040571483885563E-2</v>
      </c>
      <c r="Q369" s="119">
        <f t="shared" si="184"/>
        <v>17741.1793</v>
      </c>
      <c r="R369" s="1">
        <f t="shared" si="167"/>
        <v>8.4966341288475781E-4</v>
      </c>
      <c r="S369" s="2">
        <f t="shared" si="168"/>
        <v>0.05</v>
      </c>
      <c r="Z369" s="1">
        <f t="shared" si="169"/>
        <v>-6949.5</v>
      </c>
      <c r="AA369" s="1">
        <f t="shared" si="170"/>
        <v>5.6539698578999395E-3</v>
      </c>
      <c r="AB369" s="1">
        <f t="shared" si="171"/>
        <v>-2.882171235068105E-3</v>
      </c>
      <c r="AC369" s="1">
        <f t="shared" si="172"/>
        <v>2.9148986481261366E-2</v>
      </c>
      <c r="AD369" s="1">
        <f t="shared" si="173"/>
        <v>4.4544451394758636E-3</v>
      </c>
      <c r="AE369" s="1">
        <f t="shared" si="174"/>
        <v>9.9210407503000747E-7</v>
      </c>
      <c r="AF369" s="1">
        <f t="shared" si="175"/>
        <v>2.9148986481261366E-2</v>
      </c>
      <c r="AG369" s="2"/>
      <c r="AH369" s="1">
        <f t="shared" si="176"/>
        <v>1.2990586232443908E-2</v>
      </c>
      <c r="AI369" s="1">
        <f t="shared" si="177"/>
        <v>0.6602199879100612</v>
      </c>
      <c r="AJ369" s="1">
        <f t="shared" si="178"/>
        <v>0.61017392173888507</v>
      </c>
      <c r="AK369" s="1">
        <f t="shared" si="179"/>
        <v>-5.2944242388105293E-2</v>
      </c>
      <c r="AL369" s="1">
        <f t="shared" si="180"/>
        <v>-2.9870164932485239</v>
      </c>
      <c r="AM369" s="1">
        <f t="shared" si="181"/>
        <v>-12.912832810675873</v>
      </c>
      <c r="AN369" s="1">
        <f t="shared" si="186"/>
        <v>9.6455419684075547</v>
      </c>
      <c r="AO369" s="1">
        <f t="shared" si="186"/>
        <v>9.6456844272777502</v>
      </c>
      <c r="AP369" s="1">
        <f t="shared" si="186"/>
        <v>9.6452598607517341</v>
      </c>
      <c r="AQ369" s="1">
        <f t="shared" si="186"/>
        <v>9.6465253050561834</v>
      </c>
      <c r="AR369" s="1">
        <f t="shared" si="186"/>
        <v>9.6427546342335848</v>
      </c>
      <c r="AS369" s="1">
        <f t="shared" si="186"/>
        <v>9.6539997034132607</v>
      </c>
      <c r="AT369" s="1">
        <f t="shared" si="186"/>
        <v>9.6205451661454529</v>
      </c>
      <c r="AU369" s="1">
        <f t="shared" si="183"/>
        <v>9.7208909731506967</v>
      </c>
    </row>
    <row r="370" spans="1:47" ht="12.95" customHeight="1" x14ac:dyDescent="0.2">
      <c r="A370" s="67" t="s">
        <v>144</v>
      </c>
      <c r="B370" s="68" t="s">
        <v>100</v>
      </c>
      <c r="C370" s="67">
        <v>33067.468999999997</v>
      </c>
      <c r="D370" s="69"/>
      <c r="E370" s="70">
        <f t="shared" si="162"/>
        <v>-6765.9959541923326</v>
      </c>
      <c r="F370" s="1">
        <f t="shared" si="163"/>
        <v>-6766</v>
      </c>
      <c r="G370" s="1">
        <f t="shared" si="164"/>
        <v>6.7862199939554557E-3</v>
      </c>
      <c r="H370" s="1">
        <f t="shared" si="165"/>
        <v>6.7862199939554557E-3</v>
      </c>
      <c r="P370" s="1">
        <f t="shared" si="166"/>
        <v>-1.8653274110953608E-2</v>
      </c>
      <c r="Q370" s="119">
        <f t="shared" si="184"/>
        <v>18048.968999999997</v>
      </c>
      <c r="R370" s="1">
        <f t="shared" si="167"/>
        <v>6.4716786031370301E-4</v>
      </c>
      <c r="S370" s="2">
        <f t="shared" si="168"/>
        <v>0.05</v>
      </c>
      <c r="Z370" s="1">
        <f t="shared" si="169"/>
        <v>-6766</v>
      </c>
      <c r="AA370" s="1">
        <f t="shared" si="170"/>
        <v>7.0741219996176821E-3</v>
      </c>
      <c r="AB370" s="1">
        <f t="shared" si="171"/>
        <v>-7.639563529969964E-3</v>
      </c>
      <c r="AC370" s="1">
        <f t="shared" si="172"/>
        <v>2.5439494104909064E-2</v>
      </c>
      <c r="AD370" s="1">
        <f t="shared" si="173"/>
        <v>-2.8790200566222637E-4</v>
      </c>
      <c r="AE370" s="1">
        <f t="shared" si="174"/>
        <v>4.1443782432166313E-9</v>
      </c>
      <c r="AF370" s="1">
        <f t="shared" si="175"/>
        <v>2.5439494104909064E-2</v>
      </c>
      <c r="AG370" s="2"/>
      <c r="AH370" s="1">
        <f t="shared" si="176"/>
        <v>1.442578352392542E-2</v>
      </c>
      <c r="AI370" s="1">
        <f t="shared" si="177"/>
        <v>0.66526412891225972</v>
      </c>
      <c r="AJ370" s="1">
        <f t="shared" si="178"/>
        <v>0.66897741982678294</v>
      </c>
      <c r="AK370" s="1">
        <f t="shared" si="179"/>
        <v>-7.8774653442723108E-2</v>
      </c>
      <c r="AL370" s="1">
        <f t="shared" si="180"/>
        <v>-2.9104644174817458</v>
      </c>
      <c r="AM370" s="1">
        <f t="shared" si="181"/>
        <v>-8.6146492505577896</v>
      </c>
      <c r="AN370" s="1">
        <f t="shared" si="186"/>
        <v>9.7540331418805248</v>
      </c>
      <c r="AO370" s="1">
        <f t="shared" si="186"/>
        <v>9.7542051846288764</v>
      </c>
      <c r="AP370" s="1">
        <f t="shared" si="186"/>
        <v>9.7536765028382941</v>
      </c>
      <c r="AQ370" s="1">
        <f t="shared" si="186"/>
        <v>9.7553014294924871</v>
      </c>
      <c r="AR370" s="1">
        <f t="shared" si="186"/>
        <v>9.7503100096062099</v>
      </c>
      <c r="AS370" s="1">
        <f t="shared" si="186"/>
        <v>9.7656700028494896</v>
      </c>
      <c r="AT370" s="1">
        <f t="shared" si="186"/>
        <v>9.7186508352474554</v>
      </c>
      <c r="AU370" s="1">
        <f t="shared" si="183"/>
        <v>9.8652787464882987</v>
      </c>
    </row>
    <row r="371" spans="1:47" ht="12.95" customHeight="1" x14ac:dyDescent="0.2">
      <c r="A371" s="67" t="s">
        <v>145</v>
      </c>
      <c r="B371" s="68" t="s">
        <v>100</v>
      </c>
      <c r="C371" s="67">
        <v>33067.469499999999</v>
      </c>
      <c r="D371" s="69"/>
      <c r="E371" s="70">
        <f t="shared" si="162"/>
        <v>-6765.9956561024037</v>
      </c>
      <c r="F371" s="1">
        <f t="shared" si="163"/>
        <v>-6766</v>
      </c>
      <c r="G371" s="1">
        <f t="shared" si="164"/>
        <v>7.2862199958763085E-3</v>
      </c>
      <c r="H371" s="1">
        <f t="shared" si="165"/>
        <v>7.2862199958763085E-3</v>
      </c>
      <c r="P371" s="1">
        <f t="shared" si="166"/>
        <v>-1.8653274110953608E-2</v>
      </c>
      <c r="Q371" s="119">
        <f t="shared" si="184"/>
        <v>18048.969499999999</v>
      </c>
      <c r="R371" s="1">
        <f t="shared" si="167"/>
        <v>6.7285735451826404E-4</v>
      </c>
      <c r="S371" s="2">
        <f t="shared" si="168"/>
        <v>0.05</v>
      </c>
      <c r="Z371" s="1">
        <f t="shared" si="169"/>
        <v>-6766</v>
      </c>
      <c r="AA371" s="1">
        <f t="shared" si="170"/>
        <v>7.0741219996176821E-3</v>
      </c>
      <c r="AB371" s="1">
        <f t="shared" si="171"/>
        <v>-7.1395635280491112E-3</v>
      </c>
      <c r="AC371" s="1">
        <f t="shared" si="172"/>
        <v>2.5939494106829917E-2</v>
      </c>
      <c r="AD371" s="1">
        <f t="shared" si="173"/>
        <v>2.1209799625862644E-4</v>
      </c>
      <c r="AE371" s="1">
        <f t="shared" si="174"/>
        <v>2.2492780008462158E-9</v>
      </c>
      <c r="AF371" s="1">
        <f t="shared" si="175"/>
        <v>2.5939494106829917E-2</v>
      </c>
      <c r="AG371" s="2"/>
      <c r="AH371" s="1">
        <f t="shared" si="176"/>
        <v>1.442578352392542E-2</v>
      </c>
      <c r="AI371" s="1">
        <f t="shared" si="177"/>
        <v>0.66526412891225972</v>
      </c>
      <c r="AJ371" s="1">
        <f t="shared" si="178"/>
        <v>0.66897741982678294</v>
      </c>
      <c r="AK371" s="1">
        <f t="shared" si="179"/>
        <v>-7.8774653442723108E-2</v>
      </c>
      <c r="AL371" s="1">
        <f t="shared" si="180"/>
        <v>-2.9104644174817458</v>
      </c>
      <c r="AM371" s="1">
        <f t="shared" si="181"/>
        <v>-8.6146492505577896</v>
      </c>
      <c r="AN371" s="1">
        <f t="shared" ref="AN371:AT380" si="187">$AU371+$AB$7*SIN(AO371)</f>
        <v>9.7540331418805248</v>
      </c>
      <c r="AO371" s="1">
        <f t="shared" si="187"/>
        <v>9.7542051846288764</v>
      </c>
      <c r="AP371" s="1">
        <f t="shared" si="187"/>
        <v>9.7536765028382941</v>
      </c>
      <c r="AQ371" s="1">
        <f t="shared" si="187"/>
        <v>9.7553014294924871</v>
      </c>
      <c r="AR371" s="1">
        <f t="shared" si="187"/>
        <v>9.7503100096062099</v>
      </c>
      <c r="AS371" s="1">
        <f t="shared" si="187"/>
        <v>9.7656700028494896</v>
      </c>
      <c r="AT371" s="1">
        <f t="shared" si="187"/>
        <v>9.7186508352474554</v>
      </c>
      <c r="AU371" s="1">
        <f t="shared" si="183"/>
        <v>9.8652787464882987</v>
      </c>
    </row>
    <row r="372" spans="1:47" ht="12.95" customHeight="1" x14ac:dyDescent="0.2">
      <c r="A372" s="67" t="s">
        <v>146</v>
      </c>
      <c r="B372" s="68" t="s">
        <v>100</v>
      </c>
      <c r="C372" s="67">
        <v>33151.339999999997</v>
      </c>
      <c r="D372" s="69"/>
      <c r="E372" s="70">
        <f t="shared" si="162"/>
        <v>-6715.9937533943912</v>
      </c>
      <c r="F372" s="1">
        <f t="shared" si="163"/>
        <v>-6716</v>
      </c>
      <c r="G372" s="1">
        <f t="shared" si="164"/>
        <v>1.0477719995833468E-2</v>
      </c>
      <c r="H372" s="1">
        <f t="shared" si="165"/>
        <v>1.0477719995833468E-2</v>
      </c>
      <c r="P372" s="1">
        <f t="shared" si="166"/>
        <v>-1.854665747393993E-2</v>
      </c>
      <c r="Q372" s="119">
        <f t="shared" si="184"/>
        <v>18132.839999999997</v>
      </c>
      <c r="R372" s="1">
        <f t="shared" si="167"/>
        <v>8.4241448750788962E-4</v>
      </c>
      <c r="S372" s="2">
        <f t="shared" si="168"/>
        <v>0.05</v>
      </c>
      <c r="Z372" s="1">
        <f t="shared" si="169"/>
        <v>-6716</v>
      </c>
      <c r="AA372" s="1">
        <f t="shared" si="170"/>
        <v>7.4345236970968249E-3</v>
      </c>
      <c r="AB372" s="1">
        <f t="shared" si="171"/>
        <v>-4.3123059958394133E-3</v>
      </c>
      <c r="AC372" s="1">
        <f t="shared" si="172"/>
        <v>2.9024377469773398E-2</v>
      </c>
      <c r="AD372" s="1">
        <f t="shared" si="173"/>
        <v>3.0431962987366428E-3</v>
      </c>
      <c r="AE372" s="1">
        <f t="shared" si="174"/>
        <v>4.6305218563222009E-7</v>
      </c>
      <c r="AF372" s="1">
        <f t="shared" si="175"/>
        <v>2.9024377469773398E-2</v>
      </c>
      <c r="AG372" s="2"/>
      <c r="AH372" s="1">
        <f t="shared" si="176"/>
        <v>1.4790025991672881E-2</v>
      </c>
      <c r="AI372" s="1">
        <f t="shared" si="177"/>
        <v>0.66699927882424181</v>
      </c>
      <c r="AJ372" s="1">
        <f t="shared" si="178"/>
        <v>0.68449886047545094</v>
      </c>
      <c r="AK372" s="1">
        <f t="shared" si="179"/>
        <v>-8.5814154510281127E-2</v>
      </c>
      <c r="AL372" s="1">
        <f t="shared" si="180"/>
        <v>-2.8893805338825951</v>
      </c>
      <c r="AM372" s="1">
        <f t="shared" si="181"/>
        <v>-7.8877530541913945</v>
      </c>
      <c r="AN372" s="1">
        <f t="shared" si="187"/>
        <v>9.7837546385675083</v>
      </c>
      <c r="AO372" s="1">
        <f t="shared" si="187"/>
        <v>9.7839289486977172</v>
      </c>
      <c r="AP372" s="1">
        <f t="shared" si="187"/>
        <v>9.7833875654166089</v>
      </c>
      <c r="AQ372" s="1">
        <f t="shared" si="187"/>
        <v>9.785069387597698</v>
      </c>
      <c r="AR372" s="1">
        <f t="shared" si="187"/>
        <v>9.7798482189188469</v>
      </c>
      <c r="AS372" s="1">
        <f t="shared" si="187"/>
        <v>9.7960910490188162</v>
      </c>
      <c r="AT372" s="1">
        <f t="shared" si="187"/>
        <v>9.7458725139096654</v>
      </c>
      <c r="AU372" s="1">
        <f t="shared" si="183"/>
        <v>9.9046214640189802</v>
      </c>
    </row>
    <row r="373" spans="1:47" ht="12.95" customHeight="1" x14ac:dyDescent="0.2">
      <c r="A373" s="67" t="s">
        <v>146</v>
      </c>
      <c r="B373" s="68" t="s">
        <v>101</v>
      </c>
      <c r="C373" s="67">
        <v>33152.19</v>
      </c>
      <c r="D373" s="69"/>
      <c r="E373" s="70">
        <f t="shared" si="162"/>
        <v>-6715.4870005158209</v>
      </c>
      <c r="F373" s="1">
        <f t="shared" si="163"/>
        <v>-6715.5</v>
      </c>
      <c r="G373" s="1">
        <f t="shared" si="164"/>
        <v>2.1804634998261463E-2</v>
      </c>
      <c r="H373" s="1">
        <f t="shared" si="165"/>
        <v>2.1804634998261463E-2</v>
      </c>
      <c r="P373" s="1">
        <f t="shared" si="166"/>
        <v>-1.8545588958794924E-2</v>
      </c>
      <c r="Q373" s="119">
        <f t="shared" si="184"/>
        <v>18133.690000000002</v>
      </c>
      <c r="R373" s="1">
        <f t="shared" si="167"/>
        <v>1.6281405733846069E-3</v>
      </c>
      <c r="S373" s="2">
        <f t="shared" si="168"/>
        <v>0.05</v>
      </c>
      <c r="Z373" s="1">
        <f t="shared" si="169"/>
        <v>-6715.5</v>
      </c>
      <c r="AA373" s="1">
        <f t="shared" si="170"/>
        <v>7.4380676428306754E-3</v>
      </c>
      <c r="AB373" s="1">
        <f t="shared" si="171"/>
        <v>7.0110272127084424E-3</v>
      </c>
      <c r="AC373" s="1">
        <f t="shared" si="172"/>
        <v>4.0350223957056383E-2</v>
      </c>
      <c r="AD373" s="1">
        <f t="shared" si="173"/>
        <v>1.4366567355430787E-2</v>
      </c>
      <c r="AE373" s="1">
        <f t="shared" si="174"/>
        <v>1.0319912878906479E-5</v>
      </c>
      <c r="AF373" s="1">
        <f t="shared" si="175"/>
        <v>4.0350223957056383E-2</v>
      </c>
      <c r="AG373" s="2"/>
      <c r="AH373" s="1">
        <f t="shared" si="176"/>
        <v>1.479360778555302E-2</v>
      </c>
      <c r="AI373" s="1">
        <f t="shared" si="177"/>
        <v>0.66701742777701867</v>
      </c>
      <c r="AJ373" s="1">
        <f t="shared" si="178"/>
        <v>0.68465296211653159</v>
      </c>
      <c r="AK373" s="1">
        <f t="shared" si="179"/>
        <v>-8.5884550494581838E-2</v>
      </c>
      <c r="AL373" s="1">
        <f t="shared" si="180"/>
        <v>-2.889169129228045</v>
      </c>
      <c r="AM373" s="1">
        <f t="shared" si="181"/>
        <v>-7.8810764739491308</v>
      </c>
      <c r="AN373" s="1">
        <f t="shared" si="187"/>
        <v>9.7840522537846919</v>
      </c>
      <c r="AO373" s="1">
        <f t="shared" si="187"/>
        <v>9.7842265743168824</v>
      </c>
      <c r="AP373" s="1">
        <f t="shared" si="187"/>
        <v>9.7836850982600119</v>
      </c>
      <c r="AQ373" s="1">
        <f t="shared" si="187"/>
        <v>9.7853673969673061</v>
      </c>
      <c r="AR373" s="1">
        <f t="shared" si="187"/>
        <v>9.780144168921769</v>
      </c>
      <c r="AS373" s="1">
        <f t="shared" si="187"/>
        <v>9.7963952599063102</v>
      </c>
      <c r="AT373" s="1">
        <f t="shared" si="187"/>
        <v>9.746145940466322</v>
      </c>
      <c r="AU373" s="1">
        <f t="shared" si="183"/>
        <v>9.9050148911942877</v>
      </c>
    </row>
    <row r="374" spans="1:47" ht="12.95" customHeight="1" x14ac:dyDescent="0.2">
      <c r="A374" s="67" t="s">
        <v>136</v>
      </c>
      <c r="B374" s="68" t="s">
        <v>100</v>
      </c>
      <c r="C374" s="67">
        <v>33426.410000000003</v>
      </c>
      <c r="D374" s="69"/>
      <c r="E374" s="70">
        <f t="shared" si="162"/>
        <v>-6552.0025600916952</v>
      </c>
      <c r="F374" s="1">
        <f t="shared" si="163"/>
        <v>-6552</v>
      </c>
      <c r="G374" s="1">
        <f t="shared" si="164"/>
        <v>-4.2941599967889488E-3</v>
      </c>
      <c r="H374" s="1">
        <f t="shared" si="165"/>
        <v>-4.2941599967889488E-3</v>
      </c>
      <c r="P374" s="1">
        <f t="shared" si="166"/>
        <v>-1.8193690247000689E-2</v>
      </c>
      <c r="Q374" s="119">
        <f t="shared" si="184"/>
        <v>18407.910000000003</v>
      </c>
      <c r="R374" s="1">
        <f t="shared" si="167"/>
        <v>1.9319694117655124E-4</v>
      </c>
      <c r="S374" s="2">
        <f t="shared" si="168"/>
        <v>0.05</v>
      </c>
      <c r="Z374" s="1">
        <f t="shared" si="169"/>
        <v>-6552</v>
      </c>
      <c r="AA374" s="1">
        <f t="shared" si="170"/>
        <v>8.530518808330995E-3</v>
      </c>
      <c r="AB374" s="1">
        <f t="shared" si="171"/>
        <v>-2.0192001076029621E-2</v>
      </c>
      <c r="AC374" s="1">
        <f t="shared" si="172"/>
        <v>1.389953025021174E-2</v>
      </c>
      <c r="AD374" s="1">
        <f t="shared" si="173"/>
        <v>-1.2824678805119944E-2</v>
      </c>
      <c r="AE374" s="1">
        <f t="shared" si="174"/>
        <v>8.2236193227246358E-6</v>
      </c>
      <c r="AF374" s="1">
        <f t="shared" si="175"/>
        <v>1.389953025021174E-2</v>
      </c>
      <c r="AG374" s="2"/>
      <c r="AH374" s="1">
        <f t="shared" si="176"/>
        <v>1.5897841079240672E-2</v>
      </c>
      <c r="AI374" s="1">
        <f t="shared" si="177"/>
        <v>0.67381926310848128</v>
      </c>
      <c r="AJ374" s="1">
        <f t="shared" si="178"/>
        <v>0.73382667575719107</v>
      </c>
      <c r="AK374" s="1">
        <f t="shared" si="179"/>
        <v>-0.10890214092842834</v>
      </c>
      <c r="AL374" s="1">
        <f t="shared" si="180"/>
        <v>-2.819358685166454</v>
      </c>
      <c r="AM374" s="1">
        <f t="shared" si="181"/>
        <v>-6.1528714617966402</v>
      </c>
      <c r="AN374" s="1">
        <f t="shared" si="187"/>
        <v>9.8818518045851071</v>
      </c>
      <c r="AO374" s="1">
        <f t="shared" si="187"/>
        <v>9.8820175349772033</v>
      </c>
      <c r="AP374" s="1">
        <f t="shared" si="187"/>
        <v>9.8814804879046445</v>
      </c>
      <c r="AQ374" s="1">
        <f t="shared" si="187"/>
        <v>9.8832212972889248</v>
      </c>
      <c r="AR374" s="1">
        <f t="shared" si="187"/>
        <v>9.8775839476352818</v>
      </c>
      <c r="AS374" s="1">
        <f t="shared" si="187"/>
        <v>9.8958971302348022</v>
      </c>
      <c r="AT374" s="1">
        <f t="shared" si="187"/>
        <v>9.8369814951050163</v>
      </c>
      <c r="AU374" s="1">
        <f t="shared" si="183"/>
        <v>10.033665577519617</v>
      </c>
    </row>
    <row r="375" spans="1:47" ht="12.95" customHeight="1" x14ac:dyDescent="0.2">
      <c r="A375" s="67" t="s">
        <v>136</v>
      </c>
      <c r="B375" s="68" t="s">
        <v>100</v>
      </c>
      <c r="C375" s="67">
        <v>33436.47</v>
      </c>
      <c r="D375" s="69"/>
      <c r="E375" s="70">
        <f t="shared" si="162"/>
        <v>-6546.0049907288976</v>
      </c>
      <c r="F375" s="1">
        <f t="shared" si="163"/>
        <v>-6546</v>
      </c>
      <c r="G375" s="1">
        <f t="shared" si="164"/>
        <v>-8.3711800034507178E-3</v>
      </c>
      <c r="H375" s="1">
        <f t="shared" si="165"/>
        <v>-8.3711800034507178E-3</v>
      </c>
      <c r="P375" s="1">
        <f t="shared" si="166"/>
        <v>-1.8180681930666204E-2</v>
      </c>
      <c r="Q375" s="119">
        <f t="shared" si="184"/>
        <v>18417.97</v>
      </c>
      <c r="R375" s="1">
        <f t="shared" si="167"/>
        <v>9.622632806004435E-5</v>
      </c>
      <c r="S375" s="2">
        <f t="shared" si="168"/>
        <v>0.05</v>
      </c>
      <c r="Z375" s="1">
        <f t="shared" si="169"/>
        <v>-6546</v>
      </c>
      <c r="AA375" s="1">
        <f t="shared" si="170"/>
        <v>8.5680090697119286E-3</v>
      </c>
      <c r="AB375" s="1">
        <f t="shared" si="171"/>
        <v>-2.4306921178368624E-2</v>
      </c>
      <c r="AC375" s="1">
        <f t="shared" si="172"/>
        <v>9.8095019272154867E-3</v>
      </c>
      <c r="AD375" s="1">
        <f t="shared" si="173"/>
        <v>-1.6939189073162646E-2</v>
      </c>
      <c r="AE375" s="1">
        <f t="shared" si="174"/>
        <v>1.4346806322817639E-5</v>
      </c>
      <c r="AF375" s="1">
        <f t="shared" si="175"/>
        <v>9.8095019272154867E-3</v>
      </c>
      <c r="AG375" s="2"/>
      <c r="AH375" s="1">
        <f t="shared" si="176"/>
        <v>1.5935741174917906E-2</v>
      </c>
      <c r="AI375" s="1">
        <f t="shared" si="177"/>
        <v>0.67410243190617003</v>
      </c>
      <c r="AJ375" s="1">
        <f t="shared" si="178"/>
        <v>0.73558380911881271</v>
      </c>
      <c r="AK375" s="1">
        <f t="shared" si="179"/>
        <v>-0.10974663789117571</v>
      </c>
      <c r="AL375" s="1">
        <f t="shared" si="180"/>
        <v>-2.8167685162123623</v>
      </c>
      <c r="AM375" s="1">
        <f t="shared" si="181"/>
        <v>-6.1029451026421571</v>
      </c>
      <c r="AN375" s="1">
        <f t="shared" si="187"/>
        <v>9.8854606261540567</v>
      </c>
      <c r="AO375" s="1">
        <f t="shared" si="187"/>
        <v>9.8856256291044353</v>
      </c>
      <c r="AP375" s="1">
        <f t="shared" si="187"/>
        <v>9.8850899853755951</v>
      </c>
      <c r="AQ375" s="1">
        <f t="shared" si="187"/>
        <v>9.8868293481795497</v>
      </c>
      <c r="AR375" s="1">
        <f t="shared" si="187"/>
        <v>9.8811866775902004</v>
      </c>
      <c r="AS375" s="1">
        <f t="shared" si="187"/>
        <v>9.8995504395209135</v>
      </c>
      <c r="AT375" s="1">
        <f t="shared" si="187"/>
        <v>9.8403730845670232</v>
      </c>
      <c r="AU375" s="1">
        <f t="shared" si="183"/>
        <v>10.038386703623299</v>
      </c>
    </row>
    <row r="376" spans="1:47" ht="12.95" customHeight="1" x14ac:dyDescent="0.2">
      <c r="A376" s="67" t="s">
        <v>147</v>
      </c>
      <c r="B376" s="68" t="s">
        <v>100</v>
      </c>
      <c r="C376" s="67">
        <v>33436.487099999998</v>
      </c>
      <c r="D376" s="69"/>
      <c r="E376" s="70">
        <f t="shared" si="162"/>
        <v>-6545.9947960533418</v>
      </c>
      <c r="F376" s="1">
        <f t="shared" si="163"/>
        <v>-6546</v>
      </c>
      <c r="G376" s="1">
        <f t="shared" si="164"/>
        <v>8.7288199938484468E-3</v>
      </c>
      <c r="H376" s="1">
        <f t="shared" si="165"/>
        <v>8.7288199938484468E-3</v>
      </c>
      <c r="P376" s="1">
        <f t="shared" si="166"/>
        <v>-1.8180681930666204E-2</v>
      </c>
      <c r="Q376" s="119">
        <f t="shared" si="184"/>
        <v>18417.987099999998</v>
      </c>
      <c r="R376" s="1">
        <f t="shared" si="167"/>
        <v>7.2412129382545777E-4</v>
      </c>
      <c r="S376" s="2">
        <f t="shared" si="168"/>
        <v>0.05</v>
      </c>
      <c r="Z376" s="1">
        <f t="shared" si="169"/>
        <v>-6546</v>
      </c>
      <c r="AA376" s="1">
        <f t="shared" si="170"/>
        <v>8.5680090697119286E-3</v>
      </c>
      <c r="AB376" s="1">
        <f t="shared" si="171"/>
        <v>-7.2069211810694596E-3</v>
      </c>
      <c r="AC376" s="1">
        <f t="shared" si="172"/>
        <v>2.6909501924514651E-2</v>
      </c>
      <c r="AD376" s="1">
        <f t="shared" si="173"/>
        <v>1.6081092413651812E-4</v>
      </c>
      <c r="AE376" s="1">
        <f t="shared" si="174"/>
        <v>1.2930076660820493E-9</v>
      </c>
      <c r="AF376" s="1">
        <f t="shared" si="175"/>
        <v>2.6909501924514651E-2</v>
      </c>
      <c r="AG376" s="2"/>
      <c r="AH376" s="1">
        <f t="shared" si="176"/>
        <v>1.5935741174917906E-2</v>
      </c>
      <c r="AI376" s="1">
        <f t="shared" si="177"/>
        <v>0.67410243190617003</v>
      </c>
      <c r="AJ376" s="1">
        <f t="shared" si="178"/>
        <v>0.73558380911881271</v>
      </c>
      <c r="AK376" s="1">
        <f t="shared" si="179"/>
        <v>-0.10974663789117571</v>
      </c>
      <c r="AL376" s="1">
        <f t="shared" si="180"/>
        <v>-2.8167685162123623</v>
      </c>
      <c r="AM376" s="1">
        <f t="shared" si="181"/>
        <v>-6.1029451026421571</v>
      </c>
      <c r="AN376" s="1">
        <f t="shared" si="187"/>
        <v>9.8854606261540567</v>
      </c>
      <c r="AO376" s="1">
        <f t="shared" si="187"/>
        <v>9.8856256291044353</v>
      </c>
      <c r="AP376" s="1">
        <f t="shared" si="187"/>
        <v>9.8850899853755951</v>
      </c>
      <c r="AQ376" s="1">
        <f t="shared" si="187"/>
        <v>9.8868293481795497</v>
      </c>
      <c r="AR376" s="1">
        <f t="shared" si="187"/>
        <v>9.8811866775902004</v>
      </c>
      <c r="AS376" s="1">
        <f t="shared" si="187"/>
        <v>9.8995504395209135</v>
      </c>
      <c r="AT376" s="1">
        <f t="shared" si="187"/>
        <v>9.8403730845670232</v>
      </c>
      <c r="AU376" s="1">
        <f t="shared" si="183"/>
        <v>10.038386703623299</v>
      </c>
    </row>
    <row r="377" spans="1:47" ht="12.95" customHeight="1" x14ac:dyDescent="0.2">
      <c r="A377" s="67" t="s">
        <v>148</v>
      </c>
      <c r="B377" s="68" t="s">
        <v>100</v>
      </c>
      <c r="C377" s="67">
        <v>33753.500999999997</v>
      </c>
      <c r="D377" s="69"/>
      <c r="E377" s="70">
        <f t="shared" si="162"/>
        <v>-6356.9974944408796</v>
      </c>
      <c r="F377" s="1">
        <f t="shared" si="163"/>
        <v>-6357</v>
      </c>
      <c r="G377" s="1">
        <f t="shared" si="164"/>
        <v>4.2026899973279797E-3</v>
      </c>
      <c r="H377" s="1">
        <f t="shared" si="165"/>
        <v>4.2026899973279797E-3</v>
      </c>
      <c r="P377" s="1">
        <f t="shared" si="166"/>
        <v>-1.7767491685031559E-2</v>
      </c>
      <c r="Q377" s="119">
        <f t="shared" si="184"/>
        <v>18735.000999999997</v>
      </c>
      <c r="R377" s="1">
        <f t="shared" si="167"/>
        <v>4.8268888315588664E-4</v>
      </c>
      <c r="S377" s="2">
        <f t="shared" si="168"/>
        <v>0.05</v>
      </c>
      <c r="Z377" s="1">
        <f t="shared" si="169"/>
        <v>-6357</v>
      </c>
      <c r="AA377" s="1">
        <f t="shared" si="170"/>
        <v>9.6483939271116981E-3</v>
      </c>
      <c r="AB377" s="1">
        <f t="shared" si="171"/>
        <v>-1.282552908459467E-2</v>
      </c>
      <c r="AC377" s="1">
        <f t="shared" si="172"/>
        <v>2.1970181682359539E-2</v>
      </c>
      <c r="AD377" s="1">
        <f t="shared" si="173"/>
        <v>-5.4457039297837184E-3</v>
      </c>
      <c r="AE377" s="1">
        <f t="shared" si="174"/>
        <v>1.4827845645430918E-6</v>
      </c>
      <c r="AF377" s="1">
        <f t="shared" si="175"/>
        <v>2.1970181682359539E-2</v>
      </c>
      <c r="AG377" s="2"/>
      <c r="AH377" s="1">
        <f t="shared" si="176"/>
        <v>1.702821908192265E-2</v>
      </c>
      <c r="AI377" s="1">
        <f t="shared" si="177"/>
        <v>0.68429777581581663</v>
      </c>
      <c r="AJ377" s="1">
        <f t="shared" si="178"/>
        <v>0.78910103384097263</v>
      </c>
      <c r="AK377" s="1">
        <f t="shared" si="179"/>
        <v>-0.13632921573547271</v>
      </c>
      <c r="AL377" s="1">
        <f t="shared" si="180"/>
        <v>-2.7339524574257799</v>
      </c>
      <c r="AM377" s="1">
        <f t="shared" si="181"/>
        <v>-4.8381585618417366</v>
      </c>
      <c r="AN377" s="1">
        <f t="shared" si="187"/>
        <v>9.9999892848029557</v>
      </c>
      <c r="AO377" s="1">
        <f t="shared" si="187"/>
        <v>10.000120737761748</v>
      </c>
      <c r="AP377" s="1">
        <f t="shared" si="187"/>
        <v>9.9996651897492033</v>
      </c>
      <c r="AQ377" s="1">
        <f t="shared" si="187"/>
        <v>10.001244459281153</v>
      </c>
      <c r="AR377" s="1">
        <f t="shared" si="187"/>
        <v>9.9957764156179802</v>
      </c>
      <c r="AS377" s="1">
        <f t="shared" si="187"/>
        <v>10.014792851262111</v>
      </c>
      <c r="AT377" s="1">
        <f t="shared" si="187"/>
        <v>9.9496170883606254</v>
      </c>
      <c r="AU377" s="1">
        <f t="shared" si="183"/>
        <v>10.187102175889276</v>
      </c>
    </row>
    <row r="378" spans="1:47" ht="12.95" customHeight="1" x14ac:dyDescent="0.2">
      <c r="A378" s="67" t="s">
        <v>149</v>
      </c>
      <c r="B378" s="68" t="s">
        <v>100</v>
      </c>
      <c r="C378" s="67">
        <v>33753.504500000003</v>
      </c>
      <c r="D378" s="69"/>
      <c r="E378" s="70">
        <f t="shared" si="162"/>
        <v>-6356.995407811376</v>
      </c>
      <c r="F378" s="1">
        <f t="shared" si="163"/>
        <v>-6357</v>
      </c>
      <c r="G378" s="1">
        <f t="shared" si="164"/>
        <v>7.7026900034979917E-3</v>
      </c>
      <c r="H378" s="1">
        <f t="shared" si="165"/>
        <v>7.7026900034979917E-3</v>
      </c>
      <c r="P378" s="1">
        <f t="shared" si="166"/>
        <v>-1.7767491685031559E-2</v>
      </c>
      <c r="Q378" s="119">
        <f t="shared" si="184"/>
        <v>18735.004500000003</v>
      </c>
      <c r="R378" s="1">
        <f t="shared" si="167"/>
        <v>6.4873015524670604E-4</v>
      </c>
      <c r="S378" s="2">
        <f t="shared" si="168"/>
        <v>0.05</v>
      </c>
      <c r="Z378" s="1">
        <f t="shared" si="169"/>
        <v>-6357</v>
      </c>
      <c r="AA378" s="1">
        <f t="shared" si="170"/>
        <v>9.6483939271116981E-3</v>
      </c>
      <c r="AB378" s="1">
        <f t="shared" si="171"/>
        <v>-9.3255290784246582E-3</v>
      </c>
      <c r="AC378" s="1">
        <f t="shared" si="172"/>
        <v>2.5470181688529551E-2</v>
      </c>
      <c r="AD378" s="1">
        <f t="shared" si="173"/>
        <v>-1.9457039236137064E-3</v>
      </c>
      <c r="AE378" s="1">
        <f t="shared" si="174"/>
        <v>1.892881879182886E-7</v>
      </c>
      <c r="AF378" s="1">
        <f t="shared" si="175"/>
        <v>2.5470181688529551E-2</v>
      </c>
      <c r="AG378" s="2"/>
      <c r="AH378" s="1">
        <f t="shared" si="176"/>
        <v>1.702821908192265E-2</v>
      </c>
      <c r="AI378" s="1">
        <f t="shared" si="177"/>
        <v>0.68429777581581663</v>
      </c>
      <c r="AJ378" s="1">
        <f t="shared" si="178"/>
        <v>0.78910103384097263</v>
      </c>
      <c r="AK378" s="1">
        <f t="shared" si="179"/>
        <v>-0.13632921573547271</v>
      </c>
      <c r="AL378" s="1">
        <f t="shared" si="180"/>
        <v>-2.7339524574257799</v>
      </c>
      <c r="AM378" s="1">
        <f t="shared" si="181"/>
        <v>-4.8381585618417366</v>
      </c>
      <c r="AN378" s="1">
        <f t="shared" si="187"/>
        <v>9.9999892848029557</v>
      </c>
      <c r="AO378" s="1">
        <f t="shared" si="187"/>
        <v>10.000120737761748</v>
      </c>
      <c r="AP378" s="1">
        <f t="shared" si="187"/>
        <v>9.9996651897492033</v>
      </c>
      <c r="AQ378" s="1">
        <f t="shared" si="187"/>
        <v>10.001244459281153</v>
      </c>
      <c r="AR378" s="1">
        <f t="shared" si="187"/>
        <v>9.9957764156179802</v>
      </c>
      <c r="AS378" s="1">
        <f t="shared" si="187"/>
        <v>10.014792851262111</v>
      </c>
      <c r="AT378" s="1">
        <f t="shared" si="187"/>
        <v>9.9496170883606254</v>
      </c>
      <c r="AU378" s="1">
        <f t="shared" si="183"/>
        <v>10.187102175889276</v>
      </c>
    </row>
    <row r="379" spans="1:47" ht="12.95" customHeight="1" x14ac:dyDescent="0.2">
      <c r="A379" s="67" t="s">
        <v>148</v>
      </c>
      <c r="B379" s="68" t="s">
        <v>100</v>
      </c>
      <c r="C379" s="67">
        <v>33842.408000000003</v>
      </c>
      <c r="D379" s="69"/>
      <c r="E379" s="70">
        <f t="shared" si="162"/>
        <v>-6303.9929318823906</v>
      </c>
      <c r="F379" s="1">
        <f t="shared" si="163"/>
        <v>-6304</v>
      </c>
      <c r="G379" s="1">
        <f t="shared" si="164"/>
        <v>1.1855680000735447E-2</v>
      </c>
      <c r="H379" s="1">
        <f t="shared" si="165"/>
        <v>1.1855680000735447E-2</v>
      </c>
      <c r="P379" s="1">
        <f t="shared" si="166"/>
        <v>-1.7650430436299987E-2</v>
      </c>
      <c r="Q379" s="119">
        <f t="shared" si="184"/>
        <v>18823.908000000003</v>
      </c>
      <c r="R379" s="1">
        <f t="shared" si="167"/>
        <v>8.7061055312253135E-4</v>
      </c>
      <c r="S379" s="2">
        <f t="shared" si="168"/>
        <v>0.05</v>
      </c>
      <c r="Z379" s="1">
        <f t="shared" si="169"/>
        <v>-6304</v>
      </c>
      <c r="AA379" s="1">
        <f t="shared" si="170"/>
        <v>9.9147766849184311E-3</v>
      </c>
      <c r="AB379" s="1">
        <f t="shared" si="171"/>
        <v>-5.4420287791470644E-3</v>
      </c>
      <c r="AC379" s="1">
        <f t="shared" si="172"/>
        <v>2.9506110437035434E-2</v>
      </c>
      <c r="AD379" s="1">
        <f t="shared" si="173"/>
        <v>1.9409033158170157E-3</v>
      </c>
      <c r="AE379" s="1">
        <f t="shared" si="174"/>
        <v>1.8835528406747429E-7</v>
      </c>
      <c r="AF379" s="1">
        <f t="shared" si="175"/>
        <v>2.9506110437035434E-2</v>
      </c>
      <c r="AG379" s="2"/>
      <c r="AH379" s="1">
        <f t="shared" si="176"/>
        <v>1.7297708779882511E-2</v>
      </c>
      <c r="AI379" s="1">
        <f t="shared" si="177"/>
        <v>0.68761731634425538</v>
      </c>
      <c r="AJ379" s="1">
        <f t="shared" si="178"/>
        <v>0.80343686050230423</v>
      </c>
      <c r="AK379" s="1">
        <f t="shared" si="179"/>
        <v>-0.14377276644039505</v>
      </c>
      <c r="AL379" s="1">
        <f t="shared" si="180"/>
        <v>-2.7102511961546769</v>
      </c>
      <c r="AM379" s="1">
        <f t="shared" si="181"/>
        <v>-4.564583669490565</v>
      </c>
      <c r="AN379" s="1">
        <f t="shared" si="187"/>
        <v>10.032434916617365</v>
      </c>
      <c r="AO379" s="1">
        <f t="shared" si="187"/>
        <v>10.032554468545344</v>
      </c>
      <c r="AP379" s="1">
        <f t="shared" si="187"/>
        <v>10.032131035408758</v>
      </c>
      <c r="AQ379" s="1">
        <f t="shared" si="187"/>
        <v>10.033631327488914</v>
      </c>
      <c r="AR379" s="1">
        <f t="shared" si="187"/>
        <v>10.028322571588754</v>
      </c>
      <c r="AS379" s="1">
        <f t="shared" si="187"/>
        <v>10.047196951002723</v>
      </c>
      <c r="AT379" s="1">
        <f t="shared" si="187"/>
        <v>9.9811580262156365</v>
      </c>
      <c r="AU379" s="1">
        <f t="shared" si="183"/>
        <v>10.228805456471799</v>
      </c>
    </row>
    <row r="380" spans="1:47" ht="12.95" customHeight="1" x14ac:dyDescent="0.2">
      <c r="A380" s="67" t="s">
        <v>150</v>
      </c>
      <c r="B380" s="68" t="s">
        <v>100</v>
      </c>
      <c r="C380" s="67">
        <v>34164.462</v>
      </c>
      <c r="D380" s="69"/>
      <c r="E380" s="70">
        <f t="shared" si="162"/>
        <v>-6111.9908241719731</v>
      </c>
      <c r="F380" s="1">
        <f t="shared" si="163"/>
        <v>-6112</v>
      </c>
      <c r="G380" s="1">
        <f t="shared" si="164"/>
        <v>1.5391039996757172E-2</v>
      </c>
      <c r="H380" s="1">
        <f t="shared" si="165"/>
        <v>1.5391039996757172E-2</v>
      </c>
      <c r="P380" s="1">
        <f t="shared" si="166"/>
        <v>-1.7221983799686615E-2</v>
      </c>
      <c r="Q380" s="119">
        <f t="shared" si="184"/>
        <v>19145.962</v>
      </c>
      <c r="R380" s="1">
        <f t="shared" si="167"/>
        <v>1.0636093211474089E-3</v>
      </c>
      <c r="S380" s="2">
        <f t="shared" si="168"/>
        <v>0.05</v>
      </c>
      <c r="Z380" s="1">
        <f t="shared" si="169"/>
        <v>-6112</v>
      </c>
      <c r="AA380" s="1">
        <f t="shared" si="170"/>
        <v>1.0734977621964504E-2</v>
      </c>
      <c r="AB380" s="1">
        <f t="shared" si="171"/>
        <v>-2.7370826135962277E-3</v>
      </c>
      <c r="AC380" s="1">
        <f t="shared" si="172"/>
        <v>3.2613023796443791E-2</v>
      </c>
      <c r="AD380" s="1">
        <f t="shared" si="173"/>
        <v>4.6560623747926681E-3</v>
      </c>
      <c r="AE380" s="1">
        <f t="shared" si="174"/>
        <v>1.0839458418979971E-6</v>
      </c>
      <c r="AF380" s="1">
        <f t="shared" si="175"/>
        <v>3.2613023796443791E-2</v>
      </c>
      <c r="AG380" s="2"/>
      <c r="AH380" s="1">
        <f t="shared" si="176"/>
        <v>1.81281226103534E-2</v>
      </c>
      <c r="AI380" s="1">
        <f t="shared" si="177"/>
        <v>0.70145621953682358</v>
      </c>
      <c r="AJ380" s="1">
        <f t="shared" si="178"/>
        <v>0.85263771153191348</v>
      </c>
      <c r="AK380" s="1">
        <f t="shared" si="179"/>
        <v>-0.1706609520793908</v>
      </c>
      <c r="AL380" s="1">
        <f t="shared" si="180"/>
        <v>-2.6222836716072213</v>
      </c>
      <c r="AM380" s="1">
        <f t="shared" si="181"/>
        <v>-3.7643286925991539</v>
      </c>
      <c r="AN380" s="1">
        <f t="shared" si="187"/>
        <v>10.151404696266704</v>
      </c>
      <c r="AO380" s="1">
        <f t="shared" si="187"/>
        <v>10.151479702625872</v>
      </c>
      <c r="AP380" s="1">
        <f t="shared" si="187"/>
        <v>10.151187893348578</v>
      </c>
      <c r="AQ380" s="1">
        <f t="shared" si="187"/>
        <v>10.15232359185536</v>
      </c>
      <c r="AR380" s="1">
        <f t="shared" si="187"/>
        <v>10.147909968636345</v>
      </c>
      <c r="AS380" s="1">
        <f t="shared" si="187"/>
        <v>10.165161193761584</v>
      </c>
      <c r="AT380" s="1">
        <f t="shared" si="187"/>
        <v>10.099146847273282</v>
      </c>
      <c r="AU380" s="1">
        <f t="shared" si="183"/>
        <v>10.379881491789618</v>
      </c>
    </row>
    <row r="381" spans="1:47" ht="12.95" customHeight="1" x14ac:dyDescent="0.2">
      <c r="A381" s="67" t="s">
        <v>150</v>
      </c>
      <c r="B381" s="68" t="s">
        <v>100</v>
      </c>
      <c r="C381" s="67">
        <v>34238.269</v>
      </c>
      <c r="D381" s="69"/>
      <c r="E381" s="70">
        <f t="shared" si="162"/>
        <v>-6067.9885774562581</v>
      </c>
      <c r="F381" s="1">
        <f t="shared" si="163"/>
        <v>-6068</v>
      </c>
      <c r="G381" s="1">
        <f t="shared" si="164"/>
        <v>1.9159559997206088E-2</v>
      </c>
      <c r="H381" s="1">
        <f t="shared" si="165"/>
        <v>1.9159559997206088E-2</v>
      </c>
      <c r="P381" s="1">
        <f t="shared" si="166"/>
        <v>-1.7122832184279003E-2</v>
      </c>
      <c r="Q381" s="119">
        <f t="shared" si="184"/>
        <v>19219.769</v>
      </c>
      <c r="R381" s="1">
        <f t="shared" si="167"/>
        <v>1.3164119824110902E-3</v>
      </c>
      <c r="S381" s="2">
        <f t="shared" si="168"/>
        <v>0.05</v>
      </c>
      <c r="Z381" s="1">
        <f t="shared" si="169"/>
        <v>-6068</v>
      </c>
      <c r="AA381" s="1">
        <f t="shared" si="170"/>
        <v>1.0889329349095582E-2</v>
      </c>
      <c r="AB381" s="1">
        <f t="shared" si="171"/>
        <v>8.7497532116034837E-4</v>
      </c>
      <c r="AC381" s="1">
        <f t="shared" si="172"/>
        <v>3.6282392181485087E-2</v>
      </c>
      <c r="AD381" s="1">
        <f t="shared" si="173"/>
        <v>8.2702306481105062E-3</v>
      </c>
      <c r="AE381" s="1">
        <f t="shared" si="174"/>
        <v>3.4198357486473165E-6</v>
      </c>
      <c r="AF381" s="1">
        <f t="shared" si="175"/>
        <v>3.6282392181485087E-2</v>
      </c>
      <c r="AG381" s="2"/>
      <c r="AH381" s="1">
        <f t="shared" si="176"/>
        <v>1.828458467604574E-2</v>
      </c>
      <c r="AI381" s="1">
        <f t="shared" si="177"/>
        <v>0.70504927352610114</v>
      </c>
      <c r="AJ381" s="1">
        <f t="shared" si="178"/>
        <v>0.86326055527739354</v>
      </c>
      <c r="AK381" s="1">
        <f t="shared" si="179"/>
        <v>-0.17679824198902189</v>
      </c>
      <c r="AL381" s="1">
        <f t="shared" si="180"/>
        <v>-2.6016025327315084</v>
      </c>
      <c r="AM381" s="1">
        <f t="shared" si="181"/>
        <v>-3.6133326748188463</v>
      </c>
      <c r="AN381" s="1">
        <f t="shared" ref="AN381:AT390" si="188">$AU381+$AB$7*SIN(AO381)</f>
        <v>10.179019524795567</v>
      </c>
      <c r="AO381" s="1">
        <f t="shared" si="188"/>
        <v>10.179084986931384</v>
      </c>
      <c r="AP381" s="1">
        <f t="shared" si="188"/>
        <v>10.178823798789683</v>
      </c>
      <c r="AQ381" s="1">
        <f t="shared" si="188"/>
        <v>10.17986629912693</v>
      </c>
      <c r="AR381" s="1">
        <f t="shared" si="188"/>
        <v>10.175711358537368</v>
      </c>
      <c r="AS381" s="1">
        <f t="shared" si="188"/>
        <v>10.192369199565558</v>
      </c>
      <c r="AT381" s="1">
        <f t="shared" si="188"/>
        <v>10.12706222992543</v>
      </c>
      <c r="AU381" s="1">
        <f t="shared" si="183"/>
        <v>10.414503083216617</v>
      </c>
    </row>
    <row r="382" spans="1:47" ht="12.95" customHeight="1" x14ac:dyDescent="0.2">
      <c r="A382" s="71" t="s">
        <v>151</v>
      </c>
      <c r="B382" s="72" t="s">
        <v>152</v>
      </c>
      <c r="C382" s="71">
        <v>34499.928</v>
      </c>
      <c r="D382" s="71">
        <v>1E-3</v>
      </c>
      <c r="E382" s="1">
        <f t="shared" si="162"/>
        <v>-5911.9927522176313</v>
      </c>
      <c r="F382" s="1">
        <f t="shared" si="163"/>
        <v>-5912</v>
      </c>
      <c r="G382" s="1">
        <f t="shared" si="164"/>
        <v>1.215703999332618E-2</v>
      </c>
      <c r="H382" s="1">
        <f t="shared" si="165"/>
        <v>1.215703999332618E-2</v>
      </c>
      <c r="P382" s="1">
        <f t="shared" si="166"/>
        <v>-1.6768392390194016E-2</v>
      </c>
      <c r="Q382" s="119">
        <f t="shared" si="184"/>
        <v>19481.428</v>
      </c>
      <c r="R382" s="1">
        <f t="shared" si="167"/>
        <v>8.3668063857359886E-4</v>
      </c>
      <c r="S382" s="2">
        <f t="shared" si="168"/>
        <v>0.05</v>
      </c>
      <c r="Z382" s="1">
        <f t="shared" si="169"/>
        <v>-5912</v>
      </c>
      <c r="AA382" s="1">
        <f t="shared" si="170"/>
        <v>1.132853848758842E-2</v>
      </c>
      <c r="AB382" s="1">
        <f t="shared" si="171"/>
        <v>-6.5735445183999312E-3</v>
      </c>
      <c r="AC382" s="1">
        <f t="shared" si="172"/>
        <v>2.8925432383520196E-2</v>
      </c>
      <c r="AD382" s="1">
        <f t="shared" si="173"/>
        <v>8.2850150573775955E-4</v>
      </c>
      <c r="AE382" s="1">
        <f t="shared" si="174"/>
        <v>3.4320737250486746E-8</v>
      </c>
      <c r="AF382" s="1">
        <f t="shared" si="175"/>
        <v>2.8925432383520196E-2</v>
      </c>
      <c r="AG382" s="2"/>
      <c r="AH382" s="1">
        <f t="shared" si="176"/>
        <v>1.8730584511726111E-2</v>
      </c>
      <c r="AI382" s="1">
        <f t="shared" si="177"/>
        <v>0.71915494399293789</v>
      </c>
      <c r="AJ382" s="1">
        <f t="shared" si="178"/>
        <v>0.89871944019020999</v>
      </c>
      <c r="AK382" s="1">
        <f t="shared" si="179"/>
        <v>-0.19844294881471497</v>
      </c>
      <c r="AL382" s="1">
        <f t="shared" si="180"/>
        <v>-2.5264560280435711</v>
      </c>
      <c r="AM382" s="1">
        <f t="shared" si="181"/>
        <v>-3.1481350075377463</v>
      </c>
      <c r="AN382" s="1">
        <f t="shared" si="188"/>
        <v>10.278133583975004</v>
      </c>
      <c r="AO382" s="1">
        <f t="shared" si="188"/>
        <v>10.278170068970756</v>
      </c>
      <c r="AP382" s="1">
        <f t="shared" si="188"/>
        <v>10.278008701156123</v>
      </c>
      <c r="AQ382" s="1">
        <f t="shared" si="188"/>
        <v>10.278722633543111</v>
      </c>
      <c r="AR382" s="1">
        <f t="shared" si="188"/>
        <v>10.275568423689581</v>
      </c>
      <c r="AS382" s="1">
        <f t="shared" si="188"/>
        <v>10.289591451905929</v>
      </c>
      <c r="AT382" s="1">
        <f t="shared" si="188"/>
        <v>10.228861956118564</v>
      </c>
      <c r="AU382" s="1">
        <f t="shared" si="183"/>
        <v>10.537252361912346</v>
      </c>
    </row>
    <row r="383" spans="1:47" ht="12.95" customHeight="1" x14ac:dyDescent="0.2">
      <c r="A383" s="67" t="s">
        <v>153</v>
      </c>
      <c r="B383" s="68" t="s">
        <v>100</v>
      </c>
      <c r="C383" s="67">
        <v>34513.358</v>
      </c>
      <c r="D383" s="69"/>
      <c r="E383" s="70">
        <f t="shared" si="162"/>
        <v>-5903.9860567362803</v>
      </c>
      <c r="F383" s="1">
        <f t="shared" si="163"/>
        <v>-5904</v>
      </c>
      <c r="G383" s="1">
        <f t="shared" si="164"/>
        <v>2.3387679997540545E-2</v>
      </c>
      <c r="H383" s="1">
        <f t="shared" si="165"/>
        <v>2.3387679997540545E-2</v>
      </c>
      <c r="P383" s="1">
        <f t="shared" si="166"/>
        <v>-1.6750093947225039E-2</v>
      </c>
      <c r="Q383" s="119">
        <f t="shared" si="184"/>
        <v>19494.858</v>
      </c>
      <c r="R383" s="1">
        <f t="shared" si="167"/>
        <v>1.6110408972411032E-3</v>
      </c>
      <c r="S383" s="2">
        <f t="shared" si="168"/>
        <v>0.05</v>
      </c>
      <c r="Z383" s="1">
        <f t="shared" si="169"/>
        <v>-5904</v>
      </c>
      <c r="AA383" s="1">
        <f t="shared" si="170"/>
        <v>1.1346354069021953E-2</v>
      </c>
      <c r="AB383" s="1">
        <f t="shared" si="171"/>
        <v>4.6389607382713201E-3</v>
      </c>
      <c r="AC383" s="1">
        <f t="shared" si="172"/>
        <v>4.0137773944765587E-2</v>
      </c>
      <c r="AD383" s="1">
        <f t="shared" si="173"/>
        <v>1.2041325928518592E-2</v>
      </c>
      <c r="AE383" s="1">
        <f t="shared" si="174"/>
        <v>7.2496765058407073E-6</v>
      </c>
      <c r="AF383" s="1">
        <f t="shared" si="175"/>
        <v>4.0137773944765587E-2</v>
      </c>
      <c r="AG383" s="2"/>
      <c r="AH383" s="1">
        <f t="shared" si="176"/>
        <v>1.8748719259269225E-2</v>
      </c>
      <c r="AI383" s="1">
        <f t="shared" si="177"/>
        <v>0.71993828584766517</v>
      </c>
      <c r="AJ383" s="1">
        <f t="shared" si="178"/>
        <v>0.90043871641409989</v>
      </c>
      <c r="AK383" s="1">
        <f t="shared" si="179"/>
        <v>-0.19954695107654563</v>
      </c>
      <c r="AL383" s="1">
        <f t="shared" si="180"/>
        <v>-2.5225195420001283</v>
      </c>
      <c r="AM383" s="1">
        <f t="shared" si="181"/>
        <v>-3.1267922107642518</v>
      </c>
      <c r="AN383" s="1">
        <f t="shared" si="188"/>
        <v>10.283270729908843</v>
      </c>
      <c r="AO383" s="1">
        <f t="shared" si="188"/>
        <v>10.283305970300473</v>
      </c>
      <c r="AP383" s="1">
        <f t="shared" si="188"/>
        <v>10.28314918192433</v>
      </c>
      <c r="AQ383" s="1">
        <f t="shared" si="188"/>
        <v>10.283846969242338</v>
      </c>
      <c r="AR383" s="1">
        <f t="shared" si="188"/>
        <v>10.280745778059421</v>
      </c>
      <c r="AS383" s="1">
        <f t="shared" si="188"/>
        <v>10.294615077118468</v>
      </c>
      <c r="AT383" s="1">
        <f t="shared" si="188"/>
        <v>10.234205162889761</v>
      </c>
      <c r="AU383" s="1">
        <f t="shared" si="183"/>
        <v>10.543547196717254</v>
      </c>
    </row>
    <row r="384" spans="1:47" ht="12.95" customHeight="1" x14ac:dyDescent="0.2">
      <c r="A384" s="67" t="s">
        <v>154</v>
      </c>
      <c r="B384" s="68" t="s">
        <v>100</v>
      </c>
      <c r="C384" s="67">
        <v>34580.444000000003</v>
      </c>
      <c r="D384" s="69"/>
      <c r="E384" s="70">
        <f t="shared" si="162"/>
        <v>-5863.9907348403813</v>
      </c>
      <c r="F384" s="1">
        <f t="shared" si="163"/>
        <v>-5864</v>
      </c>
      <c r="G384" s="1">
        <f t="shared" si="164"/>
        <v>1.5540879998297896E-2</v>
      </c>
      <c r="H384" s="1">
        <f t="shared" si="165"/>
        <v>1.5540879998297896E-2</v>
      </c>
      <c r="P384" s="1">
        <f t="shared" si="166"/>
        <v>-1.665842313246944E-2</v>
      </c>
      <c r="Q384" s="119">
        <f t="shared" si="184"/>
        <v>19561.944000000003</v>
      </c>
      <c r="R384" s="1">
        <f t="shared" si="167"/>
        <v>1.0367951221070435E-3</v>
      </c>
      <c r="S384" s="2">
        <f t="shared" si="168"/>
        <v>0.05</v>
      </c>
      <c r="Z384" s="1">
        <f t="shared" si="169"/>
        <v>-5864</v>
      </c>
      <c r="AA384" s="1">
        <f t="shared" si="170"/>
        <v>1.1428298481627632E-2</v>
      </c>
      <c r="AB384" s="1">
        <f t="shared" si="171"/>
        <v>-3.2913369556783374E-3</v>
      </c>
      <c r="AC384" s="1">
        <f t="shared" si="172"/>
        <v>3.219930313076734E-2</v>
      </c>
      <c r="AD384" s="1">
        <f t="shared" si="173"/>
        <v>4.1125815166702644E-3</v>
      </c>
      <c r="AE384" s="1">
        <f t="shared" si="174"/>
        <v>8.4566633656289466E-7</v>
      </c>
      <c r="AF384" s="1">
        <f t="shared" si="175"/>
        <v>3.219930313076734E-2</v>
      </c>
      <c r="AG384" s="2"/>
      <c r="AH384" s="1">
        <f t="shared" si="176"/>
        <v>1.8832216953976234E-2</v>
      </c>
      <c r="AI384" s="1">
        <f t="shared" si="177"/>
        <v>0.72394662135941146</v>
      </c>
      <c r="AJ384" s="1">
        <f t="shared" si="178"/>
        <v>0.90887974350590151</v>
      </c>
      <c r="AK384" s="1">
        <f t="shared" si="179"/>
        <v>-0.20505628875751467</v>
      </c>
      <c r="AL384" s="1">
        <f t="shared" si="180"/>
        <v>-2.5027065301812383</v>
      </c>
      <c r="AM384" s="1">
        <f t="shared" si="181"/>
        <v>-3.0232358176014889</v>
      </c>
      <c r="AN384" s="1">
        <f t="shared" si="188"/>
        <v>10.30904143881356</v>
      </c>
      <c r="AO384" s="1">
        <f t="shared" si="188"/>
        <v>10.309070837540267</v>
      </c>
      <c r="AP384" s="1">
        <f t="shared" si="188"/>
        <v>10.308935969706276</v>
      </c>
      <c r="AQ384" s="1">
        <f t="shared" si="188"/>
        <v>10.309554864064909</v>
      </c>
      <c r="AR384" s="1">
        <f t="shared" si="188"/>
        <v>10.306718658479832</v>
      </c>
      <c r="AS384" s="1">
        <f t="shared" si="188"/>
        <v>10.319797977611</v>
      </c>
      <c r="AT384" s="1">
        <f t="shared" si="188"/>
        <v>10.261105798186922</v>
      </c>
      <c r="AU384" s="1">
        <f t="shared" si="183"/>
        <v>10.575021370741799</v>
      </c>
    </row>
    <row r="385" spans="1:47" ht="12.95" customHeight="1" x14ac:dyDescent="0.2">
      <c r="A385" s="67" t="s">
        <v>155</v>
      </c>
      <c r="B385" s="68" t="s">
        <v>100</v>
      </c>
      <c r="C385" s="67">
        <v>34900.807999999997</v>
      </c>
      <c r="D385" s="69"/>
      <c r="E385" s="70">
        <f t="shared" si="162"/>
        <v>-5672.9961710885273</v>
      </c>
      <c r="F385" s="1">
        <f t="shared" si="163"/>
        <v>-5673</v>
      </c>
      <c r="G385" s="1">
        <f t="shared" si="164"/>
        <v>6.4224099987768568E-3</v>
      </c>
      <c r="H385" s="1">
        <f t="shared" si="165"/>
        <v>6.4224099987768568E-3</v>
      </c>
      <c r="P385" s="1">
        <f t="shared" si="166"/>
        <v>-1.6216590821875994E-2</v>
      </c>
      <c r="Q385" s="119">
        <f t="shared" si="184"/>
        <v>19882.307999999997</v>
      </c>
      <c r="R385" s="1">
        <f t="shared" si="167"/>
        <v>5.1252435815752045E-4</v>
      </c>
      <c r="S385" s="2">
        <f t="shared" si="168"/>
        <v>0.05</v>
      </c>
      <c r="Z385" s="1">
        <f t="shared" si="169"/>
        <v>-5673</v>
      </c>
      <c r="AA385" s="1">
        <f t="shared" si="170"/>
        <v>1.1648764760652359E-2</v>
      </c>
      <c r="AB385" s="1">
        <f t="shared" si="171"/>
        <v>-1.2636712406251905E-2</v>
      </c>
      <c r="AC385" s="1">
        <f t="shared" si="172"/>
        <v>2.2639000820652851E-2</v>
      </c>
      <c r="AD385" s="1">
        <f t="shared" si="173"/>
        <v>-5.2263547618755027E-3</v>
      </c>
      <c r="AE385" s="1">
        <f t="shared" si="174"/>
        <v>1.3657392048489371E-6</v>
      </c>
      <c r="AF385" s="1">
        <f t="shared" si="175"/>
        <v>2.2639000820652851E-2</v>
      </c>
      <c r="AG385" s="2"/>
      <c r="AH385" s="1">
        <f t="shared" si="176"/>
        <v>1.9059122405028762E-2</v>
      </c>
      <c r="AI385" s="1">
        <f t="shared" si="177"/>
        <v>0.74530799556592764</v>
      </c>
      <c r="AJ385" s="1">
        <f t="shared" si="178"/>
        <v>0.94528765257199998</v>
      </c>
      <c r="AK385" s="1">
        <f t="shared" si="179"/>
        <v>-0.23105309410445871</v>
      </c>
      <c r="AL385" s="1">
        <f t="shared" si="180"/>
        <v>-2.4048213841583692</v>
      </c>
      <c r="AM385" s="1">
        <f t="shared" si="181"/>
        <v>-2.5906259550846893</v>
      </c>
      <c r="AN385" s="1">
        <f t="shared" si="188"/>
        <v>10.434204914337736</v>
      </c>
      <c r="AO385" s="1">
        <f t="shared" si="188"/>
        <v>10.43421497406883</v>
      </c>
      <c r="AP385" s="1">
        <f t="shared" si="188"/>
        <v>10.434160023355798</v>
      </c>
      <c r="AQ385" s="1">
        <f t="shared" si="188"/>
        <v>10.434460247071669</v>
      </c>
      <c r="AR385" s="1">
        <f t="shared" si="188"/>
        <v>10.432821715480385</v>
      </c>
      <c r="AS385" s="1">
        <f t="shared" si="188"/>
        <v>10.441816972470839</v>
      </c>
      <c r="AT385" s="1">
        <f t="shared" si="188"/>
        <v>10.393913085055907</v>
      </c>
      <c r="AU385" s="1">
        <f t="shared" si="183"/>
        <v>10.725310551709004</v>
      </c>
    </row>
    <row r="386" spans="1:47" ht="12.95" customHeight="1" x14ac:dyDescent="0.2">
      <c r="A386" s="67" t="s">
        <v>154</v>
      </c>
      <c r="B386" s="68" t="s">
        <v>100</v>
      </c>
      <c r="C386" s="67">
        <v>34981.345999999998</v>
      </c>
      <c r="D386" s="69"/>
      <c r="E386" s="70">
        <f t="shared" si="162"/>
        <v>-5624.9810377544218</v>
      </c>
      <c r="F386" s="1">
        <f t="shared" si="163"/>
        <v>-5625</v>
      </c>
      <c r="G386" s="1">
        <f t="shared" si="164"/>
        <v>3.1806249993678648E-2</v>
      </c>
      <c r="H386" s="1">
        <f t="shared" si="165"/>
        <v>3.1806249993678648E-2</v>
      </c>
      <c r="P386" s="1">
        <f t="shared" si="166"/>
        <v>-1.6104487295218531E-2</v>
      </c>
      <c r="Q386" s="119">
        <f t="shared" si="184"/>
        <v>19962.845999999998</v>
      </c>
      <c r="R386" s="1">
        <f t="shared" si="167"/>
        <v>2.2954387475657228E-3</v>
      </c>
      <c r="S386" s="2">
        <f t="shared" si="168"/>
        <v>0.05</v>
      </c>
      <c r="Z386" s="1">
        <f t="shared" si="169"/>
        <v>-5625</v>
      </c>
      <c r="AA386" s="1">
        <f t="shared" si="170"/>
        <v>1.1657586261260927E-2</v>
      </c>
      <c r="AB386" s="1">
        <f t="shared" si="171"/>
        <v>1.2736942093767051E-2</v>
      </c>
      <c r="AC386" s="1">
        <f t="shared" si="172"/>
        <v>4.7910737288897179E-2</v>
      </c>
      <c r="AD386" s="1">
        <f t="shared" si="173"/>
        <v>2.0148663732417721E-2</v>
      </c>
      <c r="AE386" s="1">
        <f t="shared" si="174"/>
        <v>2.0298432510102261E-5</v>
      </c>
      <c r="AF386" s="1">
        <f t="shared" si="175"/>
        <v>4.7910737288897179E-2</v>
      </c>
      <c r="AG386" s="2"/>
      <c r="AH386" s="1">
        <f t="shared" si="176"/>
        <v>1.9069307899911597E-2</v>
      </c>
      <c r="AI386" s="1">
        <f t="shared" si="177"/>
        <v>0.75129199531546131</v>
      </c>
      <c r="AJ386" s="1">
        <f t="shared" si="178"/>
        <v>0.95331119552594046</v>
      </c>
      <c r="AK386" s="1">
        <f t="shared" si="179"/>
        <v>-0.2374823737116607</v>
      </c>
      <c r="AL386" s="1">
        <f t="shared" si="180"/>
        <v>-2.3792793501859522</v>
      </c>
      <c r="AM386" s="1">
        <f t="shared" si="181"/>
        <v>-2.4952931604077406</v>
      </c>
      <c r="AN386" s="1">
        <f t="shared" si="188"/>
        <v>10.466257410187653</v>
      </c>
      <c r="AO386" s="1">
        <f t="shared" si="188"/>
        <v>10.466264603141237</v>
      </c>
      <c r="AP386" s="1">
        <f t="shared" si="188"/>
        <v>10.466223179614833</v>
      </c>
      <c r="AQ386" s="1">
        <f t="shared" si="188"/>
        <v>10.466461773919713</v>
      </c>
      <c r="AR386" s="1">
        <f t="shared" si="188"/>
        <v>10.465088831757324</v>
      </c>
      <c r="AS386" s="1">
        <f t="shared" si="188"/>
        <v>10.473033788153568</v>
      </c>
      <c r="AT386" s="1">
        <f t="shared" si="188"/>
        <v>10.428451646791366</v>
      </c>
      <c r="AU386" s="1">
        <f t="shared" si="183"/>
        <v>10.763079560538459</v>
      </c>
    </row>
    <row r="387" spans="1:47" ht="12.95" customHeight="1" x14ac:dyDescent="0.2">
      <c r="A387" s="67" t="s">
        <v>156</v>
      </c>
      <c r="B387" s="68" t="s">
        <v>100</v>
      </c>
      <c r="C387" s="67">
        <v>35303.387999999999</v>
      </c>
      <c r="D387" s="69"/>
      <c r="E387" s="70">
        <f t="shared" si="162"/>
        <v>-5432.9860842022872</v>
      </c>
      <c r="F387" s="1">
        <f t="shared" si="163"/>
        <v>-5433</v>
      </c>
      <c r="G387" s="1">
        <f t="shared" si="164"/>
        <v>2.3341609994531609E-2</v>
      </c>
      <c r="H387" s="1">
        <f t="shared" si="165"/>
        <v>2.3341609994531609E-2</v>
      </c>
      <c r="P387" s="1">
        <f t="shared" si="166"/>
        <v>-1.5651786790731811E-2</v>
      </c>
      <c r="Q387" s="119">
        <f t="shared" si="184"/>
        <v>20284.887999999999</v>
      </c>
      <c r="R387" s="1">
        <f t="shared" si="167"/>
        <v>1.5204849928529918E-3</v>
      </c>
      <c r="S387" s="2">
        <f t="shared" si="168"/>
        <v>0.05</v>
      </c>
      <c r="Z387" s="1">
        <f t="shared" si="169"/>
        <v>-5433</v>
      </c>
      <c r="AA387" s="1">
        <f t="shared" si="170"/>
        <v>1.1491488487461274E-2</v>
      </c>
      <c r="AB387" s="1">
        <f t="shared" si="171"/>
        <v>4.4339650540405375E-3</v>
      </c>
      <c r="AC387" s="1">
        <f t="shared" si="172"/>
        <v>3.8993396785263423E-2</v>
      </c>
      <c r="AD387" s="1">
        <f t="shared" si="173"/>
        <v>1.1850121507070335E-2</v>
      </c>
      <c r="AE387" s="1">
        <f t="shared" si="174"/>
        <v>7.0212689866165459E-6</v>
      </c>
      <c r="AF387" s="1">
        <f t="shared" si="175"/>
        <v>3.8993396785263423E-2</v>
      </c>
      <c r="AG387" s="2"/>
      <c r="AH387" s="1">
        <f t="shared" si="176"/>
        <v>1.8907644940491072E-2</v>
      </c>
      <c r="AI387" s="1">
        <f t="shared" si="177"/>
        <v>0.77796777310881293</v>
      </c>
      <c r="AJ387" s="1">
        <f t="shared" si="178"/>
        <v>0.98002818787749924</v>
      </c>
      <c r="AK387" s="1">
        <f t="shared" si="179"/>
        <v>-0.26259329701961137</v>
      </c>
      <c r="AL387" s="1">
        <f t="shared" si="180"/>
        <v>-2.2726934063058231</v>
      </c>
      <c r="AM387" s="1">
        <f t="shared" si="181"/>
        <v>-2.1550906724191292</v>
      </c>
      <c r="AN387" s="1">
        <f t="shared" si="188"/>
        <v>10.597203140237173</v>
      </c>
      <c r="AO387" s="1">
        <f t="shared" si="188"/>
        <v>10.597204407836649</v>
      </c>
      <c r="AP387" s="1">
        <f t="shared" si="188"/>
        <v>10.597194905466759</v>
      </c>
      <c r="AQ387" s="1">
        <f t="shared" si="188"/>
        <v>10.597266143786207</v>
      </c>
      <c r="AR387" s="1">
        <f t="shared" si="188"/>
        <v>10.59673237051603</v>
      </c>
      <c r="AS387" s="1">
        <f t="shared" si="188"/>
        <v>10.600748431369254</v>
      </c>
      <c r="AT387" s="1">
        <f t="shared" si="188"/>
        <v>10.571414619495339</v>
      </c>
      <c r="AU387" s="1">
        <f t="shared" si="183"/>
        <v>10.914155595856277</v>
      </c>
    </row>
    <row r="388" spans="1:47" ht="12.95" customHeight="1" x14ac:dyDescent="0.2">
      <c r="A388" s="67" t="s">
        <v>157</v>
      </c>
      <c r="B388" s="68" t="s">
        <v>100</v>
      </c>
      <c r="C388" s="67">
        <v>35313.425999999999</v>
      </c>
      <c r="D388" s="69"/>
      <c r="E388" s="70">
        <f t="shared" si="162"/>
        <v>-5427.0016307963451</v>
      </c>
      <c r="F388" s="1">
        <f t="shared" si="163"/>
        <v>-5427</v>
      </c>
      <c r="G388" s="1">
        <f t="shared" si="164"/>
        <v>-2.7354100020602345E-3</v>
      </c>
      <c r="H388" s="1">
        <f t="shared" si="165"/>
        <v>-2.7354100020602345E-3</v>
      </c>
      <c r="P388" s="1">
        <f t="shared" si="166"/>
        <v>-1.5637529391271852E-2</v>
      </c>
      <c r="Q388" s="119">
        <f t="shared" si="184"/>
        <v>20294.925999999999</v>
      </c>
      <c r="R388" s="1">
        <f t="shared" si="167"/>
        <v>1.6646468473347037E-4</v>
      </c>
      <c r="S388" s="2">
        <f t="shared" si="168"/>
        <v>0.05</v>
      </c>
      <c r="Z388" s="1">
        <f t="shared" si="169"/>
        <v>-5427</v>
      </c>
      <c r="AA388" s="1">
        <f t="shared" si="170"/>
        <v>1.1480884688272521E-2</v>
      </c>
      <c r="AB388" s="1">
        <f t="shared" si="171"/>
        <v>-2.163256340446058E-2</v>
      </c>
      <c r="AC388" s="1">
        <f t="shared" si="172"/>
        <v>1.2902119389211618E-2</v>
      </c>
      <c r="AD388" s="1">
        <f t="shared" si="173"/>
        <v>-1.4216294690332755E-2</v>
      </c>
      <c r="AE388" s="1">
        <f t="shared" si="174"/>
        <v>1.0105151736119165E-5</v>
      </c>
      <c r="AF388" s="1">
        <f t="shared" si="175"/>
        <v>1.2902119389211618E-2</v>
      </c>
      <c r="AG388" s="2"/>
      <c r="AH388" s="1">
        <f t="shared" si="176"/>
        <v>1.8897153402400346E-2</v>
      </c>
      <c r="AI388" s="1">
        <f t="shared" si="177"/>
        <v>0.77887638364100609</v>
      </c>
      <c r="AJ388" s="1">
        <f t="shared" si="178"/>
        <v>0.9807094139990673</v>
      </c>
      <c r="AK388" s="1">
        <f t="shared" si="179"/>
        <v>-0.26335887246532991</v>
      </c>
      <c r="AL388" s="1">
        <f t="shared" si="180"/>
        <v>-2.2692383026632759</v>
      </c>
      <c r="AM388" s="1">
        <f t="shared" si="181"/>
        <v>-2.1453758106780239</v>
      </c>
      <c r="AN388" s="1">
        <f t="shared" si="188"/>
        <v>10.601371046724751</v>
      </c>
      <c r="AO388" s="1">
        <f t="shared" si="188"/>
        <v>10.601372231370629</v>
      </c>
      <c r="AP388" s="1">
        <f t="shared" si="188"/>
        <v>10.601363261945359</v>
      </c>
      <c r="AQ388" s="1">
        <f t="shared" si="188"/>
        <v>10.601431177844697</v>
      </c>
      <c r="AR388" s="1">
        <f t="shared" si="188"/>
        <v>10.600917198692166</v>
      </c>
      <c r="AS388" s="1">
        <f t="shared" si="188"/>
        <v>10.604822851146038</v>
      </c>
      <c r="AT388" s="1">
        <f t="shared" si="188"/>
        <v>10.576007528389077</v>
      </c>
      <c r="AU388" s="1">
        <f t="shared" si="183"/>
        <v>10.918876721959959</v>
      </c>
    </row>
    <row r="389" spans="1:47" ht="12.95" customHeight="1" x14ac:dyDescent="0.2">
      <c r="A389" s="67" t="s">
        <v>157</v>
      </c>
      <c r="B389" s="68" t="s">
        <v>100</v>
      </c>
      <c r="C389" s="67">
        <v>35355.370999999999</v>
      </c>
      <c r="D389" s="69"/>
      <c r="E389" s="70">
        <f t="shared" si="162"/>
        <v>-5401.9948666887312</v>
      </c>
      <c r="F389" s="1">
        <f t="shared" si="163"/>
        <v>-5402</v>
      </c>
      <c r="G389" s="1">
        <f t="shared" si="164"/>
        <v>8.610339995357208E-3</v>
      </c>
      <c r="H389" s="1">
        <f t="shared" si="165"/>
        <v>8.610339995357208E-3</v>
      </c>
      <c r="P389" s="1">
        <f t="shared" si="166"/>
        <v>-1.557805146907891E-2</v>
      </c>
      <c r="Q389" s="119">
        <f t="shared" si="184"/>
        <v>20336.870999999999</v>
      </c>
      <c r="R389" s="1">
        <f t="shared" si="167"/>
        <v>5.8507828163680605E-4</v>
      </c>
      <c r="S389" s="2">
        <f t="shared" si="168"/>
        <v>0.05</v>
      </c>
      <c r="Z389" s="1">
        <f t="shared" si="169"/>
        <v>-5402</v>
      </c>
      <c r="AA389" s="1">
        <f t="shared" si="170"/>
        <v>1.1433035782391143E-2</v>
      </c>
      <c r="AB389" s="1">
        <f t="shared" si="171"/>
        <v>-1.0239415081233688E-2</v>
      </c>
      <c r="AC389" s="1">
        <f t="shared" si="172"/>
        <v>2.4188391464436118E-2</v>
      </c>
      <c r="AD389" s="1">
        <f t="shared" si="173"/>
        <v>-2.8226957870339346E-3</v>
      </c>
      <c r="AE389" s="1">
        <f t="shared" si="174"/>
        <v>3.9838057530695618E-7</v>
      </c>
      <c r="AF389" s="1">
        <f t="shared" si="175"/>
        <v>2.4188391464436118E-2</v>
      </c>
      <c r="AG389" s="2"/>
      <c r="AH389" s="1">
        <f t="shared" si="176"/>
        <v>1.8849755076590896E-2</v>
      </c>
      <c r="AI389" s="1">
        <f t="shared" si="177"/>
        <v>0.7827139215082376</v>
      </c>
      <c r="AJ389" s="1">
        <f t="shared" si="178"/>
        <v>0.9834376454595819</v>
      </c>
      <c r="AK389" s="1">
        <f t="shared" si="179"/>
        <v>-0.26653388060725242</v>
      </c>
      <c r="AL389" s="1">
        <f t="shared" si="180"/>
        <v>-2.2547543499893608</v>
      </c>
      <c r="AM389" s="1">
        <f t="shared" si="181"/>
        <v>-2.1054217023697084</v>
      </c>
      <c r="AN389" s="1">
        <f t="shared" si="188"/>
        <v>10.618790112318814</v>
      </c>
      <c r="AO389" s="1">
        <f t="shared" si="188"/>
        <v>10.618790995505764</v>
      </c>
      <c r="AP389" s="1">
        <f t="shared" si="188"/>
        <v>10.618784015191599</v>
      </c>
      <c r="AQ389" s="1">
        <f t="shared" si="188"/>
        <v>10.618839187828923</v>
      </c>
      <c r="AR389" s="1">
        <f t="shared" si="188"/>
        <v>10.618403311139636</v>
      </c>
      <c r="AS389" s="1">
        <f t="shared" si="188"/>
        <v>10.621860032648058</v>
      </c>
      <c r="AT389" s="1">
        <f t="shared" si="188"/>
        <v>10.59522693814502</v>
      </c>
      <c r="AU389" s="1">
        <f t="shared" si="183"/>
        <v>10.938548080725301</v>
      </c>
    </row>
    <row r="390" spans="1:47" ht="12.95" customHeight="1" x14ac:dyDescent="0.2">
      <c r="A390" s="73" t="s">
        <v>158</v>
      </c>
      <c r="B390" s="74"/>
      <c r="C390" s="69">
        <v>35655.620000000003</v>
      </c>
      <c r="D390" s="69"/>
      <c r="E390" s="1">
        <f t="shared" si="162"/>
        <v>-5222.9924607631829</v>
      </c>
      <c r="F390" s="1">
        <f t="shared" si="163"/>
        <v>-5223</v>
      </c>
      <c r="G390" s="1">
        <f t="shared" si="164"/>
        <v>1.2645909999264404E-2</v>
      </c>
      <c r="H390" s="1">
        <f t="shared" si="165"/>
        <v>1.2645909999264404E-2</v>
      </c>
      <c r="P390" s="1">
        <f t="shared" si="166"/>
        <v>-1.5148792799125775E-2</v>
      </c>
      <c r="Q390" s="119">
        <f t="shared" si="184"/>
        <v>20637.120000000003</v>
      </c>
      <c r="S390" s="2">
        <f t="shared" si="168"/>
        <v>0.05</v>
      </c>
      <c r="Z390" s="1">
        <f t="shared" si="169"/>
        <v>-5223</v>
      </c>
      <c r="AA390" s="1">
        <f t="shared" si="170"/>
        <v>1.0911429713370778E-2</v>
      </c>
      <c r="AB390" s="1">
        <f t="shared" si="171"/>
        <v>-5.6846559433527399E-3</v>
      </c>
      <c r="AC390" s="1">
        <f t="shared" si="172"/>
        <v>2.7794702798390178E-2</v>
      </c>
      <c r="AD390" s="1">
        <f t="shared" si="173"/>
        <v>1.7344802858936265E-3</v>
      </c>
      <c r="AE390" s="1">
        <f t="shared" si="174"/>
        <v>1.5042109310768183E-7</v>
      </c>
      <c r="AF390" s="1">
        <f t="shared" si="175"/>
        <v>2.7794702798390178E-2</v>
      </c>
      <c r="AG390" s="2"/>
      <c r="AH390" s="1">
        <f t="shared" si="176"/>
        <v>1.8330565942617144E-2</v>
      </c>
      <c r="AI390" s="1">
        <f t="shared" si="177"/>
        <v>0.81275679032441639</v>
      </c>
      <c r="AJ390" s="1">
        <f t="shared" si="178"/>
        <v>0.99725654752446558</v>
      </c>
      <c r="AK390" s="1">
        <f t="shared" si="179"/>
        <v>-0.28843288621146312</v>
      </c>
      <c r="AL390" s="1">
        <f t="shared" si="180"/>
        <v>-2.1465908535489224</v>
      </c>
      <c r="AM390" s="1">
        <f t="shared" si="181"/>
        <v>-1.8414105090698871</v>
      </c>
      <c r="AN390" s="1">
        <f t="shared" si="188"/>
        <v>10.746155846990142</v>
      </c>
      <c r="AO390" s="1">
        <f t="shared" si="188"/>
        <v>10.746155892857152</v>
      </c>
      <c r="AP390" s="1">
        <f t="shared" si="188"/>
        <v>10.746155352505292</v>
      </c>
      <c r="AQ390" s="1">
        <f t="shared" si="188"/>
        <v>10.746161718376317</v>
      </c>
      <c r="AR390" s="1">
        <f t="shared" si="188"/>
        <v>10.746086732317957</v>
      </c>
      <c r="AS390" s="1">
        <f t="shared" si="188"/>
        <v>10.746971428165288</v>
      </c>
      <c r="AT390" s="1">
        <f t="shared" si="188"/>
        <v>10.736722200238161</v>
      </c>
      <c r="AU390" s="1">
        <f t="shared" si="183"/>
        <v>11.079395009485141</v>
      </c>
    </row>
    <row r="391" spans="1:47" ht="12.95" customHeight="1" x14ac:dyDescent="0.2">
      <c r="A391" s="67" t="s">
        <v>159</v>
      </c>
      <c r="B391" s="68" t="s">
        <v>100</v>
      </c>
      <c r="C391" s="67">
        <v>35655.620999999999</v>
      </c>
      <c r="D391" s="69"/>
      <c r="E391" s="70">
        <f t="shared" si="162"/>
        <v>-5222.9918645833277</v>
      </c>
      <c r="F391" s="1">
        <f t="shared" si="163"/>
        <v>-5223</v>
      </c>
      <c r="G391" s="1">
        <f t="shared" si="164"/>
        <v>1.3645909995830152E-2</v>
      </c>
      <c r="H391" s="1">
        <f t="shared" si="165"/>
        <v>1.3645909995830152E-2</v>
      </c>
      <c r="P391" s="1">
        <f t="shared" si="166"/>
        <v>-1.5148792799125775E-2</v>
      </c>
      <c r="Q391" s="119">
        <f t="shared" si="184"/>
        <v>20637.120999999999</v>
      </c>
      <c r="R391" s="1">
        <f t="shared" ref="R391:R422" si="189">+(P391-G391)^2</f>
        <v>8.291349090498426E-4</v>
      </c>
      <c r="S391" s="2">
        <f t="shared" si="168"/>
        <v>0.05</v>
      </c>
      <c r="Z391" s="1">
        <f t="shared" si="169"/>
        <v>-5223</v>
      </c>
      <c r="AA391" s="1">
        <f t="shared" si="170"/>
        <v>1.0911429713370778E-2</v>
      </c>
      <c r="AB391" s="1">
        <f t="shared" si="171"/>
        <v>-4.6846559467869919E-3</v>
      </c>
      <c r="AC391" s="1">
        <f t="shared" si="172"/>
        <v>2.8794702794955926E-2</v>
      </c>
      <c r="AD391" s="1">
        <f t="shared" si="173"/>
        <v>2.7344802824593745E-3</v>
      </c>
      <c r="AE391" s="1">
        <f t="shared" si="174"/>
        <v>3.7386912075795508E-7</v>
      </c>
      <c r="AF391" s="1">
        <f t="shared" si="175"/>
        <v>2.8794702794955926E-2</v>
      </c>
      <c r="AG391" s="2"/>
      <c r="AH391" s="1">
        <f t="shared" si="176"/>
        <v>1.8330565942617144E-2</v>
      </c>
      <c r="AI391" s="1">
        <f t="shared" si="177"/>
        <v>0.81275679032441639</v>
      </c>
      <c r="AJ391" s="1">
        <f t="shared" si="178"/>
        <v>0.99725654752446558</v>
      </c>
      <c r="AK391" s="1">
        <f t="shared" si="179"/>
        <v>-0.28843288621146312</v>
      </c>
      <c r="AL391" s="1">
        <f t="shared" si="180"/>
        <v>-2.1465908535489224</v>
      </c>
      <c r="AM391" s="1">
        <f t="shared" si="181"/>
        <v>-1.8414105090698871</v>
      </c>
      <c r="AN391" s="1">
        <f t="shared" ref="AN391:AT400" si="190">$AU391+$AB$7*SIN(AO391)</f>
        <v>10.746155846990142</v>
      </c>
      <c r="AO391" s="1">
        <f t="shared" si="190"/>
        <v>10.746155892857152</v>
      </c>
      <c r="AP391" s="1">
        <f t="shared" si="190"/>
        <v>10.746155352505292</v>
      </c>
      <c r="AQ391" s="1">
        <f t="shared" si="190"/>
        <v>10.746161718376317</v>
      </c>
      <c r="AR391" s="1">
        <f t="shared" si="190"/>
        <v>10.746086732317957</v>
      </c>
      <c r="AS391" s="1">
        <f t="shared" si="190"/>
        <v>10.746971428165288</v>
      </c>
      <c r="AT391" s="1">
        <f t="shared" si="190"/>
        <v>10.736722200238161</v>
      </c>
      <c r="AU391" s="1">
        <f t="shared" si="183"/>
        <v>11.079395009485141</v>
      </c>
    </row>
    <row r="392" spans="1:47" ht="12.95" customHeight="1" x14ac:dyDescent="0.2">
      <c r="A392" s="67" t="s">
        <v>157</v>
      </c>
      <c r="B392" s="68" t="s">
        <v>100</v>
      </c>
      <c r="C392" s="67">
        <v>35952.510999999999</v>
      </c>
      <c r="D392" s="69"/>
      <c r="E392" s="70">
        <f t="shared" si="162"/>
        <v>-5045.9920267979051</v>
      </c>
      <c r="F392" s="1">
        <f t="shared" si="163"/>
        <v>-5046</v>
      </c>
      <c r="G392" s="1">
        <f t="shared" si="164"/>
        <v>1.3373819994740188E-2</v>
      </c>
      <c r="H392" s="1">
        <f t="shared" si="165"/>
        <v>1.3373819994740188E-2</v>
      </c>
      <c r="P392" s="1">
        <f t="shared" si="166"/>
        <v>-1.4718468889609749E-2</v>
      </c>
      <c r="Q392" s="119">
        <f t="shared" si="184"/>
        <v>20934.010999999999</v>
      </c>
      <c r="R392" s="1">
        <f t="shared" si="189"/>
        <v>7.8917669476177106E-4</v>
      </c>
      <c r="S392" s="2">
        <f t="shared" si="168"/>
        <v>0.05</v>
      </c>
      <c r="Z392" s="1">
        <f t="shared" si="169"/>
        <v>-5046</v>
      </c>
      <c r="AA392" s="1">
        <f t="shared" si="170"/>
        <v>1.0066467838367652E-2</v>
      </c>
      <c r="AB392" s="1">
        <f t="shared" si="171"/>
        <v>-4.1127776162283615E-3</v>
      </c>
      <c r="AC392" s="1">
        <f t="shared" si="172"/>
        <v>2.8092288884349937E-2</v>
      </c>
      <c r="AD392" s="1">
        <f t="shared" si="173"/>
        <v>3.307352156372536E-3</v>
      </c>
      <c r="AE392" s="1">
        <f t="shared" si="174"/>
        <v>5.4692891431310326E-7</v>
      </c>
      <c r="AF392" s="1">
        <f t="shared" si="175"/>
        <v>2.8092288884349937E-2</v>
      </c>
      <c r="AG392" s="2"/>
      <c r="AH392" s="1">
        <f t="shared" si="176"/>
        <v>1.748659761096855E-2</v>
      </c>
      <c r="AI392" s="1">
        <f t="shared" si="177"/>
        <v>0.84733340796651702</v>
      </c>
      <c r="AJ392" s="1">
        <f t="shared" si="178"/>
        <v>0.99913074089412468</v>
      </c>
      <c r="AK392" s="1">
        <f t="shared" si="179"/>
        <v>-0.30813383633540065</v>
      </c>
      <c r="AL392" s="1">
        <f t="shared" si="180"/>
        <v>-2.0308017000252274</v>
      </c>
      <c r="AM392" s="1">
        <f t="shared" si="181"/>
        <v>-1.6114644730173684</v>
      </c>
      <c r="AN392" s="1">
        <f t="shared" si="190"/>
        <v>10.877194796108366</v>
      </c>
      <c r="AO392" s="1">
        <f t="shared" si="190"/>
        <v>10.877194795422605</v>
      </c>
      <c r="AP392" s="1">
        <f t="shared" si="190"/>
        <v>10.877194812307746</v>
      </c>
      <c r="AQ392" s="1">
        <f t="shared" si="190"/>
        <v>10.877194396554886</v>
      </c>
      <c r="AR392" s="1">
        <f t="shared" si="190"/>
        <v>10.877204633814925</v>
      </c>
      <c r="AS392" s="1">
        <f t="shared" si="190"/>
        <v>10.876952813151986</v>
      </c>
      <c r="AT392" s="1">
        <f t="shared" si="190"/>
        <v>10.883310270051682</v>
      </c>
      <c r="AU392" s="1">
        <f t="shared" si="183"/>
        <v>11.218668229543756</v>
      </c>
    </row>
    <row r="393" spans="1:47" ht="12.95" customHeight="1" x14ac:dyDescent="0.2">
      <c r="A393" s="67" t="s">
        <v>160</v>
      </c>
      <c r="B393" s="68" t="s">
        <v>100</v>
      </c>
      <c r="C393" s="67">
        <v>35989.411</v>
      </c>
      <c r="D393" s="69"/>
      <c r="E393" s="70">
        <f t="shared" si="162"/>
        <v>-5023.992990069547</v>
      </c>
      <c r="F393" s="1">
        <f t="shared" si="163"/>
        <v>-5024</v>
      </c>
      <c r="G393" s="1">
        <f t="shared" si="164"/>
        <v>1.1758079999708571E-2</v>
      </c>
      <c r="H393" s="1">
        <f t="shared" si="165"/>
        <v>1.1758079999708571E-2</v>
      </c>
      <c r="P393" s="1">
        <f t="shared" si="166"/>
        <v>-1.4664575056981571E-2</v>
      </c>
      <c r="Q393" s="119">
        <f t="shared" si="184"/>
        <v>20970.911</v>
      </c>
      <c r="R393" s="1">
        <f t="shared" si="189"/>
        <v>6.9815670024483316E-4</v>
      </c>
      <c r="S393" s="2">
        <f t="shared" si="168"/>
        <v>0.05</v>
      </c>
      <c r="Z393" s="1">
        <f t="shared" si="169"/>
        <v>-5024</v>
      </c>
      <c r="AA393" s="1">
        <f t="shared" si="170"/>
        <v>9.9371328601760549E-3</v>
      </c>
      <c r="AB393" s="1">
        <f t="shared" si="171"/>
        <v>-5.5992091050103207E-3</v>
      </c>
      <c r="AC393" s="1">
        <f t="shared" si="172"/>
        <v>2.6422655056690142E-2</v>
      </c>
      <c r="AD393" s="1">
        <f t="shared" si="173"/>
        <v>1.8209471395325156E-3</v>
      </c>
      <c r="AE393" s="1">
        <f t="shared" si="174"/>
        <v>1.6579242424858255E-7</v>
      </c>
      <c r="AF393" s="1">
        <f t="shared" si="175"/>
        <v>2.6422655056690142E-2</v>
      </c>
      <c r="AG393" s="2"/>
      <c r="AH393" s="1">
        <f t="shared" si="176"/>
        <v>1.7357289104718891E-2</v>
      </c>
      <c r="AI393" s="1">
        <f t="shared" si="177"/>
        <v>0.85200147394249737</v>
      </c>
      <c r="AJ393" s="1">
        <f t="shared" si="178"/>
        <v>0.99838775779358313</v>
      </c>
      <c r="AK393" s="1">
        <f t="shared" si="179"/>
        <v>-0.31040294087314335</v>
      </c>
      <c r="AL393" s="1">
        <f t="shared" si="180"/>
        <v>-2.0157080870808657</v>
      </c>
      <c r="AM393" s="1">
        <f t="shared" si="181"/>
        <v>-1.5846456313507962</v>
      </c>
      <c r="AN393" s="1">
        <f t="shared" si="190"/>
        <v>10.893875664030926</v>
      </c>
      <c r="AO393" s="1">
        <f t="shared" si="190"/>
        <v>10.893875663612258</v>
      </c>
      <c r="AP393" s="1">
        <f t="shared" si="190"/>
        <v>10.893875675604422</v>
      </c>
      <c r="AQ393" s="1">
        <f t="shared" si="190"/>
        <v>10.893875332106893</v>
      </c>
      <c r="AR393" s="1">
        <f t="shared" si="190"/>
        <v>10.893885171535015</v>
      </c>
      <c r="AS393" s="1">
        <f t="shared" si="190"/>
        <v>10.89360369741815</v>
      </c>
      <c r="AT393" s="1">
        <f t="shared" si="190"/>
        <v>10.90198829937672</v>
      </c>
      <c r="AU393" s="1">
        <f t="shared" si="183"/>
        <v>11.235979025257256</v>
      </c>
    </row>
    <row r="394" spans="1:47" ht="12.95" customHeight="1" x14ac:dyDescent="0.2">
      <c r="A394" s="67" t="s">
        <v>161</v>
      </c>
      <c r="B394" s="68" t="s">
        <v>100</v>
      </c>
      <c r="C394" s="67">
        <v>36348.366999999998</v>
      </c>
      <c r="D394" s="69"/>
      <c r="E394" s="70">
        <f t="shared" si="162"/>
        <v>-4809.9906532710565</v>
      </c>
      <c r="F394" s="1">
        <f t="shared" si="163"/>
        <v>-4810</v>
      </c>
      <c r="G394" s="1">
        <f t="shared" si="164"/>
        <v>1.5677699993830174E-2</v>
      </c>
      <c r="H394" s="1">
        <f t="shared" si="165"/>
        <v>1.5677699993830174E-2</v>
      </c>
      <c r="P394" s="1">
        <f t="shared" si="166"/>
        <v>-1.4135637126871542E-2</v>
      </c>
      <c r="Q394" s="119">
        <f t="shared" si="184"/>
        <v>21329.866999999998</v>
      </c>
      <c r="R394" s="1">
        <f t="shared" si="189"/>
        <v>8.8883507027261079E-4</v>
      </c>
      <c r="S394" s="2">
        <f t="shared" si="168"/>
        <v>0.05</v>
      </c>
      <c r="Z394" s="1">
        <f t="shared" si="169"/>
        <v>-4810</v>
      </c>
      <c r="AA394" s="1">
        <f t="shared" si="170"/>
        <v>8.380088639530138E-3</v>
      </c>
      <c r="AB394" s="1">
        <f t="shared" si="171"/>
        <v>-1.2168318861140517E-4</v>
      </c>
      <c r="AC394" s="1">
        <f t="shared" si="172"/>
        <v>2.9813337120701715E-2</v>
      </c>
      <c r="AD394" s="1">
        <f t="shared" si="173"/>
        <v>7.2976113543000362E-3</v>
      </c>
      <c r="AE394" s="1">
        <f t="shared" si="174"/>
        <v>2.6627565739204403E-6</v>
      </c>
      <c r="AF394" s="1">
        <f t="shared" si="175"/>
        <v>2.9813337120701715E-2</v>
      </c>
      <c r="AG394" s="2"/>
      <c r="AH394" s="1">
        <f t="shared" si="176"/>
        <v>1.5799383182441579E-2</v>
      </c>
      <c r="AI394" s="1">
        <f t="shared" si="177"/>
        <v>0.90209804848490527</v>
      </c>
      <c r="AJ394" s="1">
        <f t="shared" si="178"/>
        <v>0.97739845659006308</v>
      </c>
      <c r="AK394" s="1">
        <f t="shared" si="179"/>
        <v>-0.32964944608997215</v>
      </c>
      <c r="AL394" s="1">
        <f t="shared" si="180"/>
        <v>-1.8594875937438702</v>
      </c>
      <c r="AM394" s="1">
        <f t="shared" si="181"/>
        <v>-1.3401572334208665</v>
      </c>
      <c r="AN394" s="1">
        <f t="shared" si="190"/>
        <v>11.061226551466271</v>
      </c>
      <c r="AO394" s="1">
        <f t="shared" si="190"/>
        <v>11.061226551658073</v>
      </c>
      <c r="AP394" s="1">
        <f t="shared" si="190"/>
        <v>11.061226560159811</v>
      </c>
      <c r="AQ394" s="1">
        <f t="shared" si="190"/>
        <v>11.061226937003852</v>
      </c>
      <c r="AR394" s="1">
        <f t="shared" si="190"/>
        <v>11.061243638646102</v>
      </c>
      <c r="AS394" s="1">
        <f t="shared" si="190"/>
        <v>11.061979639212515</v>
      </c>
      <c r="AT394" s="1">
        <f t="shared" si="190"/>
        <v>11.088820807044563</v>
      </c>
      <c r="AU394" s="1">
        <f t="shared" si="183"/>
        <v>11.404365856288575</v>
      </c>
    </row>
    <row r="395" spans="1:47" ht="12.95" customHeight="1" x14ac:dyDescent="0.2">
      <c r="A395" s="67" t="s">
        <v>162</v>
      </c>
      <c r="B395" s="68" t="s">
        <v>100</v>
      </c>
      <c r="C395" s="67">
        <v>36410.428999999996</v>
      </c>
      <c r="D395" s="69"/>
      <c r="E395" s="70">
        <f t="shared" si="162"/>
        <v>-4772.9905389774167</v>
      </c>
      <c r="F395" s="1">
        <f t="shared" si="163"/>
        <v>-4773</v>
      </c>
      <c r="G395" s="1">
        <f t="shared" si="164"/>
        <v>1.5869409995502792E-2</v>
      </c>
      <c r="H395" s="1">
        <f t="shared" si="165"/>
        <v>1.5869409995502792E-2</v>
      </c>
      <c r="P395" s="1">
        <f t="shared" si="166"/>
        <v>-1.404332135771183E-2</v>
      </c>
      <c r="Q395" s="119">
        <f t="shared" si="184"/>
        <v>21391.928999999996</v>
      </c>
      <c r="R395" s="1">
        <f t="shared" si="189"/>
        <v>8.9477149700958913E-4</v>
      </c>
      <c r="S395" s="2">
        <f t="shared" si="168"/>
        <v>0.05</v>
      </c>
      <c r="Z395" s="1">
        <f t="shared" si="169"/>
        <v>-4773</v>
      </c>
      <c r="AA395" s="1">
        <f t="shared" si="170"/>
        <v>8.0536815624719614E-3</v>
      </c>
      <c r="AB395" s="1">
        <f t="shared" si="171"/>
        <v>3.967886818651567E-4</v>
      </c>
      <c r="AC395" s="1">
        <f t="shared" si="172"/>
        <v>2.9912731353214622E-2</v>
      </c>
      <c r="AD395" s="1">
        <f t="shared" si="173"/>
        <v>7.8157284330308309E-3</v>
      </c>
      <c r="AE395" s="1">
        <f t="shared" si="174"/>
        <v>3.0542805469443287E-6</v>
      </c>
      <c r="AF395" s="1">
        <f t="shared" si="175"/>
        <v>2.9912731353214622E-2</v>
      </c>
      <c r="AG395" s="2"/>
      <c r="AH395" s="1">
        <f t="shared" si="176"/>
        <v>1.5472621313637636E-2</v>
      </c>
      <c r="AI395" s="1">
        <f t="shared" si="177"/>
        <v>0.91167040245619191</v>
      </c>
      <c r="AJ395" s="1">
        <f t="shared" si="178"/>
        <v>0.97087727759471809</v>
      </c>
      <c r="AK395" s="1">
        <f t="shared" si="179"/>
        <v>-0.33234234099139143</v>
      </c>
      <c r="AL395" s="1">
        <f t="shared" si="180"/>
        <v>-1.8305697519153725</v>
      </c>
      <c r="AM395" s="1">
        <f t="shared" si="181"/>
        <v>-1.3004955504919156</v>
      </c>
      <c r="AN395" s="1">
        <f t="shared" si="190"/>
        <v>11.091169394269777</v>
      </c>
      <c r="AO395" s="1">
        <f t="shared" si="190"/>
        <v>11.091169395598934</v>
      </c>
      <c r="AP395" s="1">
        <f t="shared" si="190"/>
        <v>11.091169436093386</v>
      </c>
      <c r="AQ395" s="1">
        <f t="shared" si="190"/>
        <v>11.091170669798741</v>
      </c>
      <c r="AR395" s="1">
        <f t="shared" si="190"/>
        <v>11.091208248303001</v>
      </c>
      <c r="AS395" s="1">
        <f t="shared" si="190"/>
        <v>11.092345914464131</v>
      </c>
      <c r="AT395" s="1">
        <f t="shared" si="190"/>
        <v>11.122047190418751</v>
      </c>
      <c r="AU395" s="1">
        <f t="shared" si="183"/>
        <v>11.433479467261279</v>
      </c>
    </row>
    <row r="396" spans="1:47" ht="12.95" customHeight="1" x14ac:dyDescent="0.2">
      <c r="A396" s="67" t="s">
        <v>162</v>
      </c>
      <c r="B396" s="68" t="s">
        <v>100</v>
      </c>
      <c r="C396" s="67">
        <v>36410.438999999998</v>
      </c>
      <c r="D396" s="69"/>
      <c r="E396" s="70">
        <f t="shared" si="162"/>
        <v>-4772.9845771788441</v>
      </c>
      <c r="F396" s="1">
        <f t="shared" si="163"/>
        <v>-4773</v>
      </c>
      <c r="G396" s="1">
        <f t="shared" si="164"/>
        <v>2.586940999754006E-2</v>
      </c>
      <c r="H396" s="1">
        <f t="shared" si="165"/>
        <v>2.586940999754006E-2</v>
      </c>
      <c r="P396" s="1">
        <f t="shared" si="166"/>
        <v>-1.404332135771183E-2</v>
      </c>
      <c r="Q396" s="119">
        <f t="shared" si="184"/>
        <v>21391.938999999998</v>
      </c>
      <c r="R396" s="1">
        <f t="shared" si="189"/>
        <v>1.5930261242365074E-3</v>
      </c>
      <c r="S396" s="2">
        <f t="shared" si="168"/>
        <v>0.05</v>
      </c>
      <c r="Z396" s="1">
        <f t="shared" si="169"/>
        <v>-4773</v>
      </c>
      <c r="AA396" s="1">
        <f t="shared" si="170"/>
        <v>8.0536815624719614E-3</v>
      </c>
      <c r="AB396" s="1">
        <f t="shared" si="171"/>
        <v>1.0396788683902425E-2</v>
      </c>
      <c r="AC396" s="1">
        <f t="shared" si="172"/>
        <v>3.991273135525189E-2</v>
      </c>
      <c r="AD396" s="1">
        <f t="shared" si="173"/>
        <v>1.7815728435068099E-2</v>
      </c>
      <c r="AE396" s="1">
        <f t="shared" si="174"/>
        <v>1.5870008983604702E-5</v>
      </c>
      <c r="AF396" s="1">
        <f t="shared" si="175"/>
        <v>3.991273135525189E-2</v>
      </c>
      <c r="AG396" s="2"/>
      <c r="AH396" s="1">
        <f t="shared" si="176"/>
        <v>1.5472621313637636E-2</v>
      </c>
      <c r="AI396" s="1">
        <f t="shared" si="177"/>
        <v>0.91167040245619191</v>
      </c>
      <c r="AJ396" s="1">
        <f t="shared" si="178"/>
        <v>0.97087727759471809</v>
      </c>
      <c r="AK396" s="1">
        <f t="shared" si="179"/>
        <v>-0.33234234099139143</v>
      </c>
      <c r="AL396" s="1">
        <f t="shared" si="180"/>
        <v>-1.8305697519153725</v>
      </c>
      <c r="AM396" s="1">
        <f t="shared" si="181"/>
        <v>-1.3004955504919156</v>
      </c>
      <c r="AN396" s="1">
        <f t="shared" si="190"/>
        <v>11.091169394269777</v>
      </c>
      <c r="AO396" s="1">
        <f t="shared" si="190"/>
        <v>11.091169395598934</v>
      </c>
      <c r="AP396" s="1">
        <f t="shared" si="190"/>
        <v>11.091169436093386</v>
      </c>
      <c r="AQ396" s="1">
        <f t="shared" si="190"/>
        <v>11.091170669798741</v>
      </c>
      <c r="AR396" s="1">
        <f t="shared" si="190"/>
        <v>11.091208248303001</v>
      </c>
      <c r="AS396" s="1">
        <f t="shared" si="190"/>
        <v>11.092345914464131</v>
      </c>
      <c r="AT396" s="1">
        <f t="shared" si="190"/>
        <v>11.122047190418751</v>
      </c>
      <c r="AU396" s="1">
        <f t="shared" si="183"/>
        <v>11.433479467261279</v>
      </c>
    </row>
    <row r="397" spans="1:47" ht="12.95" customHeight="1" x14ac:dyDescent="0.2">
      <c r="A397" s="67" t="s">
        <v>163</v>
      </c>
      <c r="B397" s="68" t="s">
        <v>100</v>
      </c>
      <c r="C397" s="67">
        <v>36727.423999999999</v>
      </c>
      <c r="D397" s="69"/>
      <c r="E397" s="70">
        <f t="shared" si="162"/>
        <v>-4584.0045051642519</v>
      </c>
      <c r="F397" s="1">
        <f t="shared" si="163"/>
        <v>-4584</v>
      </c>
      <c r="G397" s="1">
        <f t="shared" si="164"/>
        <v>-7.5567200037767179E-3</v>
      </c>
      <c r="H397" s="1">
        <f t="shared" si="165"/>
        <v>-7.5567200037767179E-3</v>
      </c>
      <c r="P397" s="1">
        <f t="shared" si="166"/>
        <v>-1.3567789138872445E-2</v>
      </c>
      <c r="Q397" s="119">
        <f t="shared" si="184"/>
        <v>21708.923999999999</v>
      </c>
      <c r="R397" s="1">
        <f t="shared" si="189"/>
        <v>3.6132952146900494E-5</v>
      </c>
      <c r="S397" s="2">
        <f t="shared" si="168"/>
        <v>0.05</v>
      </c>
      <c r="Z397" s="1">
        <f t="shared" si="169"/>
        <v>-4584</v>
      </c>
      <c r="AA397" s="1">
        <f t="shared" si="170"/>
        <v>6.1078229411245868E-3</v>
      </c>
      <c r="AB397" s="1">
        <f t="shared" si="171"/>
        <v>-2.1080723811501199E-2</v>
      </c>
      <c r="AC397" s="1">
        <f t="shared" si="172"/>
        <v>6.0110691350957271E-3</v>
      </c>
      <c r="AD397" s="1">
        <f t="shared" si="173"/>
        <v>-1.3664542944901305E-2</v>
      </c>
      <c r="AE397" s="1">
        <f t="shared" si="174"/>
        <v>9.3359866946526027E-6</v>
      </c>
      <c r="AF397" s="1">
        <f t="shared" si="175"/>
        <v>6.0110691350957271E-3</v>
      </c>
      <c r="AG397" s="2"/>
      <c r="AH397" s="1">
        <f t="shared" si="176"/>
        <v>1.3524003807724481E-2</v>
      </c>
      <c r="AI397" s="1">
        <f t="shared" si="177"/>
        <v>0.96505693165432727</v>
      </c>
      <c r="AJ397" s="1">
        <f t="shared" si="178"/>
        <v>0.92109441929859959</v>
      </c>
      <c r="AK397" s="1">
        <f t="shared" si="179"/>
        <v>-0.34210017742246063</v>
      </c>
      <c r="AL397" s="1">
        <f t="shared" si="180"/>
        <v>-1.6725861054539941</v>
      </c>
      <c r="AM397" s="1">
        <f t="shared" si="181"/>
        <v>-1.1073458346483878</v>
      </c>
      <c r="AN397" s="1">
        <f t="shared" si="190"/>
        <v>11.249326822101985</v>
      </c>
      <c r="AO397" s="1">
        <f t="shared" si="190"/>
        <v>11.24932704592001</v>
      </c>
      <c r="AP397" s="1">
        <f t="shared" si="190"/>
        <v>11.249329638581431</v>
      </c>
      <c r="AQ397" s="1">
        <f t="shared" si="190"/>
        <v>11.249359669542935</v>
      </c>
      <c r="AR397" s="1">
        <f t="shared" si="190"/>
        <v>11.249707267031535</v>
      </c>
      <c r="AS397" s="1">
        <f t="shared" si="190"/>
        <v>11.253697255462727</v>
      </c>
      <c r="AT397" s="1">
        <f t="shared" si="190"/>
        <v>11.29580603487169</v>
      </c>
      <c r="AU397" s="1">
        <f t="shared" si="183"/>
        <v>11.582194939527257</v>
      </c>
    </row>
    <row r="398" spans="1:47" ht="12.95" customHeight="1" x14ac:dyDescent="0.2">
      <c r="A398" s="67" t="s">
        <v>164</v>
      </c>
      <c r="B398" s="68" t="s">
        <v>100</v>
      </c>
      <c r="C398" s="67">
        <v>36759.288999999997</v>
      </c>
      <c r="D398" s="69"/>
      <c r="E398" s="70">
        <f t="shared" si="162"/>
        <v>-4565.0072340165807</v>
      </c>
      <c r="F398" s="1">
        <f t="shared" si="163"/>
        <v>-4565</v>
      </c>
      <c r="G398" s="1">
        <f t="shared" si="164"/>
        <v>-1.2133950003772043E-2</v>
      </c>
      <c r="H398" s="1">
        <f t="shared" si="165"/>
        <v>-1.2133950003772043E-2</v>
      </c>
      <c r="P398" s="1">
        <f t="shared" si="166"/>
        <v>-1.3519616694490385E-2</v>
      </c>
      <c r="Q398" s="119">
        <f t="shared" si="184"/>
        <v>21740.788999999997</v>
      </c>
      <c r="R398" s="1">
        <f t="shared" si="189"/>
        <v>1.9200721777663228E-6</v>
      </c>
      <c r="S398" s="2">
        <f t="shared" si="168"/>
        <v>0.05</v>
      </c>
      <c r="Z398" s="1">
        <f t="shared" si="169"/>
        <v>-4565</v>
      </c>
      <c r="AA398" s="1">
        <f t="shared" si="170"/>
        <v>5.8857371469887079E-3</v>
      </c>
      <c r="AB398" s="1">
        <f t="shared" si="171"/>
        <v>-2.5435503090290905E-2</v>
      </c>
      <c r="AC398" s="1">
        <f t="shared" si="172"/>
        <v>1.3856666907183426E-3</v>
      </c>
      <c r="AD398" s="1">
        <f t="shared" si="173"/>
        <v>-1.8019687150760751E-2</v>
      </c>
      <c r="AE398" s="1">
        <f t="shared" si="174"/>
        <v>1.6235456250564604E-5</v>
      </c>
      <c r="AF398" s="1">
        <f t="shared" si="175"/>
        <v>1.3856666907183426E-3</v>
      </c>
      <c r="AG398" s="2"/>
      <c r="AH398" s="1">
        <f t="shared" si="176"/>
        <v>1.3301553086518862E-2</v>
      </c>
      <c r="AI398" s="1">
        <f t="shared" si="177"/>
        <v>0.97084914164728886</v>
      </c>
      <c r="AJ398" s="1">
        <f t="shared" si="178"/>
        <v>0.91437627286883927</v>
      </c>
      <c r="AK398" s="1">
        <f t="shared" si="179"/>
        <v>-0.3426423454203954</v>
      </c>
      <c r="AL398" s="1">
        <f t="shared" si="180"/>
        <v>-1.655668587836167</v>
      </c>
      <c r="AM398" s="1">
        <f t="shared" si="181"/>
        <v>-1.0886891287490887</v>
      </c>
      <c r="AN398" s="1">
        <f t="shared" si="190"/>
        <v>11.265738608266945</v>
      </c>
      <c r="AO398" s="1">
        <f t="shared" si="190"/>
        <v>11.265738918828728</v>
      </c>
      <c r="AP398" s="1">
        <f t="shared" si="190"/>
        <v>11.265742302637417</v>
      </c>
      <c r="AQ398" s="1">
        <f t="shared" si="190"/>
        <v>11.265779169147882</v>
      </c>
      <c r="AR398" s="1">
        <f t="shared" si="190"/>
        <v>11.266180511358368</v>
      </c>
      <c r="AS398" s="1">
        <f t="shared" si="190"/>
        <v>11.270512694522029</v>
      </c>
      <c r="AT398" s="1">
        <f t="shared" si="190"/>
        <v>11.313634014585356</v>
      </c>
      <c r="AU398" s="1">
        <f t="shared" si="183"/>
        <v>11.597145172188915</v>
      </c>
    </row>
    <row r="399" spans="1:47" ht="12.95" customHeight="1" x14ac:dyDescent="0.2">
      <c r="A399" s="67" t="s">
        <v>164</v>
      </c>
      <c r="B399" s="68" t="s">
        <v>100</v>
      </c>
      <c r="C399" s="67">
        <v>36774.385999999999</v>
      </c>
      <c r="D399" s="69"/>
      <c r="E399" s="70">
        <f t="shared" si="162"/>
        <v>-4556.0067067133814</v>
      </c>
      <c r="F399" s="1">
        <f t="shared" si="163"/>
        <v>-4556</v>
      </c>
      <c r="G399" s="1">
        <f t="shared" si="164"/>
        <v>-1.1249480005062651E-2</v>
      </c>
      <c r="H399" s="1">
        <f t="shared" si="165"/>
        <v>-1.1249480005062651E-2</v>
      </c>
      <c r="P399" s="1">
        <f t="shared" si="166"/>
        <v>-1.3496774726965869E-2</v>
      </c>
      <c r="Q399" s="119">
        <f t="shared" si="184"/>
        <v>21755.885999999999</v>
      </c>
      <c r="R399" s="1">
        <f t="shared" si="189"/>
        <v>5.0503335670940622E-6</v>
      </c>
      <c r="S399" s="2">
        <f t="shared" si="168"/>
        <v>0.05</v>
      </c>
      <c r="Z399" s="1">
        <f t="shared" si="169"/>
        <v>-4556</v>
      </c>
      <c r="AA399" s="1">
        <f t="shared" si="170"/>
        <v>5.7788160328169609E-3</v>
      </c>
      <c r="AB399" s="1">
        <f t="shared" si="171"/>
        <v>-2.4443933532735225E-2</v>
      </c>
      <c r="AC399" s="1">
        <f t="shared" si="172"/>
        <v>2.2472947219032181E-3</v>
      </c>
      <c r="AD399" s="1">
        <f t="shared" si="173"/>
        <v>-1.7028296037879611E-2</v>
      </c>
      <c r="AE399" s="1">
        <f t="shared" si="174"/>
        <v>1.4498143297683324E-5</v>
      </c>
      <c r="AF399" s="1">
        <f t="shared" si="175"/>
        <v>2.2472947219032181E-3</v>
      </c>
      <c r="AG399" s="2"/>
      <c r="AH399" s="1">
        <f t="shared" si="176"/>
        <v>1.3194453527672572E-2</v>
      </c>
      <c r="AI399" s="1">
        <f t="shared" si="177"/>
        <v>0.97362021774372531</v>
      </c>
      <c r="AJ399" s="1">
        <f t="shared" si="178"/>
        <v>0.91107321848056266</v>
      </c>
      <c r="AK399" s="1">
        <f t="shared" si="179"/>
        <v>-0.34286682036324384</v>
      </c>
      <c r="AL399" s="1">
        <f t="shared" si="180"/>
        <v>-1.6475839081815857</v>
      </c>
      <c r="AM399" s="1">
        <f t="shared" si="181"/>
        <v>-1.0798942867075128</v>
      </c>
      <c r="AN399" s="1">
        <f t="shared" si="190"/>
        <v>11.273547042009268</v>
      </c>
      <c r="AO399" s="1">
        <f t="shared" si="190"/>
        <v>11.27354740229308</v>
      </c>
      <c r="AP399" s="1">
        <f t="shared" si="190"/>
        <v>11.273551220323242</v>
      </c>
      <c r="AQ399" s="1">
        <f t="shared" si="190"/>
        <v>11.273591677937592</v>
      </c>
      <c r="AR399" s="1">
        <f t="shared" si="190"/>
        <v>11.274020033719729</v>
      </c>
      <c r="AS399" s="1">
        <f t="shared" si="190"/>
        <v>11.278516617812445</v>
      </c>
      <c r="AT399" s="1">
        <f t="shared" si="190"/>
        <v>11.322101003754291</v>
      </c>
      <c r="AU399" s="1">
        <f t="shared" si="183"/>
        <v>11.604226861344438</v>
      </c>
    </row>
    <row r="400" spans="1:47" ht="12.95" customHeight="1" x14ac:dyDescent="0.2">
      <c r="A400" s="67" t="s">
        <v>165</v>
      </c>
      <c r="B400" s="68" t="s">
        <v>100</v>
      </c>
      <c r="C400" s="67">
        <v>36774.406000000003</v>
      </c>
      <c r="D400" s="69"/>
      <c r="E400" s="70">
        <f t="shared" si="162"/>
        <v>-4555.9947831162362</v>
      </c>
      <c r="F400" s="1">
        <f t="shared" si="163"/>
        <v>-4556</v>
      </c>
      <c r="G400" s="1">
        <f t="shared" si="164"/>
        <v>8.7505199990118854E-3</v>
      </c>
      <c r="H400" s="1">
        <f t="shared" si="165"/>
        <v>8.7505199990118854E-3</v>
      </c>
      <c r="P400" s="1">
        <f t="shared" si="166"/>
        <v>-1.3496774726965869E-2</v>
      </c>
      <c r="Q400" s="119">
        <f t="shared" si="184"/>
        <v>21755.906000000003</v>
      </c>
      <c r="R400" s="1">
        <f t="shared" si="189"/>
        <v>4.9494212262451759E-4</v>
      </c>
      <c r="S400" s="2">
        <f t="shared" si="168"/>
        <v>0.05</v>
      </c>
      <c r="Z400" s="1">
        <f t="shared" si="169"/>
        <v>-4556</v>
      </c>
      <c r="AA400" s="1">
        <f t="shared" si="170"/>
        <v>5.7788160328169609E-3</v>
      </c>
      <c r="AB400" s="1">
        <f t="shared" si="171"/>
        <v>-4.443933528660687E-3</v>
      </c>
      <c r="AC400" s="1">
        <f t="shared" si="172"/>
        <v>2.2247294725977754E-2</v>
      </c>
      <c r="AD400" s="1">
        <f t="shared" si="173"/>
        <v>2.9717039661949244E-3</v>
      </c>
      <c r="AE400" s="1">
        <f t="shared" si="174"/>
        <v>4.4155122313493227E-7</v>
      </c>
      <c r="AF400" s="1">
        <f t="shared" si="175"/>
        <v>2.2247294725977754E-2</v>
      </c>
      <c r="AG400" s="2"/>
      <c r="AH400" s="1">
        <f t="shared" si="176"/>
        <v>1.3194453527672572E-2</v>
      </c>
      <c r="AI400" s="1">
        <f t="shared" si="177"/>
        <v>0.97362021774372531</v>
      </c>
      <c r="AJ400" s="1">
        <f t="shared" si="178"/>
        <v>0.91107321848056266</v>
      </c>
      <c r="AK400" s="1">
        <f t="shared" si="179"/>
        <v>-0.34286682036324384</v>
      </c>
      <c r="AL400" s="1">
        <f t="shared" si="180"/>
        <v>-1.6475839081815857</v>
      </c>
      <c r="AM400" s="1">
        <f t="shared" si="181"/>
        <v>-1.0798942867075128</v>
      </c>
      <c r="AN400" s="1">
        <f t="shared" si="190"/>
        <v>11.273547042009268</v>
      </c>
      <c r="AO400" s="1">
        <f t="shared" si="190"/>
        <v>11.27354740229308</v>
      </c>
      <c r="AP400" s="1">
        <f t="shared" si="190"/>
        <v>11.273551220323242</v>
      </c>
      <c r="AQ400" s="1">
        <f t="shared" si="190"/>
        <v>11.273591677937592</v>
      </c>
      <c r="AR400" s="1">
        <f t="shared" si="190"/>
        <v>11.274020033719729</v>
      </c>
      <c r="AS400" s="1">
        <f t="shared" si="190"/>
        <v>11.278516617812445</v>
      </c>
      <c r="AT400" s="1">
        <f t="shared" si="190"/>
        <v>11.322101003754291</v>
      </c>
      <c r="AU400" s="1">
        <f t="shared" si="183"/>
        <v>11.604226861344438</v>
      </c>
    </row>
    <row r="401" spans="1:47" ht="12.95" customHeight="1" x14ac:dyDescent="0.2">
      <c r="A401" s="67" t="s">
        <v>164</v>
      </c>
      <c r="B401" s="68" t="s">
        <v>100</v>
      </c>
      <c r="C401" s="67">
        <v>36779.413999999997</v>
      </c>
      <c r="D401" s="69"/>
      <c r="E401" s="70">
        <f t="shared" si="162"/>
        <v>-4553.009114391697</v>
      </c>
      <c r="F401" s="1">
        <f t="shared" si="163"/>
        <v>-4553</v>
      </c>
      <c r="G401" s="1">
        <f t="shared" si="164"/>
        <v>-1.528799000516301E-2</v>
      </c>
      <c r="H401" s="1">
        <f t="shared" si="165"/>
        <v>-1.528799000516301E-2</v>
      </c>
      <c r="P401" s="1">
        <f t="shared" si="166"/>
        <v>-1.3489157389042702E-2</v>
      </c>
      <c r="Q401" s="119">
        <f t="shared" si="184"/>
        <v>21760.913999999997</v>
      </c>
      <c r="R401" s="1">
        <f t="shared" si="189"/>
        <v>3.2357987808182307E-6</v>
      </c>
      <c r="S401" s="2">
        <f t="shared" si="168"/>
        <v>0.05</v>
      </c>
      <c r="Z401" s="1">
        <f t="shared" si="169"/>
        <v>-4553</v>
      </c>
      <c r="AA401" s="1">
        <f t="shared" si="170"/>
        <v>5.7429289777405652E-3</v>
      </c>
      <c r="AB401" s="1">
        <f t="shared" si="171"/>
        <v>-2.8446496198417631E-2</v>
      </c>
      <c r="AC401" s="1">
        <f t="shared" si="172"/>
        <v>-1.7988326161203078E-3</v>
      </c>
      <c r="AD401" s="1">
        <f t="shared" si="173"/>
        <v>-2.1030918982903574E-2</v>
      </c>
      <c r="AE401" s="1">
        <f t="shared" si="174"/>
        <v>2.2114977663272698E-5</v>
      </c>
      <c r="AF401" s="1">
        <f t="shared" si="175"/>
        <v>-1.7988326161203078E-3</v>
      </c>
      <c r="AG401" s="2"/>
      <c r="AH401" s="1">
        <f t="shared" si="176"/>
        <v>1.3158506193254623E-2</v>
      </c>
      <c r="AI401" s="1">
        <f t="shared" si="177"/>
        <v>0.9745478230942225</v>
      </c>
      <c r="AJ401" s="1">
        <f t="shared" si="178"/>
        <v>0.90995469831255349</v>
      </c>
      <c r="AK401" s="1">
        <f t="shared" si="179"/>
        <v>-0.34293692730390879</v>
      </c>
      <c r="AL401" s="1">
        <f t="shared" si="180"/>
        <v>-1.6448787471556339</v>
      </c>
      <c r="AM401" s="1">
        <f t="shared" si="181"/>
        <v>-1.076968636667234</v>
      </c>
      <c r="AN401" s="1">
        <f t="shared" ref="AN401:AT410" si="191">$AU401+$AB$7*SIN(AO401)</f>
        <v>11.276154807913716</v>
      </c>
      <c r="AO401" s="1">
        <f t="shared" si="191"/>
        <v>11.276155186142475</v>
      </c>
      <c r="AP401" s="1">
        <f t="shared" si="191"/>
        <v>11.276159158055583</v>
      </c>
      <c r="AQ401" s="1">
        <f t="shared" si="191"/>
        <v>11.276200865205691</v>
      </c>
      <c r="AR401" s="1">
        <f t="shared" si="191"/>
        <v>11.276638448107327</v>
      </c>
      <c r="AS401" s="1">
        <f t="shared" si="191"/>
        <v>11.281190134521569</v>
      </c>
      <c r="AT401" s="1">
        <f t="shared" si="191"/>
        <v>11.324926481071456</v>
      </c>
      <c r="AU401" s="1">
        <f t="shared" si="183"/>
        <v>11.606587424396279</v>
      </c>
    </row>
    <row r="402" spans="1:47" ht="12.95" customHeight="1" x14ac:dyDescent="0.2">
      <c r="A402" s="67" t="s">
        <v>164</v>
      </c>
      <c r="B402" s="68" t="s">
        <v>100</v>
      </c>
      <c r="C402" s="67">
        <v>36811.286999999997</v>
      </c>
      <c r="D402" s="69"/>
      <c r="E402" s="70">
        <f t="shared" si="162"/>
        <v>-4534.0070738051681</v>
      </c>
      <c r="F402" s="1">
        <f t="shared" si="163"/>
        <v>-4534</v>
      </c>
      <c r="G402" s="1">
        <f t="shared" si="164"/>
        <v>-1.186522000352852E-2</v>
      </c>
      <c r="H402" s="1">
        <f t="shared" si="165"/>
        <v>-1.186522000352852E-2</v>
      </c>
      <c r="P402" s="1">
        <f t="shared" si="166"/>
        <v>-1.3440875366173766E-2</v>
      </c>
      <c r="Q402" s="119">
        <f t="shared" si="184"/>
        <v>21792.786999999997</v>
      </c>
      <c r="R402" s="1">
        <f t="shared" si="189"/>
        <v>2.4826898218327213E-6</v>
      </c>
      <c r="S402" s="2">
        <f t="shared" si="168"/>
        <v>0.05</v>
      </c>
      <c r="Z402" s="1">
        <f t="shared" si="169"/>
        <v>-4534</v>
      </c>
      <c r="AA402" s="1">
        <f t="shared" si="170"/>
        <v>5.5127733925001178E-3</v>
      </c>
      <c r="AB402" s="1">
        <f t="shared" si="171"/>
        <v>-2.4793179579228122E-2</v>
      </c>
      <c r="AC402" s="1">
        <f t="shared" si="172"/>
        <v>1.5756553626452459E-3</v>
      </c>
      <c r="AD402" s="1">
        <f t="shared" si="173"/>
        <v>-1.7377993396028638E-2</v>
      </c>
      <c r="AE402" s="1">
        <f t="shared" si="174"/>
        <v>1.5099732723620748E-5</v>
      </c>
      <c r="AF402" s="1">
        <f t="shared" si="175"/>
        <v>1.5756553626452459E-3</v>
      </c>
      <c r="AG402" s="2"/>
      <c r="AH402" s="1">
        <f t="shared" si="176"/>
        <v>1.2927959575699604E-2</v>
      </c>
      <c r="AI402" s="1">
        <f t="shared" si="177"/>
        <v>0.98046806714030688</v>
      </c>
      <c r="AJ402" s="1">
        <f t="shared" si="178"/>
        <v>0.902664600377451</v>
      </c>
      <c r="AK402" s="1">
        <f t="shared" si="179"/>
        <v>-0.34332499620134543</v>
      </c>
      <c r="AL402" s="1">
        <f t="shared" si="180"/>
        <v>-1.627625576070207</v>
      </c>
      <c r="AM402" s="1">
        <f t="shared" si="181"/>
        <v>-1.058507463878718</v>
      </c>
      <c r="AN402" s="1">
        <f t="shared" si="191"/>
        <v>11.292728606943136</v>
      </c>
      <c r="AO402" s="1">
        <f t="shared" si="191"/>
        <v>11.292729116476803</v>
      </c>
      <c r="AP402" s="1">
        <f t="shared" si="191"/>
        <v>11.292734176934148</v>
      </c>
      <c r="AQ402" s="1">
        <f t="shared" si="191"/>
        <v>11.292784430563348</v>
      </c>
      <c r="AR402" s="1">
        <f t="shared" si="191"/>
        <v>11.29328303498469</v>
      </c>
      <c r="AS402" s="1">
        <f t="shared" si="191"/>
        <v>11.298186880456612</v>
      </c>
      <c r="AT402" s="1">
        <f t="shared" si="191"/>
        <v>11.342857510013436</v>
      </c>
      <c r="AU402" s="1">
        <f t="shared" si="183"/>
        <v>11.621537657057939</v>
      </c>
    </row>
    <row r="403" spans="1:47" ht="12.95" customHeight="1" x14ac:dyDescent="0.2">
      <c r="A403" s="67" t="s">
        <v>164</v>
      </c>
      <c r="B403" s="68" t="s">
        <v>100</v>
      </c>
      <c r="C403" s="67">
        <v>36816.317999999999</v>
      </c>
      <c r="D403" s="69"/>
      <c r="E403" s="70">
        <f t="shared" si="162"/>
        <v>-4531.0076929439101</v>
      </c>
      <c r="F403" s="1">
        <f t="shared" si="163"/>
        <v>-4531</v>
      </c>
      <c r="G403" s="1">
        <f t="shared" si="164"/>
        <v>-1.2903730006655678E-2</v>
      </c>
      <c r="H403" s="1">
        <f t="shared" si="165"/>
        <v>-1.2903730006655678E-2</v>
      </c>
      <c r="P403" s="1">
        <f t="shared" si="166"/>
        <v>-1.343324574950674E-2</v>
      </c>
      <c r="Q403" s="119">
        <f t="shared" si="184"/>
        <v>21797.817999999999</v>
      </c>
      <c r="R403" s="1">
        <f t="shared" si="189"/>
        <v>2.8038692192711138E-7</v>
      </c>
      <c r="S403" s="2">
        <f t="shared" si="168"/>
        <v>0.05</v>
      </c>
      <c r="Z403" s="1">
        <f t="shared" si="169"/>
        <v>-4531</v>
      </c>
      <c r="AA403" s="1">
        <f t="shared" si="170"/>
        <v>5.4759789232211257E-3</v>
      </c>
      <c r="AB403" s="1">
        <f t="shared" si="171"/>
        <v>-2.5794831908529034E-2</v>
      </c>
      <c r="AC403" s="1">
        <f t="shared" si="172"/>
        <v>5.2951574285106141E-4</v>
      </c>
      <c r="AD403" s="1">
        <f t="shared" si="173"/>
        <v>-1.8379708929876802E-2</v>
      </c>
      <c r="AE403" s="1">
        <f t="shared" si="174"/>
        <v>1.6890685017349654E-5</v>
      </c>
      <c r="AF403" s="1">
        <f t="shared" si="175"/>
        <v>5.2951574285106141E-4</v>
      </c>
      <c r="AG403" s="2"/>
      <c r="AH403" s="1">
        <f t="shared" si="176"/>
        <v>1.2891101901873356E-2</v>
      </c>
      <c r="AI403" s="1">
        <f t="shared" si="177"/>
        <v>0.98141000714767279</v>
      </c>
      <c r="AJ403" s="1">
        <f t="shared" si="178"/>
        <v>0.9014806099268623</v>
      </c>
      <c r="AK403" s="1">
        <f t="shared" si="179"/>
        <v>-0.34337728751861246</v>
      </c>
      <c r="AL403" s="1">
        <f t="shared" si="180"/>
        <v>-1.6248822055035521</v>
      </c>
      <c r="AM403" s="1">
        <f t="shared" si="181"/>
        <v>-1.0556031053400508</v>
      </c>
      <c r="AN403" s="1">
        <f t="shared" si="191"/>
        <v>11.295354725663731</v>
      </c>
      <c r="AO403" s="1">
        <f t="shared" si="191"/>
        <v>11.295355258950192</v>
      </c>
      <c r="AP403" s="1">
        <f t="shared" si="191"/>
        <v>11.295360510291179</v>
      </c>
      <c r="AQ403" s="1">
        <f t="shared" si="191"/>
        <v>11.295412216163619</v>
      </c>
      <c r="AR403" s="1">
        <f t="shared" si="191"/>
        <v>11.295920862715022</v>
      </c>
      <c r="AS403" s="1">
        <f t="shared" si="191"/>
        <v>11.300880771581021</v>
      </c>
      <c r="AT403" s="1">
        <f t="shared" si="191"/>
        <v>11.345694436176819</v>
      </c>
      <c r="AU403" s="1">
        <f t="shared" si="183"/>
        <v>11.62389822010978</v>
      </c>
    </row>
    <row r="404" spans="1:47" ht="12.95" customHeight="1" x14ac:dyDescent="0.2">
      <c r="A404" s="67" t="s">
        <v>166</v>
      </c>
      <c r="B404" s="68" t="s">
        <v>100</v>
      </c>
      <c r="C404" s="67">
        <v>37881.451999999997</v>
      </c>
      <c r="D404" s="69"/>
      <c r="E404" s="70">
        <f t="shared" si="162"/>
        <v>-3895.9962569920826</v>
      </c>
      <c r="F404" s="1">
        <f t="shared" si="163"/>
        <v>-3896</v>
      </c>
      <c r="G404" s="1">
        <f t="shared" si="164"/>
        <v>6.2783199973637238E-3</v>
      </c>
      <c r="H404" s="1">
        <f t="shared" si="165"/>
        <v>6.2783199973637238E-3</v>
      </c>
      <c r="P404" s="1">
        <f t="shared" si="166"/>
        <v>-1.1780624710286926E-2</v>
      </c>
      <c r="Q404" s="119">
        <f t="shared" si="184"/>
        <v>22862.951999999997</v>
      </c>
      <c r="R404" s="1">
        <f t="shared" si="189"/>
        <v>3.2612548395398341E-4</v>
      </c>
      <c r="S404" s="2">
        <f t="shared" si="168"/>
        <v>0.05</v>
      </c>
      <c r="Z404" s="1">
        <f t="shared" si="169"/>
        <v>-3896</v>
      </c>
      <c r="AA404" s="1">
        <f t="shared" si="170"/>
        <v>-5.0611273980343792E-3</v>
      </c>
      <c r="AB404" s="1">
        <f t="shared" si="171"/>
        <v>3.9466806564169904E-3</v>
      </c>
      <c r="AC404" s="1">
        <f t="shared" si="172"/>
        <v>1.805894470765065E-2</v>
      </c>
      <c r="AD404" s="1">
        <f t="shared" si="173"/>
        <v>1.1339447395398102E-2</v>
      </c>
      <c r="AE404" s="1">
        <f t="shared" si="174"/>
        <v>6.4291533616500409E-6</v>
      </c>
      <c r="AF404" s="1">
        <f t="shared" si="175"/>
        <v>1.805894470765065E-2</v>
      </c>
      <c r="AG404" s="2"/>
      <c r="AH404" s="1">
        <f t="shared" si="176"/>
        <v>2.3316393409467335E-3</v>
      </c>
      <c r="AI404" s="1">
        <f t="shared" si="177"/>
        <v>1.213683917747989</v>
      </c>
      <c r="AJ404" s="1">
        <f t="shared" si="178"/>
        <v>0.3881063198367225</v>
      </c>
      <c r="AK404" s="1">
        <f t="shared" si="179"/>
        <v>-0.26943038565417976</v>
      </c>
      <c r="AL404" s="1">
        <f t="shared" si="180"/>
        <v>-0.90027989564269373</v>
      </c>
      <c r="AM404" s="1">
        <f t="shared" si="181"/>
        <v>-0.4832276808402905</v>
      </c>
      <c r="AN404" s="1">
        <f t="shared" si="191"/>
        <v>11.915114653725951</v>
      </c>
      <c r="AO404" s="1">
        <f t="shared" si="191"/>
        <v>11.915184744645224</v>
      </c>
      <c r="AP404" s="1">
        <f t="shared" si="191"/>
        <v>11.915440983793234</v>
      </c>
      <c r="AQ404" s="1">
        <f t="shared" si="191"/>
        <v>11.916377320491859</v>
      </c>
      <c r="AR404" s="1">
        <f t="shared" si="191"/>
        <v>11.919793190159458</v>
      </c>
      <c r="AS404" s="1">
        <f t="shared" si="191"/>
        <v>11.932181008170826</v>
      </c>
      <c r="AT404" s="1">
        <f t="shared" si="191"/>
        <v>11.976201855328851</v>
      </c>
      <c r="AU404" s="1">
        <f t="shared" si="183"/>
        <v>12.12355073274944</v>
      </c>
    </row>
    <row r="405" spans="1:47" ht="12.95" customHeight="1" x14ac:dyDescent="0.2">
      <c r="A405" s="67" t="s">
        <v>166</v>
      </c>
      <c r="B405" s="68" t="s">
        <v>101</v>
      </c>
      <c r="C405" s="67">
        <v>37939.319000000003</v>
      </c>
      <c r="D405" s="69"/>
      <c r="E405" s="70">
        <f t="shared" ref="E405:E468" si="192">+(C405-C$7)/C$8</f>
        <v>-3861.4971171991288</v>
      </c>
      <c r="F405" s="1">
        <f t="shared" ref="F405:F468" si="193">ROUND(2*E405,0)/2</f>
        <v>-3861.5</v>
      </c>
      <c r="G405" s="1">
        <f t="shared" ref="G405:G439" si="194">+C405-(C$7+F405*C$8)</f>
        <v>4.8354550017393194E-3</v>
      </c>
      <c r="H405" s="1">
        <f t="shared" ref="H405:H410" si="195">+C405-(C$7+F405*C$8)</f>
        <v>4.8354550017393194E-3</v>
      </c>
      <c r="P405" s="1">
        <f t="shared" ref="P405:P468" si="196">+D$11+D$12*F405+D$13*F405^2</f>
        <v>-1.1688688067198482E-2</v>
      </c>
      <c r="Q405" s="119">
        <f t="shared" si="184"/>
        <v>22920.819000000003</v>
      </c>
      <c r="R405" s="1">
        <f t="shared" si="189"/>
        <v>2.7304730416272517E-4</v>
      </c>
      <c r="S405" s="2">
        <f t="shared" ref="S405:S410" si="197">S$15</f>
        <v>0.05</v>
      </c>
      <c r="Z405" s="1">
        <f t="shared" ref="Z405:Z468" si="198">F405</f>
        <v>-3861.5</v>
      </c>
      <c r="AA405" s="1">
        <f t="shared" ref="AA405:AA468" si="199">AB$3+AB$4*Z405+AB$5*Z405^2+AH405</f>
        <v>-5.7719064959493999E-3</v>
      </c>
      <c r="AB405" s="1">
        <f t="shared" ref="AB405:AB468" si="200">IF(S405&lt;&gt;0,G405-AH405,-9999)</f>
        <v>3.2163212501884098E-3</v>
      </c>
      <c r="AC405" s="1">
        <f t="shared" ref="AC405:AC468" si="201">+G405-P405</f>
        <v>1.6524143068937801E-2</v>
      </c>
      <c r="AD405" s="1">
        <f t="shared" ref="AD405:AD468" si="202">IF(S405&lt;&gt;0,G405-AA405,-9999)</f>
        <v>1.0607361497688719E-2</v>
      </c>
      <c r="AE405" s="1">
        <f t="shared" ref="AE405:AE468" si="203">+(G405-AA405)^2*S405</f>
        <v>5.625805897132454E-6</v>
      </c>
      <c r="AF405" s="1">
        <f t="shared" ref="AF405:AF468" si="204">IF(S405&lt;&gt;0,G405-P405,-9999)</f>
        <v>1.6524143068937801E-2</v>
      </c>
      <c r="AG405" s="2"/>
      <c r="AH405" s="1">
        <f t="shared" ref="AH405:AH468" si="205">$AB$6*($AB$11/AI405*AJ405+$AB$12)</f>
        <v>1.6191337515509096E-3</v>
      </c>
      <c r="AI405" s="1">
        <f t="shared" ref="AI405:AI468" si="206">1+$AB$7*COS(AL405)</f>
        <v>1.2265768318159274</v>
      </c>
      <c r="AJ405" s="1">
        <f t="shared" ref="AJ405:AJ468" si="207">SIN(AL405+RADIANS($AB$9))</f>
        <v>0.34267166550187084</v>
      </c>
      <c r="AK405" s="1">
        <f t="shared" ref="AK405:AK468" si="208">$AB$7*SIN(AL405)</f>
        <v>-0.25868221566653243</v>
      </c>
      <c r="AL405" s="1">
        <f t="shared" ref="AL405:AL468" si="209">2*ATAN(AM405)</f>
        <v>-0.85146320942019582</v>
      </c>
      <c r="AM405" s="1">
        <f t="shared" ref="AM405:AM468" si="210">SQRT((1+$AB$7)/(1-$AB$7))*TAN(AN405/2)</f>
        <v>-0.45346490495060543</v>
      </c>
      <c r="AN405" s="1">
        <f t="shared" si="191"/>
        <v>11.952683027340585</v>
      </c>
      <c r="AO405" s="1">
        <f t="shared" si="191"/>
        <v>11.952759874516863</v>
      </c>
      <c r="AP405" s="1">
        <f t="shared" si="191"/>
        <v>11.953033182205665</v>
      </c>
      <c r="AQ405" s="1">
        <f t="shared" si="191"/>
        <v>11.954004777915463</v>
      </c>
      <c r="AR405" s="1">
        <f t="shared" si="191"/>
        <v>11.957453404541587</v>
      </c>
      <c r="AS405" s="1">
        <f t="shared" si="191"/>
        <v>11.969628000332275</v>
      </c>
      <c r="AT405" s="1">
        <f t="shared" si="191"/>
        <v>12.011836315818938</v>
      </c>
      <c r="AU405" s="1">
        <f t="shared" ref="AU405:AU468" si="211">RADIANS($AB$9)+$AB$18*(F405-AB$15)</f>
        <v>12.15069720784561</v>
      </c>
    </row>
    <row r="406" spans="1:47" ht="12.95" customHeight="1" x14ac:dyDescent="0.2">
      <c r="A406" s="67" t="s">
        <v>167</v>
      </c>
      <c r="B406" s="68" t="s">
        <v>100</v>
      </c>
      <c r="C406" s="67">
        <v>38196.786200000002</v>
      </c>
      <c r="D406" s="69"/>
      <c r="E406" s="70">
        <f t="shared" si="192"/>
        <v>-3708.0003586856496</v>
      </c>
      <c r="F406" s="1">
        <f t="shared" si="193"/>
        <v>-3708</v>
      </c>
      <c r="G406" s="1">
        <f t="shared" si="194"/>
        <v>-6.0164000024087727E-4</v>
      </c>
      <c r="H406" s="1">
        <f t="shared" si="195"/>
        <v>-6.0164000024087727E-4</v>
      </c>
      <c r="P406" s="1">
        <f t="shared" si="196"/>
        <v>-1.1276952232344596E-2</v>
      </c>
      <c r="Q406" s="119">
        <f t="shared" ref="Q406:Q469" si="212">+C406-15018.5</f>
        <v>23178.286200000002</v>
      </c>
      <c r="R406" s="1">
        <f t="shared" si="189"/>
        <v>1.139622912529033E-4</v>
      </c>
      <c r="S406" s="2">
        <f t="shared" si="197"/>
        <v>0.05</v>
      </c>
      <c r="Z406" s="1">
        <f t="shared" si="198"/>
        <v>-3708</v>
      </c>
      <c r="AA406" s="1">
        <f t="shared" si="199"/>
        <v>-9.0347533882949704E-3</v>
      </c>
      <c r="AB406" s="1">
        <f t="shared" si="200"/>
        <v>1.0503942885789395E-3</v>
      </c>
      <c r="AC406" s="1">
        <f t="shared" si="201"/>
        <v>1.0675312232103719E-2</v>
      </c>
      <c r="AD406" s="1">
        <f t="shared" si="202"/>
        <v>8.4331133880540931E-3</v>
      </c>
      <c r="AE406" s="1">
        <f t="shared" si="203"/>
        <v>3.5558700707888593E-6</v>
      </c>
      <c r="AF406" s="1">
        <f t="shared" si="204"/>
        <v>1.0675312232103719E-2</v>
      </c>
      <c r="AG406" s="2"/>
      <c r="AH406" s="1">
        <f t="shared" si="205"/>
        <v>-1.6520342888198167E-3</v>
      </c>
      <c r="AI406" s="1">
        <f t="shared" si="206"/>
        <v>1.2794547901456823</v>
      </c>
      <c r="AJ406" s="1">
        <f t="shared" si="207"/>
        <v>0.12011351643522683</v>
      </c>
      <c r="AK406" s="1">
        <f t="shared" si="208"/>
        <v>-0.20039603210273912</v>
      </c>
      <c r="AL406" s="1">
        <f t="shared" si="209"/>
        <v>-0.6221081619157699</v>
      </c>
      <c r="AM406" s="1">
        <f t="shared" si="210"/>
        <v>-0.32149013797264953</v>
      </c>
      <c r="AN406" s="1">
        <f t="shared" si="191"/>
        <v>12.124435076242964</v>
      </c>
      <c r="AO406" s="1">
        <f t="shared" si="191"/>
        <v>12.124530844284129</v>
      </c>
      <c r="AP406" s="1">
        <f t="shared" si="191"/>
        <v>12.124838900190635</v>
      </c>
      <c r="AQ406" s="1">
        <f t="shared" si="191"/>
        <v>12.125829516014814</v>
      </c>
      <c r="AR406" s="1">
        <f t="shared" si="191"/>
        <v>12.129011914457603</v>
      </c>
      <c r="AS406" s="1">
        <f t="shared" si="191"/>
        <v>12.139203784040998</v>
      </c>
      <c r="AT406" s="1">
        <f t="shared" si="191"/>
        <v>12.171535468418403</v>
      </c>
      <c r="AU406" s="1">
        <f t="shared" si="211"/>
        <v>12.271479350664803</v>
      </c>
    </row>
    <row r="407" spans="1:47" ht="12.95" customHeight="1" x14ac:dyDescent="0.2">
      <c r="A407" s="67" t="s">
        <v>167</v>
      </c>
      <c r="B407" s="68" t="s">
        <v>100</v>
      </c>
      <c r="C407" s="67">
        <v>38201.815999999999</v>
      </c>
      <c r="D407" s="69"/>
      <c r="E407" s="70">
        <f t="shared" si="192"/>
        <v>-3705.0016932402236</v>
      </c>
      <c r="F407" s="1">
        <f t="shared" si="193"/>
        <v>-3705</v>
      </c>
      <c r="G407" s="1">
        <f t="shared" si="194"/>
        <v>-2.8401500021573156E-3</v>
      </c>
      <c r="H407" s="1">
        <f t="shared" si="195"/>
        <v>-2.8401500021573156E-3</v>
      </c>
      <c r="P407" s="1">
        <f t="shared" si="196"/>
        <v>-1.126886160465807E-2</v>
      </c>
      <c r="Q407" s="119">
        <f t="shared" si="212"/>
        <v>23183.315999999999</v>
      </c>
      <c r="R407" s="1">
        <f t="shared" si="189"/>
        <v>7.1043179278130838E-5</v>
      </c>
      <c r="S407" s="2">
        <f t="shared" si="197"/>
        <v>0.05</v>
      </c>
      <c r="Z407" s="1">
        <f t="shared" si="198"/>
        <v>-3705</v>
      </c>
      <c r="AA407" s="1">
        <f t="shared" si="199"/>
        <v>-9.0996686660443759E-3</v>
      </c>
      <c r="AB407" s="1">
        <f t="shared" si="200"/>
        <v>-1.1230274028630996E-3</v>
      </c>
      <c r="AC407" s="1">
        <f t="shared" si="201"/>
        <v>8.4287116025007543E-3</v>
      </c>
      <c r="AD407" s="1">
        <f t="shared" si="202"/>
        <v>6.2595186638870603E-3</v>
      </c>
      <c r="AE407" s="1">
        <f t="shared" si="203"/>
        <v>1.9590786951775224E-6</v>
      </c>
      <c r="AF407" s="1">
        <f t="shared" si="204"/>
        <v>8.4287116025007543E-3</v>
      </c>
      <c r="AG407" s="2"/>
      <c r="AH407" s="1">
        <f t="shared" si="205"/>
        <v>-1.717122599294216E-3</v>
      </c>
      <c r="AI407" s="1">
        <f t="shared" si="206"/>
        <v>1.2803877261687171</v>
      </c>
      <c r="AJ407" s="1">
        <f t="shared" si="207"/>
        <v>0.11547534877231103</v>
      </c>
      <c r="AK407" s="1">
        <f t="shared" si="208"/>
        <v>-0.19908860447505755</v>
      </c>
      <c r="AL407" s="1">
        <f t="shared" si="209"/>
        <v>-0.61743747252455894</v>
      </c>
      <c r="AM407" s="1">
        <f t="shared" si="210"/>
        <v>-0.31891535004858024</v>
      </c>
      <c r="AN407" s="1">
        <f t="shared" si="191"/>
        <v>12.127861723825664</v>
      </c>
      <c r="AO407" s="1">
        <f t="shared" si="191"/>
        <v>12.127957584797034</v>
      </c>
      <c r="AP407" s="1">
        <f t="shared" si="191"/>
        <v>12.128265442630173</v>
      </c>
      <c r="AQ407" s="1">
        <f t="shared" si="191"/>
        <v>12.129253829125952</v>
      </c>
      <c r="AR407" s="1">
        <f t="shared" si="191"/>
        <v>12.132423996664061</v>
      </c>
      <c r="AS407" s="1">
        <f t="shared" si="191"/>
        <v>12.142560924331654</v>
      </c>
      <c r="AT407" s="1">
        <f t="shared" si="191"/>
        <v>12.174673019718492</v>
      </c>
      <c r="AU407" s="1">
        <f t="shared" si="211"/>
        <v>12.273839913716644</v>
      </c>
    </row>
    <row r="408" spans="1:47" ht="12.95" customHeight="1" x14ac:dyDescent="0.2">
      <c r="A408" s="67" t="s">
        <v>167</v>
      </c>
      <c r="B408" s="68" t="s">
        <v>101</v>
      </c>
      <c r="C408" s="67">
        <v>38227.815000000002</v>
      </c>
      <c r="D408" s="69"/>
      <c r="E408" s="70">
        <f t="shared" si="192"/>
        <v>-3689.5016131345151</v>
      </c>
      <c r="F408" s="1">
        <f t="shared" si="193"/>
        <v>-3689.5</v>
      </c>
      <c r="G408" s="1">
        <f t="shared" si="194"/>
        <v>-2.7057850020355545E-3</v>
      </c>
      <c r="H408" s="1">
        <f t="shared" si="195"/>
        <v>-2.7057850020355545E-3</v>
      </c>
      <c r="P408" s="1">
        <f t="shared" si="196"/>
        <v>-1.1227033354567066E-2</v>
      </c>
      <c r="Q408" s="119">
        <f t="shared" si="212"/>
        <v>23209.315000000002</v>
      </c>
      <c r="R408" s="1">
        <f t="shared" si="189"/>
        <v>7.2611673485521001E-5</v>
      </c>
      <c r="S408" s="2">
        <f t="shared" si="197"/>
        <v>0.05</v>
      </c>
      <c r="Z408" s="1">
        <f t="shared" si="198"/>
        <v>-3689.5</v>
      </c>
      <c r="AA408" s="1">
        <f t="shared" si="199"/>
        <v>-9.43546483046891E-3</v>
      </c>
      <c r="AB408" s="1">
        <f t="shared" si="200"/>
        <v>-6.5196588133815915E-4</v>
      </c>
      <c r="AC408" s="1">
        <f t="shared" si="201"/>
        <v>8.5212483525315113E-3</v>
      </c>
      <c r="AD408" s="1">
        <f t="shared" si="202"/>
        <v>6.7296798284333555E-3</v>
      </c>
      <c r="AE408" s="1">
        <f t="shared" si="203"/>
        <v>2.2644295296611399E-6</v>
      </c>
      <c r="AF408" s="1">
        <f t="shared" si="204"/>
        <v>8.5212483525315113E-3</v>
      </c>
      <c r="AG408" s="2"/>
      <c r="AH408" s="1">
        <f t="shared" si="205"/>
        <v>-2.0538191206973954E-3</v>
      </c>
      <c r="AI408" s="1">
        <f t="shared" si="206"/>
        <v>1.2851306580611139</v>
      </c>
      <c r="AJ408" s="1">
        <f t="shared" si="207"/>
        <v>9.1366626804765635E-2</v>
      </c>
      <c r="AK408" s="1">
        <f t="shared" si="208"/>
        <v>-0.19223438103400103</v>
      </c>
      <c r="AL408" s="1">
        <f t="shared" si="209"/>
        <v>-0.59319816207130671</v>
      </c>
      <c r="AM408" s="1">
        <f t="shared" si="210"/>
        <v>-0.30561380216402745</v>
      </c>
      <c r="AN408" s="1">
        <f t="shared" si="191"/>
        <v>12.145605366911067</v>
      </c>
      <c r="AO408" s="1">
        <f t="shared" si="191"/>
        <v>12.14570149239667</v>
      </c>
      <c r="AP408" s="1">
        <f t="shared" si="191"/>
        <v>12.146007701798601</v>
      </c>
      <c r="AQ408" s="1">
        <f t="shared" si="191"/>
        <v>12.146982858005412</v>
      </c>
      <c r="AR408" s="1">
        <f t="shared" si="191"/>
        <v>12.150085529486093</v>
      </c>
      <c r="AS408" s="1">
        <f t="shared" si="191"/>
        <v>12.159929304858327</v>
      </c>
      <c r="AT408" s="1">
        <f t="shared" si="191"/>
        <v>12.190892408477158</v>
      </c>
      <c r="AU408" s="1">
        <f t="shared" si="211"/>
        <v>12.286036156151157</v>
      </c>
    </row>
    <row r="409" spans="1:47" ht="12.95" customHeight="1" x14ac:dyDescent="0.2">
      <c r="A409" s="67" t="s">
        <v>168</v>
      </c>
      <c r="B409" s="68" t="s">
        <v>100</v>
      </c>
      <c r="C409" s="67">
        <v>38240.396999999997</v>
      </c>
      <c r="D409" s="69"/>
      <c r="E409" s="70">
        <f t="shared" si="192"/>
        <v>-3682.0004781720195</v>
      </c>
      <c r="F409" s="1">
        <f t="shared" si="193"/>
        <v>-3682</v>
      </c>
      <c r="G409" s="1">
        <f t="shared" si="194"/>
        <v>-8.0206000711768866E-4</v>
      </c>
      <c r="H409" s="1">
        <f t="shared" si="195"/>
        <v>-8.0206000711768866E-4</v>
      </c>
      <c r="P409" s="1">
        <f t="shared" si="196"/>
        <v>-1.1206777832630853E-2</v>
      </c>
      <c r="Q409" s="119">
        <f t="shared" si="212"/>
        <v>23221.896999999997</v>
      </c>
      <c r="R409" s="1">
        <f t="shared" si="189"/>
        <v>1.0825815302855138E-4</v>
      </c>
      <c r="S409" s="2">
        <f t="shared" si="197"/>
        <v>0.05</v>
      </c>
      <c r="Z409" s="1">
        <f t="shared" si="198"/>
        <v>-3682</v>
      </c>
      <c r="AA409" s="1">
        <f t="shared" si="199"/>
        <v>-9.5981582007926228E-3</v>
      </c>
      <c r="AB409" s="1">
        <f t="shared" si="200"/>
        <v>1.4148919632179864E-3</v>
      </c>
      <c r="AC409" s="1">
        <f t="shared" si="201"/>
        <v>1.0404717825513164E-2</v>
      </c>
      <c r="AD409" s="1">
        <f t="shared" si="202"/>
        <v>8.7960981936749342E-3</v>
      </c>
      <c r="AE409" s="1">
        <f t="shared" si="203"/>
        <v>3.8685671716385723E-6</v>
      </c>
      <c r="AF409" s="1">
        <f t="shared" si="204"/>
        <v>1.0404717825513164E-2</v>
      </c>
      <c r="AG409" s="2"/>
      <c r="AH409" s="1">
        <f t="shared" si="205"/>
        <v>-2.2169519703356751E-3</v>
      </c>
      <c r="AI409" s="1">
        <f t="shared" si="206"/>
        <v>1.2873776938933239</v>
      </c>
      <c r="AJ409" s="1">
        <f t="shared" si="207"/>
        <v>7.961742438411358E-2</v>
      </c>
      <c r="AK409" s="1">
        <f t="shared" si="208"/>
        <v>-0.18885870504280286</v>
      </c>
      <c r="AL409" s="1">
        <f t="shared" si="209"/>
        <v>-0.5814057162122217</v>
      </c>
      <c r="AM409" s="1">
        <f t="shared" si="210"/>
        <v>-0.29917839503047439</v>
      </c>
      <c r="AN409" s="1">
        <f t="shared" si="191"/>
        <v>12.154214272472663</v>
      </c>
      <c r="AO409" s="1">
        <f t="shared" si="191"/>
        <v>12.154310392888222</v>
      </c>
      <c r="AP409" s="1">
        <f t="shared" si="191"/>
        <v>12.154615423221765</v>
      </c>
      <c r="AQ409" s="1">
        <f t="shared" si="191"/>
        <v>12.155583143387748</v>
      </c>
      <c r="AR409" s="1">
        <f t="shared" si="191"/>
        <v>12.158650580011821</v>
      </c>
      <c r="AS409" s="1">
        <f t="shared" si="191"/>
        <v>12.168346996130198</v>
      </c>
      <c r="AT409" s="1">
        <f t="shared" si="191"/>
        <v>12.198745617544647</v>
      </c>
      <c r="AU409" s="1">
        <f t="shared" si="211"/>
        <v>12.291937563780758</v>
      </c>
    </row>
    <row r="410" spans="1:47" ht="12.95" customHeight="1" x14ac:dyDescent="0.2">
      <c r="A410" s="67" t="s">
        <v>169</v>
      </c>
      <c r="B410" s="68" t="s">
        <v>100</v>
      </c>
      <c r="C410" s="67">
        <v>38287.360000000001</v>
      </c>
      <c r="D410" s="69"/>
      <c r="E410" s="70">
        <f t="shared" si="192"/>
        <v>-3654.0020835412897</v>
      </c>
      <c r="F410" s="1">
        <f t="shared" si="193"/>
        <v>-3654</v>
      </c>
      <c r="G410" s="1">
        <f t="shared" si="194"/>
        <v>-3.494820004561916E-3</v>
      </c>
      <c r="H410" s="1">
        <f t="shared" si="195"/>
        <v>-3.494820004561916E-3</v>
      </c>
      <c r="P410" s="1">
        <f t="shared" si="196"/>
        <v>-1.113106475474022E-2</v>
      </c>
      <c r="Q410" s="119">
        <f t="shared" si="212"/>
        <v>23268.86</v>
      </c>
      <c r="R410" s="1">
        <f t="shared" si="189"/>
        <v>5.8312233884625703E-5</v>
      </c>
      <c r="S410" s="2">
        <f t="shared" si="197"/>
        <v>0.05</v>
      </c>
      <c r="Z410" s="1">
        <f t="shared" si="198"/>
        <v>-3654</v>
      </c>
      <c r="AA410" s="1">
        <f t="shared" si="199"/>
        <v>-1.0206422592949555E-2</v>
      </c>
      <c r="AB410" s="1">
        <f t="shared" si="200"/>
        <v>-6.679408916095593E-4</v>
      </c>
      <c r="AC410" s="1">
        <f t="shared" si="201"/>
        <v>7.6362447501783035E-3</v>
      </c>
      <c r="AD410" s="1">
        <f t="shared" si="202"/>
        <v>6.7116025883876395E-3</v>
      </c>
      <c r="AE410" s="1">
        <f t="shared" si="203"/>
        <v>2.2522804652225831E-6</v>
      </c>
      <c r="AF410" s="1">
        <f t="shared" si="204"/>
        <v>7.6362447501783035E-3</v>
      </c>
      <c r="AG410" s="2"/>
      <c r="AH410" s="1">
        <f t="shared" si="205"/>
        <v>-2.8268791129523567E-3</v>
      </c>
      <c r="AI410" s="1">
        <f t="shared" si="206"/>
        <v>1.2954738777906394</v>
      </c>
      <c r="AJ410" s="1">
        <f t="shared" si="207"/>
        <v>3.5312467376675247E-2</v>
      </c>
      <c r="AK410" s="1">
        <f t="shared" si="208"/>
        <v>-0.1759225311358715</v>
      </c>
      <c r="AL410" s="1">
        <f t="shared" si="209"/>
        <v>-0.53702374647387496</v>
      </c>
      <c r="AM410" s="1">
        <f t="shared" si="210"/>
        <v>-0.27515668432224899</v>
      </c>
      <c r="AN410" s="1">
        <f t="shared" si="191"/>
        <v>12.186483926710078</v>
      </c>
      <c r="AO410" s="1">
        <f t="shared" si="191"/>
        <v>12.18657922793289</v>
      </c>
      <c r="AP410" s="1">
        <f t="shared" si="191"/>
        <v>12.186877608435562</v>
      </c>
      <c r="AQ410" s="1">
        <f t="shared" si="191"/>
        <v>12.187811584499393</v>
      </c>
      <c r="AR410" s="1">
        <f t="shared" si="191"/>
        <v>12.190732834329426</v>
      </c>
      <c r="AS410" s="1">
        <f t="shared" si="191"/>
        <v>12.199848259162337</v>
      </c>
      <c r="AT410" s="1">
        <f t="shared" si="191"/>
        <v>12.228092392469563</v>
      </c>
      <c r="AU410" s="1">
        <f t="shared" si="211"/>
        <v>12.313969485597941</v>
      </c>
    </row>
    <row r="411" spans="1:47" ht="12.95" customHeight="1" x14ac:dyDescent="0.2">
      <c r="A411" s="67" t="s">
        <v>170</v>
      </c>
      <c r="B411" s="68" t="s">
        <v>100</v>
      </c>
      <c r="C411" s="67">
        <v>38557.423999999999</v>
      </c>
      <c r="D411" s="69"/>
      <c r="E411" s="70">
        <f t="shared" si="192"/>
        <v>-3492.9953666034266</v>
      </c>
      <c r="F411" s="1">
        <f t="shared" si="193"/>
        <v>-3493</v>
      </c>
      <c r="G411" s="1">
        <f t="shared" si="194"/>
        <v>7.7718099928461015E-3</v>
      </c>
      <c r="I411" s="1">
        <f>+C411-(C$7+F411*C$8)</f>
        <v>7.7718099928461015E-3</v>
      </c>
      <c r="P411" s="1">
        <f t="shared" si="196"/>
        <v>-1.0692884027346817E-2</v>
      </c>
      <c r="Q411" s="119">
        <f t="shared" si="212"/>
        <v>23538.923999999999</v>
      </c>
      <c r="R411" s="1">
        <f t="shared" si="189"/>
        <v>3.4094492525934818E-4</v>
      </c>
      <c r="S411" s="2">
        <f>S$16</f>
        <v>0.1</v>
      </c>
      <c r="Z411" s="1">
        <f t="shared" si="198"/>
        <v>-3493</v>
      </c>
      <c r="AA411" s="1">
        <f t="shared" si="199"/>
        <v>-1.3687496691741021E-2</v>
      </c>
      <c r="AB411" s="1">
        <f t="shared" si="200"/>
        <v>1.4089998346129843E-2</v>
      </c>
      <c r="AC411" s="1">
        <f t="shared" si="201"/>
        <v>1.846469402019292E-2</v>
      </c>
      <c r="AD411" s="1">
        <f t="shared" si="202"/>
        <v>2.1459306684587121E-2</v>
      </c>
      <c r="AE411" s="1">
        <f t="shared" si="203"/>
        <v>4.6050184338316551E-5</v>
      </c>
      <c r="AF411" s="1">
        <f t="shared" si="204"/>
        <v>1.846469402019292E-2</v>
      </c>
      <c r="AG411" s="2"/>
      <c r="AH411" s="1">
        <f t="shared" si="205"/>
        <v>-6.3181883532837423E-3</v>
      </c>
      <c r="AI411" s="1">
        <f t="shared" si="206"/>
        <v>1.3311968076875731</v>
      </c>
      <c r="AJ411" s="1">
        <f t="shared" si="207"/>
        <v>-0.22726005217041689</v>
      </c>
      <c r="AK411" s="1">
        <f t="shared" si="208"/>
        <v>-9.2532286232699296E-2</v>
      </c>
      <c r="AL411" s="1">
        <f t="shared" si="209"/>
        <v>-0.27244074851737488</v>
      </c>
      <c r="AM411" s="1">
        <f t="shared" si="210"/>
        <v>-0.13706924344325108</v>
      </c>
      <c r="AN411" s="1">
        <f t="shared" ref="AN411:AT420" si="213">$AU411+$AB$7*SIN(AO411)</f>
        <v>12.375403456885694</v>
      </c>
      <c r="AO411" s="1">
        <f t="shared" si="213"/>
        <v>12.375468067122229</v>
      </c>
      <c r="AP411" s="1">
        <f t="shared" si="213"/>
        <v>12.375659425912721</v>
      </c>
      <c r="AQ411" s="1">
        <f t="shared" si="213"/>
        <v>12.376226139656257</v>
      </c>
      <c r="AR411" s="1">
        <f t="shared" si="213"/>
        <v>12.377904114490397</v>
      </c>
      <c r="AS411" s="1">
        <f t="shared" si="213"/>
        <v>12.382869278844923</v>
      </c>
      <c r="AT411" s="1">
        <f t="shared" si="213"/>
        <v>12.397535046946489</v>
      </c>
      <c r="AU411" s="1">
        <f t="shared" si="211"/>
        <v>12.440653036046736</v>
      </c>
    </row>
    <row r="412" spans="1:47" ht="12.95" customHeight="1" x14ac:dyDescent="0.2">
      <c r="A412" s="67" t="s">
        <v>171</v>
      </c>
      <c r="B412" s="68" t="s">
        <v>100</v>
      </c>
      <c r="C412" s="67">
        <v>38614.44</v>
      </c>
      <c r="D412" s="69"/>
      <c r="E412" s="70">
        <f t="shared" si="192"/>
        <v>-3459.0035758688978</v>
      </c>
      <c r="F412" s="1">
        <f t="shared" si="193"/>
        <v>-3459</v>
      </c>
      <c r="G412" s="1">
        <f t="shared" si="194"/>
        <v>-5.9979700017720461E-3</v>
      </c>
      <c r="H412" s="1">
        <f>+C412-(C$7+F412*C$8)</f>
        <v>-5.9979700017720461E-3</v>
      </c>
      <c r="P412" s="1">
        <f t="shared" si="196"/>
        <v>-1.0599732239086846E-2</v>
      </c>
      <c r="Q412" s="119">
        <f t="shared" si="212"/>
        <v>23595.940000000002</v>
      </c>
      <c r="R412" s="1">
        <f t="shared" si="189"/>
        <v>2.1176215688776517E-5</v>
      </c>
      <c r="S412" s="2">
        <f>S$15</f>
        <v>0.05</v>
      </c>
      <c r="Z412" s="1">
        <f t="shared" si="198"/>
        <v>-3459</v>
      </c>
      <c r="AA412" s="1">
        <f t="shared" si="199"/>
        <v>-1.4407765945827652E-2</v>
      </c>
      <c r="AB412" s="1">
        <f t="shared" si="200"/>
        <v>1.0427959891647735E-3</v>
      </c>
      <c r="AC412" s="1">
        <f t="shared" si="201"/>
        <v>4.6017622373148003E-3</v>
      </c>
      <c r="AD412" s="1">
        <f t="shared" si="202"/>
        <v>8.4097959440556057E-3</v>
      </c>
      <c r="AE412" s="1">
        <f t="shared" si="203"/>
        <v>3.5362333910327063E-6</v>
      </c>
      <c r="AF412" s="1">
        <f t="shared" si="204"/>
        <v>4.6017622373148003E-3</v>
      </c>
      <c r="AG412" s="2"/>
      <c r="AH412" s="1">
        <f t="shared" si="205"/>
        <v>-7.0407659909368196E-3</v>
      </c>
      <c r="AI412" s="1">
        <f t="shared" si="206"/>
        <v>1.3359644483899697</v>
      </c>
      <c r="AJ412" s="1">
        <f t="shared" si="207"/>
        <v>-0.28281409170771299</v>
      </c>
      <c r="AK412" s="1">
        <f t="shared" si="208"/>
        <v>-7.3358290846453247E-2</v>
      </c>
      <c r="AL412" s="1">
        <f t="shared" si="209"/>
        <v>-0.21497722291206631</v>
      </c>
      <c r="AM412" s="1">
        <f t="shared" si="210"/>
        <v>-0.1079045009672075</v>
      </c>
      <c r="AN412" s="1">
        <f t="shared" si="213"/>
        <v>12.415862481737419</v>
      </c>
      <c r="AO412" s="1">
        <f t="shared" si="213"/>
        <v>12.415915339679502</v>
      </c>
      <c r="AP412" s="1">
        <f t="shared" si="213"/>
        <v>12.416070804531067</v>
      </c>
      <c r="AQ412" s="1">
        <f t="shared" si="213"/>
        <v>12.416528033825211</v>
      </c>
      <c r="AR412" s="1">
        <f t="shared" si="213"/>
        <v>12.417872583732212</v>
      </c>
      <c r="AS412" s="1">
        <f t="shared" si="213"/>
        <v>12.421824873289179</v>
      </c>
      <c r="AT412" s="1">
        <f t="shared" si="213"/>
        <v>12.433429671727893</v>
      </c>
      <c r="AU412" s="1">
        <f t="shared" si="211"/>
        <v>12.4674060839676</v>
      </c>
    </row>
    <row r="413" spans="1:47" ht="12.95" customHeight="1" x14ac:dyDescent="0.2">
      <c r="A413" s="67" t="s">
        <v>171</v>
      </c>
      <c r="B413" s="68" t="s">
        <v>100</v>
      </c>
      <c r="C413" s="67">
        <v>38614.440999999999</v>
      </c>
      <c r="D413" s="69"/>
      <c r="E413" s="70">
        <f t="shared" si="192"/>
        <v>-3459.0029796890431</v>
      </c>
      <c r="F413" s="1">
        <f t="shared" si="193"/>
        <v>-3459</v>
      </c>
      <c r="G413" s="1">
        <f t="shared" si="194"/>
        <v>-4.9979700052062981E-3</v>
      </c>
      <c r="H413" s="1">
        <f>+C413-(C$7+F413*C$8)</f>
        <v>-4.9979700052062981E-3</v>
      </c>
      <c r="P413" s="1">
        <f t="shared" si="196"/>
        <v>-1.0599732239086846E-2</v>
      </c>
      <c r="Q413" s="119">
        <f t="shared" si="212"/>
        <v>23595.940999999999</v>
      </c>
      <c r="R413" s="1">
        <f t="shared" si="189"/>
        <v>3.137974012493039E-5</v>
      </c>
      <c r="S413" s="2">
        <f>S$15</f>
        <v>0.05</v>
      </c>
      <c r="Z413" s="1">
        <f t="shared" si="198"/>
        <v>-3459</v>
      </c>
      <c r="AA413" s="1">
        <f t="shared" si="199"/>
        <v>-1.4407765945827652E-2</v>
      </c>
      <c r="AB413" s="1">
        <f t="shared" si="200"/>
        <v>2.0427959857305215E-3</v>
      </c>
      <c r="AC413" s="1">
        <f t="shared" si="201"/>
        <v>5.6017622338805483E-3</v>
      </c>
      <c r="AD413" s="1">
        <f t="shared" si="202"/>
        <v>9.4097959406213537E-3</v>
      </c>
      <c r="AE413" s="1">
        <f t="shared" si="203"/>
        <v>4.4272129822067061E-6</v>
      </c>
      <c r="AF413" s="1">
        <f t="shared" si="204"/>
        <v>5.6017622338805483E-3</v>
      </c>
      <c r="AG413" s="2"/>
      <c r="AH413" s="1">
        <f t="shared" si="205"/>
        <v>-7.0407659909368196E-3</v>
      </c>
      <c r="AI413" s="1">
        <f t="shared" si="206"/>
        <v>1.3359644483899697</v>
      </c>
      <c r="AJ413" s="1">
        <f t="shared" si="207"/>
        <v>-0.28281409170771299</v>
      </c>
      <c r="AK413" s="1">
        <f t="shared" si="208"/>
        <v>-7.3358290846453247E-2</v>
      </c>
      <c r="AL413" s="1">
        <f t="shared" si="209"/>
        <v>-0.21497722291206631</v>
      </c>
      <c r="AM413" s="1">
        <f t="shared" si="210"/>
        <v>-0.1079045009672075</v>
      </c>
      <c r="AN413" s="1">
        <f t="shared" si="213"/>
        <v>12.415862481737419</v>
      </c>
      <c r="AO413" s="1">
        <f t="shared" si="213"/>
        <v>12.415915339679502</v>
      </c>
      <c r="AP413" s="1">
        <f t="shared" si="213"/>
        <v>12.416070804531067</v>
      </c>
      <c r="AQ413" s="1">
        <f t="shared" si="213"/>
        <v>12.416528033825211</v>
      </c>
      <c r="AR413" s="1">
        <f t="shared" si="213"/>
        <v>12.417872583732212</v>
      </c>
      <c r="AS413" s="1">
        <f t="shared" si="213"/>
        <v>12.421824873289179</v>
      </c>
      <c r="AT413" s="1">
        <f t="shared" si="213"/>
        <v>12.433429671727893</v>
      </c>
      <c r="AU413" s="1">
        <f t="shared" si="211"/>
        <v>12.4674060839676</v>
      </c>
    </row>
    <row r="414" spans="1:47" ht="12.95" customHeight="1" x14ac:dyDescent="0.2">
      <c r="A414" s="67" t="s">
        <v>171</v>
      </c>
      <c r="B414" s="68" t="s">
        <v>100</v>
      </c>
      <c r="C414" s="67">
        <v>38614.442999999999</v>
      </c>
      <c r="D414" s="69"/>
      <c r="E414" s="70">
        <f t="shared" si="192"/>
        <v>-3459.0017873293282</v>
      </c>
      <c r="F414" s="1">
        <f t="shared" si="193"/>
        <v>-3459</v>
      </c>
      <c r="G414" s="1">
        <f t="shared" si="194"/>
        <v>-2.9979700047988445E-3</v>
      </c>
      <c r="H414" s="1">
        <f>+C414-(C$7+F414*C$8)</f>
        <v>-2.9979700047988445E-3</v>
      </c>
      <c r="P414" s="1">
        <f t="shared" si="196"/>
        <v>-1.0599732239086846E-2</v>
      </c>
      <c r="Q414" s="119">
        <f t="shared" si="212"/>
        <v>23595.942999999999</v>
      </c>
      <c r="R414" s="1">
        <f t="shared" si="189"/>
        <v>5.7786789066647314E-5</v>
      </c>
      <c r="S414" s="2">
        <f>S$15</f>
        <v>0.05</v>
      </c>
      <c r="Z414" s="1">
        <f t="shared" si="198"/>
        <v>-3459</v>
      </c>
      <c r="AA414" s="1">
        <f t="shared" si="199"/>
        <v>-1.4407765945827652E-2</v>
      </c>
      <c r="AB414" s="1">
        <f t="shared" si="200"/>
        <v>4.0427959861379752E-3</v>
      </c>
      <c r="AC414" s="1">
        <f t="shared" si="201"/>
        <v>7.6017622342880019E-3</v>
      </c>
      <c r="AD414" s="1">
        <f t="shared" si="202"/>
        <v>1.1409795941028807E-2</v>
      </c>
      <c r="AE414" s="1">
        <f t="shared" si="203"/>
        <v>6.5091721707958729E-6</v>
      </c>
      <c r="AF414" s="1">
        <f t="shared" si="204"/>
        <v>7.6017622342880019E-3</v>
      </c>
      <c r="AG414" s="2"/>
      <c r="AH414" s="1">
        <f t="shared" si="205"/>
        <v>-7.0407659909368196E-3</v>
      </c>
      <c r="AI414" s="1">
        <f t="shared" si="206"/>
        <v>1.3359644483899697</v>
      </c>
      <c r="AJ414" s="1">
        <f t="shared" si="207"/>
        <v>-0.28281409170771299</v>
      </c>
      <c r="AK414" s="1">
        <f t="shared" si="208"/>
        <v>-7.3358290846453247E-2</v>
      </c>
      <c r="AL414" s="1">
        <f t="shared" si="209"/>
        <v>-0.21497722291206631</v>
      </c>
      <c r="AM414" s="1">
        <f t="shared" si="210"/>
        <v>-0.1079045009672075</v>
      </c>
      <c r="AN414" s="1">
        <f t="shared" si="213"/>
        <v>12.415862481737419</v>
      </c>
      <c r="AO414" s="1">
        <f t="shared" si="213"/>
        <v>12.415915339679502</v>
      </c>
      <c r="AP414" s="1">
        <f t="shared" si="213"/>
        <v>12.416070804531067</v>
      </c>
      <c r="AQ414" s="1">
        <f t="shared" si="213"/>
        <v>12.416528033825211</v>
      </c>
      <c r="AR414" s="1">
        <f t="shared" si="213"/>
        <v>12.417872583732212</v>
      </c>
      <c r="AS414" s="1">
        <f t="shared" si="213"/>
        <v>12.421824873289179</v>
      </c>
      <c r="AT414" s="1">
        <f t="shared" si="213"/>
        <v>12.433429671727893</v>
      </c>
      <c r="AU414" s="1">
        <f t="shared" si="211"/>
        <v>12.4674060839676</v>
      </c>
    </row>
    <row r="415" spans="1:47" ht="12.95" customHeight="1" x14ac:dyDescent="0.2">
      <c r="A415" s="73" t="s">
        <v>172</v>
      </c>
      <c r="B415" s="74"/>
      <c r="C415" s="69">
        <v>38919.724999999999</v>
      </c>
      <c r="D415" s="69"/>
      <c r="E415" s="1">
        <f t="shared" si="192"/>
        <v>-3276.9988081828119</v>
      </c>
      <c r="F415" s="1">
        <f t="shared" si="193"/>
        <v>-3277</v>
      </c>
      <c r="G415" s="1">
        <f t="shared" si="194"/>
        <v>1.9990899963886477E-3</v>
      </c>
      <c r="I415" s="1">
        <f>+C415-(C$7+F415*C$8)</f>
        <v>1.9990899963886477E-3</v>
      </c>
      <c r="P415" s="1">
        <f t="shared" si="196"/>
        <v>-1.0097439362876555E-2</v>
      </c>
      <c r="Q415" s="119">
        <f t="shared" si="212"/>
        <v>23901.224999999999</v>
      </c>
      <c r="R415" s="1">
        <f t="shared" si="189"/>
        <v>1.46326022539565E-4</v>
      </c>
      <c r="S415" s="2">
        <f t="shared" ref="S415:S431" si="214">S$16</f>
        <v>0.1</v>
      </c>
      <c r="Z415" s="1">
        <f t="shared" si="198"/>
        <v>-3277</v>
      </c>
      <c r="AA415" s="1">
        <f t="shared" si="199"/>
        <v>-1.8059162631899772E-2</v>
      </c>
      <c r="AB415" s="1">
        <f t="shared" si="200"/>
        <v>1.2704480494285247E-2</v>
      </c>
      <c r="AC415" s="1">
        <f t="shared" si="201"/>
        <v>1.2096529359265203E-2</v>
      </c>
      <c r="AD415" s="1">
        <f t="shared" si="202"/>
        <v>2.005825262828842E-2</v>
      </c>
      <c r="AE415" s="1">
        <f t="shared" si="203"/>
        <v>4.023334985002393E-5</v>
      </c>
      <c r="AF415" s="1">
        <f t="shared" si="204"/>
        <v>1.2096529359265203E-2</v>
      </c>
      <c r="AG415" s="2"/>
      <c r="AH415" s="1">
        <f t="shared" si="205"/>
        <v>-1.0705390497896599E-2</v>
      </c>
      <c r="AI415" s="1">
        <f t="shared" si="206"/>
        <v>1.3422832154580167</v>
      </c>
      <c r="AJ415" s="1">
        <f t="shared" si="207"/>
        <v>-0.56308474710422285</v>
      </c>
      <c r="AK415" s="1">
        <f t="shared" si="208"/>
        <v>3.3102112222792579E-2</v>
      </c>
      <c r="AL415" s="1">
        <f t="shared" si="209"/>
        <v>9.6409894512951205E-2</v>
      </c>
      <c r="AM415" s="1">
        <f t="shared" si="210"/>
        <v>4.8242320212038552E-2</v>
      </c>
      <c r="AN415" s="1">
        <f t="shared" si="213"/>
        <v>12.633762110377548</v>
      </c>
      <c r="AO415" s="1">
        <f t="shared" si="213"/>
        <v>12.6337372643499</v>
      </c>
      <c r="AP415" s="1">
        <f t="shared" si="213"/>
        <v>12.63366484826704</v>
      </c>
      <c r="AQ415" s="1">
        <f t="shared" si="213"/>
        <v>12.633453786801981</v>
      </c>
      <c r="AR415" s="1">
        <f t="shared" si="213"/>
        <v>12.632838651234845</v>
      </c>
      <c r="AS415" s="1">
        <f t="shared" si="213"/>
        <v>12.631045990397494</v>
      </c>
      <c r="AT415" s="1">
        <f t="shared" si="213"/>
        <v>12.625822888446232</v>
      </c>
      <c r="AU415" s="1">
        <f t="shared" si="211"/>
        <v>12.610613575779283</v>
      </c>
    </row>
    <row r="416" spans="1:47" ht="12.95" customHeight="1" x14ac:dyDescent="0.2">
      <c r="A416" s="67" t="s">
        <v>173</v>
      </c>
      <c r="B416" s="68" t="s">
        <v>100</v>
      </c>
      <c r="C416" s="67">
        <v>38931.457999999999</v>
      </c>
      <c r="D416" s="69"/>
      <c r="E416" s="70">
        <f t="shared" si="192"/>
        <v>-3270.0038299190228</v>
      </c>
      <c r="F416" s="1">
        <f t="shared" si="193"/>
        <v>-3270</v>
      </c>
      <c r="G416" s="1">
        <f t="shared" si="194"/>
        <v>-6.424100007279776E-3</v>
      </c>
      <c r="I416" s="1">
        <f>+G416</f>
        <v>-6.424100007279776E-3</v>
      </c>
      <c r="P416" s="1">
        <f t="shared" si="196"/>
        <v>-1.0077997339598268E-2</v>
      </c>
      <c r="Q416" s="119">
        <f t="shared" si="212"/>
        <v>23912.957999999999</v>
      </c>
      <c r="R416" s="1">
        <f t="shared" si="189"/>
        <v>1.3350965715124192E-5</v>
      </c>
      <c r="S416" s="2">
        <f t="shared" si="214"/>
        <v>0.1</v>
      </c>
      <c r="Z416" s="1">
        <f t="shared" si="198"/>
        <v>-3270</v>
      </c>
      <c r="AA416" s="1">
        <f t="shared" si="199"/>
        <v>-1.8190520779960029E-2</v>
      </c>
      <c r="AB416" s="1">
        <f t="shared" si="200"/>
        <v>4.4131867195578867E-3</v>
      </c>
      <c r="AC416" s="1">
        <f t="shared" si="201"/>
        <v>3.6538973323184919E-3</v>
      </c>
      <c r="AD416" s="1">
        <f t="shared" si="202"/>
        <v>1.1766420772680253E-2</v>
      </c>
      <c r="AE416" s="1">
        <f t="shared" si="203"/>
        <v>1.3844865779976137E-5</v>
      </c>
      <c r="AF416" s="1">
        <f t="shared" si="204"/>
        <v>3.6538973323184919E-3</v>
      </c>
      <c r="AG416" s="2"/>
      <c r="AH416" s="1">
        <f t="shared" si="205"/>
        <v>-1.0837286726837663E-2</v>
      </c>
      <c r="AI416" s="1">
        <f t="shared" si="206"/>
        <v>1.3418621058264089</v>
      </c>
      <c r="AJ416" s="1">
        <f t="shared" si="207"/>
        <v>-0.57294422889222962</v>
      </c>
      <c r="AK416" s="1">
        <f t="shared" si="208"/>
        <v>3.7200134647909749E-2</v>
      </c>
      <c r="AL416" s="1">
        <f t="shared" si="209"/>
        <v>0.10838972770449132</v>
      </c>
      <c r="AM416" s="1">
        <f t="shared" si="210"/>
        <v>5.4247984537011712E-2</v>
      </c>
      <c r="AN416" s="1">
        <f t="shared" si="213"/>
        <v>12.642144064534229</v>
      </c>
      <c r="AO416" s="1">
        <f t="shared" si="213"/>
        <v>12.64211621769914</v>
      </c>
      <c r="AP416" s="1">
        <f t="shared" si="213"/>
        <v>12.64203500677259</v>
      </c>
      <c r="AQ416" s="1">
        <f t="shared" si="213"/>
        <v>12.641798170697056</v>
      </c>
      <c r="AR416" s="1">
        <f t="shared" si="213"/>
        <v>12.641107507909831</v>
      </c>
      <c r="AS416" s="1">
        <f t="shared" si="213"/>
        <v>12.639093595659125</v>
      </c>
      <c r="AT416" s="1">
        <f t="shared" si="213"/>
        <v>12.633222860227852</v>
      </c>
      <c r="AU416" s="1">
        <f t="shared" si="211"/>
        <v>12.616121556233578</v>
      </c>
    </row>
    <row r="417" spans="1:47" ht="12.95" customHeight="1" x14ac:dyDescent="0.2">
      <c r="A417" s="67" t="s">
        <v>173</v>
      </c>
      <c r="B417" s="68" t="s">
        <v>100</v>
      </c>
      <c r="C417" s="67">
        <v>38931.462</v>
      </c>
      <c r="D417" s="69"/>
      <c r="E417" s="70">
        <f t="shared" si="192"/>
        <v>-3270.0014451995935</v>
      </c>
      <c r="F417" s="1">
        <f t="shared" si="193"/>
        <v>-3270</v>
      </c>
      <c r="G417" s="1">
        <f t="shared" si="194"/>
        <v>-2.4241000064648688E-3</v>
      </c>
      <c r="I417" s="1">
        <f>+G417</f>
        <v>-2.4241000064648688E-3</v>
      </c>
      <c r="P417" s="1">
        <f t="shared" si="196"/>
        <v>-1.0077997339598268E-2</v>
      </c>
      <c r="Q417" s="119">
        <f t="shared" si="212"/>
        <v>23912.962</v>
      </c>
      <c r="R417" s="1">
        <f t="shared" si="189"/>
        <v>5.8582144386146562E-5</v>
      </c>
      <c r="S417" s="2">
        <f t="shared" si="214"/>
        <v>0.1</v>
      </c>
      <c r="Z417" s="1">
        <f t="shared" si="198"/>
        <v>-3270</v>
      </c>
      <c r="AA417" s="1">
        <f t="shared" si="199"/>
        <v>-1.8190520779960029E-2</v>
      </c>
      <c r="AB417" s="1">
        <f t="shared" si="200"/>
        <v>8.413186720372794E-3</v>
      </c>
      <c r="AC417" s="1">
        <f t="shared" si="201"/>
        <v>7.6538973331333991E-3</v>
      </c>
      <c r="AD417" s="1">
        <f t="shared" si="202"/>
        <v>1.576642077349516E-2</v>
      </c>
      <c r="AE417" s="1">
        <f t="shared" si="203"/>
        <v>2.4858002400689969E-5</v>
      </c>
      <c r="AF417" s="1">
        <f t="shared" si="204"/>
        <v>7.6538973331333991E-3</v>
      </c>
      <c r="AG417" s="2"/>
      <c r="AH417" s="1">
        <f t="shared" si="205"/>
        <v>-1.0837286726837663E-2</v>
      </c>
      <c r="AI417" s="1">
        <f t="shared" si="206"/>
        <v>1.3418621058264089</v>
      </c>
      <c r="AJ417" s="1">
        <f t="shared" si="207"/>
        <v>-0.57294422889222962</v>
      </c>
      <c r="AK417" s="1">
        <f t="shared" si="208"/>
        <v>3.7200134647909749E-2</v>
      </c>
      <c r="AL417" s="1">
        <f t="shared" si="209"/>
        <v>0.10838972770449132</v>
      </c>
      <c r="AM417" s="1">
        <f t="shared" si="210"/>
        <v>5.4247984537011712E-2</v>
      </c>
      <c r="AN417" s="1">
        <f t="shared" si="213"/>
        <v>12.642144064534229</v>
      </c>
      <c r="AO417" s="1">
        <f t="shared" si="213"/>
        <v>12.64211621769914</v>
      </c>
      <c r="AP417" s="1">
        <f t="shared" si="213"/>
        <v>12.64203500677259</v>
      </c>
      <c r="AQ417" s="1">
        <f t="shared" si="213"/>
        <v>12.641798170697056</v>
      </c>
      <c r="AR417" s="1">
        <f t="shared" si="213"/>
        <v>12.641107507909831</v>
      </c>
      <c r="AS417" s="1">
        <f t="shared" si="213"/>
        <v>12.639093595659125</v>
      </c>
      <c r="AT417" s="1">
        <f t="shared" si="213"/>
        <v>12.633222860227852</v>
      </c>
      <c r="AU417" s="1">
        <f t="shared" si="211"/>
        <v>12.616121556233578</v>
      </c>
    </row>
    <row r="418" spans="1:47" ht="12.95" customHeight="1" x14ac:dyDescent="0.2">
      <c r="A418" s="67" t="s">
        <v>173</v>
      </c>
      <c r="B418" s="68" t="s">
        <v>100</v>
      </c>
      <c r="C418" s="67">
        <v>38939.841</v>
      </c>
      <c r="D418" s="69"/>
      <c r="E418" s="70">
        <f t="shared" si="192"/>
        <v>-3265.0060541766416</v>
      </c>
      <c r="F418" s="1">
        <f t="shared" si="193"/>
        <v>-3265</v>
      </c>
      <c r="G418" s="1">
        <f t="shared" si="194"/>
        <v>-1.0154950003197882E-2</v>
      </c>
      <c r="I418" s="1">
        <f>+G418</f>
        <v>-1.0154950003197882E-2</v>
      </c>
      <c r="P418" s="1">
        <f t="shared" si="196"/>
        <v>-1.0064104598866568E-2</v>
      </c>
      <c r="Q418" s="119">
        <f t="shared" si="212"/>
        <v>23921.341</v>
      </c>
      <c r="R418" s="1">
        <f t="shared" si="189"/>
        <v>8.2528874881199395E-9</v>
      </c>
      <c r="S418" s="2">
        <f t="shared" si="214"/>
        <v>0.1</v>
      </c>
      <c r="Z418" s="1">
        <f t="shared" si="198"/>
        <v>-3265</v>
      </c>
      <c r="AA418" s="1">
        <f t="shared" si="199"/>
        <v>-1.8283854925285236E-2</v>
      </c>
      <c r="AB418" s="1">
        <f t="shared" si="200"/>
        <v>7.7605654209023274E-4</v>
      </c>
      <c r="AC418" s="1">
        <f t="shared" si="201"/>
        <v>-9.0845404331314078E-5</v>
      </c>
      <c r="AD418" s="1">
        <f t="shared" si="202"/>
        <v>8.1289049220873537E-3</v>
      </c>
      <c r="AE418" s="1">
        <f t="shared" si="203"/>
        <v>6.6079095232336005E-6</v>
      </c>
      <c r="AF418" s="1">
        <f t="shared" si="204"/>
        <v>-9.0845404331314078E-5</v>
      </c>
      <c r="AG418" s="2"/>
      <c r="AH418" s="1">
        <f t="shared" si="205"/>
        <v>-1.0931006545288115E-2</v>
      </c>
      <c r="AI418" s="1">
        <f t="shared" si="206"/>
        <v>1.3415314639551983</v>
      </c>
      <c r="AJ418" s="1">
        <f t="shared" si="207"/>
        <v>-0.57993254442125952</v>
      </c>
      <c r="AK418" s="1">
        <f t="shared" si="208"/>
        <v>4.0122419499681712E-2</v>
      </c>
      <c r="AL418" s="1">
        <f t="shared" si="209"/>
        <v>0.11694195052166681</v>
      </c>
      <c r="AM418" s="1">
        <f t="shared" si="210"/>
        <v>5.8537701107075756E-2</v>
      </c>
      <c r="AN418" s="1">
        <f t="shared" si="213"/>
        <v>12.648129500878163</v>
      </c>
      <c r="AO418" s="1">
        <f t="shared" si="213"/>
        <v>12.648099530057777</v>
      </c>
      <c r="AP418" s="1">
        <f t="shared" si="213"/>
        <v>12.648012083632363</v>
      </c>
      <c r="AQ418" s="1">
        <f t="shared" si="213"/>
        <v>12.64775694312848</v>
      </c>
      <c r="AR418" s="1">
        <f t="shared" si="213"/>
        <v>12.647012555599801</v>
      </c>
      <c r="AS418" s="1">
        <f t="shared" si="213"/>
        <v>12.644841015275597</v>
      </c>
      <c r="AT418" s="1">
        <f t="shared" si="213"/>
        <v>12.638508240061725</v>
      </c>
      <c r="AU418" s="1">
        <f t="shared" si="211"/>
        <v>12.620055827986645</v>
      </c>
    </row>
    <row r="419" spans="1:47" ht="12.95" customHeight="1" x14ac:dyDescent="0.2">
      <c r="A419" s="67" t="s">
        <v>174</v>
      </c>
      <c r="B419" s="68" t="s">
        <v>100</v>
      </c>
      <c r="C419" s="67">
        <v>38941.51</v>
      </c>
      <c r="D419" s="69"/>
      <c r="E419" s="70">
        <f t="shared" si="192"/>
        <v>-3264.0110299950788</v>
      </c>
      <c r="F419" s="1">
        <f t="shared" si="193"/>
        <v>-3264</v>
      </c>
      <c r="G419" s="1">
        <f t="shared" si="194"/>
        <v>-1.8501120001019444E-2</v>
      </c>
      <c r="I419" s="1">
        <f>+C419-(C$7+F419*C$8)</f>
        <v>-1.8501120001019444E-2</v>
      </c>
      <c r="P419" s="1">
        <f t="shared" si="196"/>
        <v>-1.0061325492595505E-2</v>
      </c>
      <c r="Q419" s="119">
        <f t="shared" si="212"/>
        <v>23923.010000000002</v>
      </c>
      <c r="R419" s="1">
        <f t="shared" si="189"/>
        <v>7.1230131344422881E-5</v>
      </c>
      <c r="S419" s="2">
        <f t="shared" si="214"/>
        <v>0.1</v>
      </c>
      <c r="Z419" s="1">
        <f t="shared" si="198"/>
        <v>-3264</v>
      </c>
      <c r="AA419" s="1">
        <f t="shared" si="199"/>
        <v>-1.8302471943804383E-2</v>
      </c>
      <c r="AB419" s="1">
        <f t="shared" si="200"/>
        <v>-7.5514191696232375E-3</v>
      </c>
      <c r="AC419" s="1">
        <f t="shared" si="201"/>
        <v>-8.4397945084239388E-3</v>
      </c>
      <c r="AD419" s="1">
        <f t="shared" si="202"/>
        <v>-1.9864805721506174E-4</v>
      </c>
      <c r="AE419" s="1">
        <f t="shared" si="203"/>
        <v>3.9461050635318441E-9</v>
      </c>
      <c r="AF419" s="1">
        <f t="shared" si="204"/>
        <v>-8.4397945084239388E-3</v>
      </c>
      <c r="AG419" s="2"/>
      <c r="AH419" s="1">
        <f t="shared" si="205"/>
        <v>-1.0949700831396207E-2</v>
      </c>
      <c r="AI419" s="1">
        <f t="shared" si="206"/>
        <v>1.3414623580940943</v>
      </c>
      <c r="AJ419" s="1">
        <f t="shared" si="207"/>
        <v>-0.58132471659928608</v>
      </c>
      <c r="AK419" s="1">
        <f t="shared" si="208"/>
        <v>4.070635604804132E-2</v>
      </c>
      <c r="AL419" s="1">
        <f t="shared" si="209"/>
        <v>0.11865188225817404</v>
      </c>
      <c r="AM419" s="1">
        <f t="shared" si="210"/>
        <v>5.9395639801698132E-2</v>
      </c>
      <c r="AN419" s="1">
        <f t="shared" si="213"/>
        <v>12.649326409317466</v>
      </c>
      <c r="AO419" s="1">
        <f t="shared" si="213"/>
        <v>12.649296015772221</v>
      </c>
      <c r="AP419" s="1">
        <f t="shared" si="213"/>
        <v>12.649207327208314</v>
      </c>
      <c r="AQ419" s="1">
        <f t="shared" si="213"/>
        <v>12.648948537129026</v>
      </c>
      <c r="AR419" s="1">
        <f t="shared" si="213"/>
        <v>12.648193428489838</v>
      </c>
      <c r="AS419" s="1">
        <f t="shared" si="213"/>
        <v>12.645990406208913</v>
      </c>
      <c r="AT419" s="1">
        <f t="shared" si="213"/>
        <v>12.639565282423819</v>
      </c>
      <c r="AU419" s="1">
        <f t="shared" si="211"/>
        <v>12.620842682337258</v>
      </c>
    </row>
    <row r="420" spans="1:47" ht="12.95" customHeight="1" x14ac:dyDescent="0.2">
      <c r="A420" s="73" t="s">
        <v>172</v>
      </c>
      <c r="B420" s="74"/>
      <c r="C420" s="69">
        <v>38966.684000000001</v>
      </c>
      <c r="D420" s="69"/>
      <c r="E420" s="1">
        <f t="shared" si="192"/>
        <v>-3249.002798271511</v>
      </c>
      <c r="F420" s="1">
        <f t="shared" si="193"/>
        <v>-3249</v>
      </c>
      <c r="G420" s="1">
        <f t="shared" si="194"/>
        <v>-4.6936700018704869E-3</v>
      </c>
      <c r="I420" s="1">
        <f>+C420-(C$7+F420*C$8)</f>
        <v>-4.6936700018704869E-3</v>
      </c>
      <c r="P420" s="1">
        <f t="shared" si="196"/>
        <v>-1.0019616573540753E-2</v>
      </c>
      <c r="Q420" s="119">
        <f t="shared" si="212"/>
        <v>23948.184000000001</v>
      </c>
      <c r="R420" s="1">
        <f t="shared" si="189"/>
        <v>2.8365706884286264E-5</v>
      </c>
      <c r="S420" s="2">
        <f t="shared" si="214"/>
        <v>0.1</v>
      </c>
      <c r="Z420" s="1">
        <f t="shared" si="198"/>
        <v>-3249</v>
      </c>
      <c r="AA420" s="1">
        <f t="shared" si="199"/>
        <v>-1.8579702975451522E-2</v>
      </c>
      <c r="AB420" s="1">
        <f t="shared" si="200"/>
        <v>6.5344261935628509E-3</v>
      </c>
      <c r="AC420" s="1">
        <f t="shared" si="201"/>
        <v>5.3259465716702665E-3</v>
      </c>
      <c r="AD420" s="1">
        <f t="shared" si="202"/>
        <v>1.3886032973581035E-2</v>
      </c>
      <c r="AE420" s="1">
        <f t="shared" si="203"/>
        <v>1.9282191174337976E-5</v>
      </c>
      <c r="AF420" s="1">
        <f t="shared" si="204"/>
        <v>5.3259465716702665E-3</v>
      </c>
      <c r="AG420" s="2"/>
      <c r="AH420" s="1">
        <f t="shared" si="205"/>
        <v>-1.1228096195433338E-2</v>
      </c>
      <c r="AI420" s="1">
        <f t="shared" si="206"/>
        <v>1.3403072017987885</v>
      </c>
      <c r="AJ420" s="1">
        <f t="shared" si="207"/>
        <v>-0.60198300588592712</v>
      </c>
      <c r="AK420" s="1">
        <f t="shared" si="208"/>
        <v>4.9442469818650171E-2</v>
      </c>
      <c r="AL420" s="1">
        <f t="shared" si="209"/>
        <v>0.14427824103972425</v>
      </c>
      <c r="AM420" s="1">
        <f t="shared" si="210"/>
        <v>7.2264520156056847E-2</v>
      </c>
      <c r="AN420" s="1">
        <f t="shared" si="213"/>
        <v>12.667272145764295</v>
      </c>
      <c r="AO420" s="1">
        <f t="shared" si="213"/>
        <v>12.667235502304132</v>
      </c>
      <c r="AP420" s="1">
        <f t="shared" si="213"/>
        <v>12.667128399711602</v>
      </c>
      <c r="AQ420" s="1">
        <f t="shared" si="213"/>
        <v>12.666815363720346</v>
      </c>
      <c r="AR420" s="1">
        <f t="shared" si="213"/>
        <v>12.665900488753747</v>
      </c>
      <c r="AS420" s="1">
        <f t="shared" si="213"/>
        <v>12.66322716308888</v>
      </c>
      <c r="AT420" s="1">
        <f t="shared" si="213"/>
        <v>12.655419433165179</v>
      </c>
      <c r="AU420" s="1">
        <f t="shared" si="211"/>
        <v>12.632645497596464</v>
      </c>
    </row>
    <row r="421" spans="1:47" ht="12.95" customHeight="1" x14ac:dyDescent="0.2">
      <c r="A421" s="73" t="s">
        <v>172</v>
      </c>
      <c r="B421" s="74"/>
      <c r="C421" s="69">
        <v>38971.707000000002</v>
      </c>
      <c r="D421" s="69"/>
      <c r="E421" s="1">
        <f t="shared" si="192"/>
        <v>-3246.0081868491111</v>
      </c>
      <c r="F421" s="1">
        <f t="shared" si="193"/>
        <v>-3246</v>
      </c>
      <c r="G421" s="1">
        <f t="shared" si="194"/>
        <v>-1.3732179999351501E-2</v>
      </c>
      <c r="I421" s="1">
        <f>+C421-(C$7+F421*C$8)</f>
        <v>-1.3732179999351501E-2</v>
      </c>
      <c r="P421" s="1">
        <f t="shared" si="196"/>
        <v>-1.0011269766607314E-2</v>
      </c>
      <c r="Q421" s="119">
        <f t="shared" si="212"/>
        <v>23953.207000000002</v>
      </c>
      <c r="R421" s="1">
        <f t="shared" si="189"/>
        <v>1.3845172960140405E-5</v>
      </c>
      <c r="S421" s="2">
        <f t="shared" si="214"/>
        <v>0.1</v>
      </c>
      <c r="Z421" s="1">
        <f t="shared" si="198"/>
        <v>-3246</v>
      </c>
      <c r="AA421" s="1">
        <f t="shared" si="199"/>
        <v>-1.8634687336536705E-2</v>
      </c>
      <c r="AB421" s="1">
        <f t="shared" si="200"/>
        <v>-2.4488653796799244E-3</v>
      </c>
      <c r="AC421" s="1">
        <f t="shared" si="201"/>
        <v>-3.7209102327441877E-3</v>
      </c>
      <c r="AD421" s="1">
        <f t="shared" si="202"/>
        <v>4.9025073371852038E-3</v>
      </c>
      <c r="AE421" s="1">
        <f t="shared" si="203"/>
        <v>2.4034578191154759E-6</v>
      </c>
      <c r="AF421" s="1">
        <f t="shared" si="204"/>
        <v>-3.7209102327441877E-3</v>
      </c>
      <c r="AG421" s="2"/>
      <c r="AH421" s="1">
        <f t="shared" si="205"/>
        <v>-1.1283314619671577E-2</v>
      </c>
      <c r="AI421" s="1">
        <f t="shared" si="206"/>
        <v>1.3400496094508059</v>
      </c>
      <c r="AJ421" s="1">
        <f t="shared" si="207"/>
        <v>-0.60606326971398472</v>
      </c>
      <c r="AK421" s="1">
        <f t="shared" si="208"/>
        <v>5.1184104273140518E-2</v>
      </c>
      <c r="AL421" s="1">
        <f t="shared" si="209"/>
        <v>0.14939799767740097</v>
      </c>
      <c r="AM421" s="1">
        <f t="shared" si="210"/>
        <v>7.4838248302951632E-2</v>
      </c>
      <c r="AN421" s="1">
        <f t="shared" ref="AN421:AT430" si="215">$AU421+$AB$7*SIN(AO421)</f>
        <v>12.670859368326688</v>
      </c>
      <c r="AO421" s="1">
        <f t="shared" si="215"/>
        <v>12.670821496962056</v>
      </c>
      <c r="AP421" s="1">
        <f t="shared" si="215"/>
        <v>12.670710764556155</v>
      </c>
      <c r="AQ421" s="1">
        <f t="shared" si="215"/>
        <v>12.67038700049134</v>
      </c>
      <c r="AR421" s="1">
        <f t="shared" si="215"/>
        <v>12.669440428144746</v>
      </c>
      <c r="AS421" s="1">
        <f t="shared" si="215"/>
        <v>12.666673511561086</v>
      </c>
      <c r="AT421" s="1">
        <f t="shared" si="215"/>
        <v>12.658589900663721</v>
      </c>
      <c r="AU421" s="1">
        <f t="shared" si="211"/>
        <v>12.635006060648305</v>
      </c>
    </row>
    <row r="422" spans="1:47" ht="12.95" customHeight="1" x14ac:dyDescent="0.2">
      <c r="A422" s="70" t="s">
        <v>175</v>
      </c>
      <c r="B422" s="2"/>
      <c r="C422" s="69">
        <v>39015.326000000001</v>
      </c>
      <c r="D422" s="69"/>
      <c r="E422" s="1">
        <f t="shared" si="192"/>
        <v>-3220.00341766065</v>
      </c>
      <c r="F422" s="1">
        <f t="shared" si="193"/>
        <v>-3220</v>
      </c>
      <c r="G422" s="1">
        <f t="shared" si="194"/>
        <v>-5.7326000023749657E-3</v>
      </c>
      <c r="I422" s="1">
        <f>+G422</f>
        <v>-5.7326000023749657E-3</v>
      </c>
      <c r="P422" s="1">
        <f t="shared" si="196"/>
        <v>-9.938860635510912E-3</v>
      </c>
      <c r="Q422" s="119">
        <f t="shared" si="212"/>
        <v>23996.826000000001</v>
      </c>
      <c r="R422" s="1">
        <f t="shared" si="189"/>
        <v>1.7692628513869211E-5</v>
      </c>
      <c r="S422" s="2">
        <f t="shared" si="214"/>
        <v>0.1</v>
      </c>
      <c r="Z422" s="1">
        <f t="shared" si="198"/>
        <v>-3220</v>
      </c>
      <c r="AA422" s="1">
        <f t="shared" si="199"/>
        <v>-1.9104568668398967E-2</v>
      </c>
      <c r="AB422" s="1">
        <f t="shared" si="200"/>
        <v>6.0226412056149231E-3</v>
      </c>
      <c r="AC422" s="1">
        <f t="shared" si="201"/>
        <v>4.2062606331359463E-3</v>
      </c>
      <c r="AD422" s="1">
        <f t="shared" si="202"/>
        <v>1.3371968666024001E-2</v>
      </c>
      <c r="AE422" s="1">
        <f t="shared" si="203"/>
        <v>1.7880954600512771E-5</v>
      </c>
      <c r="AF422" s="1">
        <f t="shared" si="204"/>
        <v>4.2062606331359463E-3</v>
      </c>
      <c r="AG422" s="2"/>
      <c r="AH422" s="1">
        <f t="shared" si="205"/>
        <v>-1.1755241207989889E-2</v>
      </c>
      <c r="AI422" s="1">
        <f t="shared" si="206"/>
        <v>1.3374505632606799</v>
      </c>
      <c r="AJ422" s="1">
        <f t="shared" si="207"/>
        <v>-0.64067918300144688</v>
      </c>
      <c r="AK422" s="1">
        <f t="shared" si="208"/>
        <v>6.6186605691327546E-2</v>
      </c>
      <c r="AL422" s="1">
        <f t="shared" si="209"/>
        <v>0.1936785766984134</v>
      </c>
      <c r="AM422" s="1">
        <f t="shared" si="210"/>
        <v>9.7143142902190088E-2</v>
      </c>
      <c r="AN422" s="1">
        <f t="shared" si="215"/>
        <v>12.701916962929266</v>
      </c>
      <c r="AO422" s="1">
        <f t="shared" si="215"/>
        <v>12.70186880814069</v>
      </c>
      <c r="AP422" s="1">
        <f t="shared" si="215"/>
        <v>12.701727480458599</v>
      </c>
      <c r="AQ422" s="1">
        <f t="shared" si="215"/>
        <v>12.701312718842759</v>
      </c>
      <c r="AR422" s="1">
        <f t="shared" si="215"/>
        <v>12.700095631163354</v>
      </c>
      <c r="AS422" s="1">
        <f t="shared" si="215"/>
        <v>12.696525319327835</v>
      </c>
      <c r="AT422" s="1">
        <f t="shared" si="215"/>
        <v>12.686061297920622</v>
      </c>
      <c r="AU422" s="1">
        <f t="shared" si="211"/>
        <v>12.65546427376426</v>
      </c>
    </row>
    <row r="423" spans="1:47" ht="12.95" customHeight="1" x14ac:dyDescent="0.2">
      <c r="A423" s="67" t="s">
        <v>173</v>
      </c>
      <c r="B423" s="68" t="s">
        <v>100</v>
      </c>
      <c r="C423" s="67">
        <v>39057.254000000001</v>
      </c>
      <c r="D423" s="69"/>
      <c r="E423" s="70">
        <f t="shared" si="192"/>
        <v>-3195.0067886106076</v>
      </c>
      <c r="F423" s="1">
        <f t="shared" si="193"/>
        <v>-3195</v>
      </c>
      <c r="G423" s="1">
        <f t="shared" si="194"/>
        <v>-1.13868500047829E-2</v>
      </c>
      <c r="I423" s="1">
        <f>+G423</f>
        <v>-1.13868500047829E-2</v>
      </c>
      <c r="P423" s="1">
        <f t="shared" si="196"/>
        <v>-9.8691178694919387E-3</v>
      </c>
      <c r="Q423" s="119">
        <f t="shared" si="212"/>
        <v>24038.754000000001</v>
      </c>
      <c r="R423" s="1">
        <f t="shared" ref="R423:R439" si="216">+(P423-G423)^2</f>
        <v>2.3035108344948614E-6</v>
      </c>
      <c r="S423" s="2">
        <f t="shared" si="214"/>
        <v>0.1</v>
      </c>
      <c r="Z423" s="1">
        <f t="shared" si="198"/>
        <v>-3195</v>
      </c>
      <c r="AA423" s="1">
        <f t="shared" si="199"/>
        <v>-1.9544734052591495E-2</v>
      </c>
      <c r="AB423" s="1">
        <f t="shared" si="200"/>
        <v>8.1055143497352385E-4</v>
      </c>
      <c r="AC423" s="1">
        <f t="shared" si="201"/>
        <v>-1.5177321352909615E-3</v>
      </c>
      <c r="AD423" s="1">
        <f t="shared" si="202"/>
        <v>8.1578840478085946E-3</v>
      </c>
      <c r="AE423" s="1">
        <f t="shared" si="203"/>
        <v>6.6551072137489946E-6</v>
      </c>
      <c r="AF423" s="1">
        <f t="shared" si="204"/>
        <v>-1.5177321352909615E-3</v>
      </c>
      <c r="AG423" s="2"/>
      <c r="AH423" s="1">
        <f t="shared" si="205"/>
        <v>-1.2197401439756424E-2</v>
      </c>
      <c r="AI423" s="1">
        <f t="shared" si="206"/>
        <v>1.3343420971286464</v>
      </c>
      <c r="AJ423" s="1">
        <f t="shared" si="207"/>
        <v>-0.67264606733555465</v>
      </c>
      <c r="AK423" s="1">
        <f t="shared" si="208"/>
        <v>8.0429543735547046E-2</v>
      </c>
      <c r="AL423" s="1">
        <f t="shared" si="209"/>
        <v>0.23607500463658068</v>
      </c>
      <c r="AM423" s="1">
        <f t="shared" si="210"/>
        <v>0.11858877452144129</v>
      </c>
      <c r="AN423" s="1">
        <f t="shared" si="215"/>
        <v>12.731716684560405</v>
      </c>
      <c r="AO423" s="1">
        <f t="shared" si="215"/>
        <v>12.73165934466032</v>
      </c>
      <c r="AP423" s="1">
        <f t="shared" si="215"/>
        <v>12.731490299215885</v>
      </c>
      <c r="AQ423" s="1">
        <f t="shared" si="215"/>
        <v>12.730991959066158</v>
      </c>
      <c r="AR423" s="1">
        <f t="shared" si="215"/>
        <v>12.729523109015135</v>
      </c>
      <c r="AS423" s="1">
        <f t="shared" si="215"/>
        <v>12.725195748481216</v>
      </c>
      <c r="AT423" s="1">
        <f t="shared" si="215"/>
        <v>12.712464062143791</v>
      </c>
      <c r="AU423" s="1">
        <f t="shared" si="211"/>
        <v>12.675135632529599</v>
      </c>
    </row>
    <row r="424" spans="1:47" ht="12.95" customHeight="1" x14ac:dyDescent="0.2">
      <c r="A424" s="73" t="s">
        <v>176</v>
      </c>
      <c r="B424" s="74"/>
      <c r="C424" s="69">
        <v>39269.449000000001</v>
      </c>
      <c r="D424" s="69"/>
      <c r="E424" s="1">
        <f t="shared" si="192"/>
        <v>-3068.5004038254083</v>
      </c>
      <c r="F424" s="1">
        <f t="shared" si="193"/>
        <v>-3068.5</v>
      </c>
      <c r="G424" s="1">
        <f t="shared" si="194"/>
        <v>-6.7735500488197431E-4</v>
      </c>
      <c r="I424" s="1">
        <f>+C424-(C$7+F424*C$8)</f>
        <v>-6.7735500488197431E-4</v>
      </c>
      <c r="P424" s="1">
        <f t="shared" si="196"/>
        <v>-9.5144367533116486E-3</v>
      </c>
      <c r="Q424" s="119">
        <f t="shared" si="212"/>
        <v>24250.949000000001</v>
      </c>
      <c r="R424" s="1">
        <f t="shared" si="216"/>
        <v>7.8094013828428868E-5</v>
      </c>
      <c r="S424" s="2">
        <f t="shared" si="214"/>
        <v>0.1</v>
      </c>
      <c r="Z424" s="1">
        <f t="shared" si="198"/>
        <v>-3068.5</v>
      </c>
      <c r="AA424" s="1">
        <f t="shared" si="199"/>
        <v>-2.157982412429638E-2</v>
      </c>
      <c r="AB424" s="1">
        <f t="shared" si="200"/>
        <v>1.356565513860674E-2</v>
      </c>
      <c r="AC424" s="1">
        <f t="shared" si="201"/>
        <v>8.8370817484296742E-3</v>
      </c>
      <c r="AD424" s="1">
        <f t="shared" si="202"/>
        <v>2.0902469119414405E-2</v>
      </c>
      <c r="AE424" s="1">
        <f t="shared" si="203"/>
        <v>4.3691321528807287E-5</v>
      </c>
      <c r="AF424" s="1">
        <f t="shared" si="204"/>
        <v>8.8370817484296742E-3</v>
      </c>
      <c r="AG424" s="2"/>
      <c r="AH424" s="1">
        <f t="shared" si="205"/>
        <v>-1.4243010143488714E-2</v>
      </c>
      <c r="AI424" s="1">
        <f t="shared" si="206"/>
        <v>1.3101528990181006</v>
      </c>
      <c r="AJ424" s="1">
        <f t="shared" si="207"/>
        <v>-0.81242675324303992</v>
      </c>
      <c r="AK424" s="1">
        <f t="shared" si="208"/>
        <v>0.14852181202960496</v>
      </c>
      <c r="AL424" s="1">
        <f t="shared" si="209"/>
        <v>0.44659826717038409</v>
      </c>
      <c r="AM424" s="1">
        <f t="shared" si="210"/>
        <v>0.22708610053006892</v>
      </c>
      <c r="AN424" s="1">
        <f t="shared" si="215"/>
        <v>12.881092027265908</v>
      </c>
      <c r="AO424" s="1">
        <f t="shared" si="215"/>
        <v>12.881002360360803</v>
      </c>
      <c r="AP424" s="1">
        <f t="shared" si="215"/>
        <v>12.880728161203137</v>
      </c>
      <c r="AQ424" s="1">
        <f t="shared" si="215"/>
        <v>12.879889818569342</v>
      </c>
      <c r="AR424" s="1">
        <f t="shared" si="215"/>
        <v>12.877328060732742</v>
      </c>
      <c r="AS424" s="1">
        <f t="shared" si="215"/>
        <v>12.869512958441286</v>
      </c>
      <c r="AT424" s="1">
        <f t="shared" si="215"/>
        <v>12.845786774900089</v>
      </c>
      <c r="AU424" s="1">
        <f t="shared" si="211"/>
        <v>12.774672707882225</v>
      </c>
    </row>
    <row r="425" spans="1:47" ht="12.95" customHeight="1" x14ac:dyDescent="0.2">
      <c r="A425" s="67" t="s">
        <v>177</v>
      </c>
      <c r="B425" s="68" t="s">
        <v>100</v>
      </c>
      <c r="C425" s="67">
        <v>39275.313000000002</v>
      </c>
      <c r="D425" s="69"/>
      <c r="E425" s="70">
        <f t="shared" si="192"/>
        <v>-3065.004405143156</v>
      </c>
      <c r="F425" s="1">
        <f t="shared" si="193"/>
        <v>-3065</v>
      </c>
      <c r="G425" s="1">
        <f t="shared" si="194"/>
        <v>-7.3889499981305562E-3</v>
      </c>
      <c r="I425" s="1">
        <f>+C425-(C$7+F425*C$8)</f>
        <v>-7.3889499981305562E-3</v>
      </c>
      <c r="P425" s="1">
        <f t="shared" si="196"/>
        <v>-9.5045811173387739E-3</v>
      </c>
      <c r="Q425" s="119">
        <f t="shared" si="212"/>
        <v>24256.813000000002</v>
      </c>
      <c r="R425" s="1">
        <f t="shared" si="216"/>
        <v>4.475895032562216E-6</v>
      </c>
      <c r="S425" s="2">
        <f t="shared" si="214"/>
        <v>0.1</v>
      </c>
      <c r="Z425" s="1">
        <f t="shared" si="198"/>
        <v>-3065</v>
      </c>
      <c r="AA425" s="1">
        <f t="shared" si="199"/>
        <v>-2.163127046507439E-2</v>
      </c>
      <c r="AB425" s="1">
        <f t="shared" si="200"/>
        <v>6.9058075985762128E-3</v>
      </c>
      <c r="AC425" s="1">
        <f t="shared" si="201"/>
        <v>2.1156311192082177E-3</v>
      </c>
      <c r="AD425" s="1">
        <f t="shared" si="202"/>
        <v>1.4242320466943834E-2</v>
      </c>
      <c r="AE425" s="1">
        <f t="shared" si="203"/>
        <v>2.0284369228312724E-5</v>
      </c>
      <c r="AF425" s="1">
        <f t="shared" si="204"/>
        <v>2.1156311192082177E-3</v>
      </c>
      <c r="AG425" s="2"/>
      <c r="AH425" s="1">
        <f t="shared" si="205"/>
        <v>-1.4294757596706769E-2</v>
      </c>
      <c r="AI425" s="1">
        <f t="shared" si="206"/>
        <v>1.3093004745619965</v>
      </c>
      <c r="AJ425" s="1">
        <f t="shared" si="207"/>
        <v>-0.81574013971727866</v>
      </c>
      <c r="AK425" s="1">
        <f t="shared" si="208"/>
        <v>0.15028894122194464</v>
      </c>
      <c r="AL425" s="1">
        <f t="shared" si="209"/>
        <v>0.45230369868171527</v>
      </c>
      <c r="AM425" s="1">
        <f t="shared" si="210"/>
        <v>0.23008787813935111</v>
      </c>
      <c r="AN425" s="1">
        <f t="shared" si="215"/>
        <v>12.885182555705704</v>
      </c>
      <c r="AO425" s="1">
        <f t="shared" si="215"/>
        <v>12.885092376596448</v>
      </c>
      <c r="AP425" s="1">
        <f t="shared" si="215"/>
        <v>12.884816241528583</v>
      </c>
      <c r="AQ425" s="1">
        <f t="shared" si="215"/>
        <v>12.883970851832084</v>
      </c>
      <c r="AR425" s="1">
        <f t="shared" si="215"/>
        <v>12.881384141408272</v>
      </c>
      <c r="AS425" s="1">
        <f t="shared" si="215"/>
        <v>12.8734827988989</v>
      </c>
      <c r="AT425" s="1">
        <f t="shared" si="215"/>
        <v>12.849467065022736</v>
      </c>
      <c r="AU425" s="1">
        <f t="shared" si="211"/>
        <v>12.777426698109373</v>
      </c>
    </row>
    <row r="426" spans="1:47" ht="12.95" customHeight="1" x14ac:dyDescent="0.2">
      <c r="A426" s="73" t="s">
        <v>176</v>
      </c>
      <c r="B426" s="74"/>
      <c r="C426" s="69">
        <v>39288.731</v>
      </c>
      <c r="D426" s="69"/>
      <c r="E426" s="1">
        <f t="shared" si="192"/>
        <v>-3057.0048638200919</v>
      </c>
      <c r="F426" s="1">
        <f t="shared" si="193"/>
        <v>-3057</v>
      </c>
      <c r="G426" s="1">
        <f t="shared" si="194"/>
        <v>-8.1583100036368705E-3</v>
      </c>
      <c r="I426" s="1">
        <f>+C426-(C$7+F426*C$8)</f>
        <v>-8.1583100036368705E-3</v>
      </c>
      <c r="P426" s="1">
        <f t="shared" si="196"/>
        <v>-9.4820453914883866E-3</v>
      </c>
      <c r="Q426" s="119">
        <f t="shared" si="212"/>
        <v>24270.231</v>
      </c>
      <c r="R426" s="1">
        <f t="shared" si="216"/>
        <v>1.7522753770504036E-6</v>
      </c>
      <c r="S426" s="2">
        <f t="shared" si="214"/>
        <v>0.1</v>
      </c>
      <c r="Z426" s="1">
        <f t="shared" si="198"/>
        <v>-3057</v>
      </c>
      <c r="AA426" s="1">
        <f t="shared" si="199"/>
        <v>-2.174783501083247E-2</v>
      </c>
      <c r="AB426" s="1">
        <f t="shared" si="200"/>
        <v>6.2537024346135308E-3</v>
      </c>
      <c r="AC426" s="1">
        <f t="shared" si="201"/>
        <v>1.323735387851516E-3</v>
      </c>
      <c r="AD426" s="1">
        <f t="shared" si="202"/>
        <v>1.35895250071956E-2</v>
      </c>
      <c r="AE426" s="1">
        <f t="shared" si="203"/>
        <v>1.8467518992119461E-5</v>
      </c>
      <c r="AF426" s="1">
        <f t="shared" si="204"/>
        <v>1.323735387851516E-3</v>
      </c>
      <c r="AG426" s="2"/>
      <c r="AH426" s="1">
        <f t="shared" si="205"/>
        <v>-1.4412012438250401E-2</v>
      </c>
      <c r="AI426" s="1">
        <f t="shared" si="206"/>
        <v>1.3073186464311681</v>
      </c>
      <c r="AJ426" s="1">
        <f t="shared" si="207"/>
        <v>-0.82319776764709041</v>
      </c>
      <c r="AK426" s="1">
        <f t="shared" si="208"/>
        <v>0.15430100120739348</v>
      </c>
      <c r="AL426" s="1">
        <f t="shared" si="209"/>
        <v>0.46531660481217357</v>
      </c>
      <c r="AM426" s="1">
        <f t="shared" si="210"/>
        <v>0.23694915417466123</v>
      </c>
      <c r="AN426" s="1">
        <f t="shared" si="215"/>
        <v>12.89452228483141</v>
      </c>
      <c r="AO426" s="1">
        <f t="shared" si="215"/>
        <v>12.894431015766248</v>
      </c>
      <c r="AP426" s="1">
        <f t="shared" si="215"/>
        <v>12.8941506676742</v>
      </c>
      <c r="AQ426" s="1">
        <f t="shared" si="215"/>
        <v>12.893289698932056</v>
      </c>
      <c r="AR426" s="1">
        <f t="shared" si="215"/>
        <v>12.890647170391169</v>
      </c>
      <c r="AS426" s="1">
        <f t="shared" si="215"/>
        <v>12.882551128450066</v>
      </c>
      <c r="AT426" s="1">
        <f t="shared" si="215"/>
        <v>12.85787709369319</v>
      </c>
      <c r="AU426" s="1">
        <f t="shared" si="211"/>
        <v>12.783721532914281</v>
      </c>
    </row>
    <row r="427" spans="1:47" ht="12.95" customHeight="1" x14ac:dyDescent="0.2">
      <c r="A427" s="73" t="s">
        <v>176</v>
      </c>
      <c r="B427" s="74"/>
      <c r="C427" s="69">
        <v>39300.474999999999</v>
      </c>
      <c r="D427" s="69"/>
      <c r="E427" s="1">
        <f t="shared" si="192"/>
        <v>-3050.0033275778751</v>
      </c>
      <c r="F427" s="1">
        <f t="shared" si="193"/>
        <v>-3050</v>
      </c>
      <c r="G427" s="1">
        <f t="shared" si="194"/>
        <v>-5.5815000014263205E-3</v>
      </c>
      <c r="I427" s="1">
        <f>+C427-(C$7+F427*C$8)</f>
        <v>-5.5815000014263205E-3</v>
      </c>
      <c r="P427" s="1">
        <f t="shared" si="196"/>
        <v>-9.4623168641866824E-3</v>
      </c>
      <c r="Q427" s="119">
        <f t="shared" si="212"/>
        <v>24281.974999999999</v>
      </c>
      <c r="R427" s="1">
        <f t="shared" si="216"/>
        <v>1.5060739522285177E-5</v>
      </c>
      <c r="S427" s="2">
        <f t="shared" si="214"/>
        <v>0.1</v>
      </c>
      <c r="Z427" s="1">
        <f t="shared" si="198"/>
        <v>-3050</v>
      </c>
      <c r="AA427" s="1">
        <f t="shared" si="199"/>
        <v>-2.1848651287170957E-2</v>
      </c>
      <c r="AB427" s="1">
        <f t="shared" si="200"/>
        <v>8.9319350488430982E-3</v>
      </c>
      <c r="AC427" s="1">
        <f t="shared" si="201"/>
        <v>3.8808168627603619E-3</v>
      </c>
      <c r="AD427" s="1">
        <f t="shared" si="202"/>
        <v>1.6267151285744637E-2</v>
      </c>
      <c r="AE427" s="1">
        <f t="shared" si="203"/>
        <v>2.6462021095330342E-5</v>
      </c>
      <c r="AF427" s="1">
        <f t="shared" si="204"/>
        <v>3.8808168627603619E-3</v>
      </c>
      <c r="AG427" s="2"/>
      <c r="AH427" s="1">
        <f t="shared" si="205"/>
        <v>-1.4513435050269419E-2</v>
      </c>
      <c r="AI427" s="1">
        <f t="shared" si="206"/>
        <v>1.3055469889935876</v>
      </c>
      <c r="AJ427" s="1">
        <f t="shared" si="207"/>
        <v>-0.82959069000055741</v>
      </c>
      <c r="AK427" s="1">
        <f t="shared" si="208"/>
        <v>0.15778018549501674</v>
      </c>
      <c r="AL427" s="1">
        <f t="shared" si="209"/>
        <v>0.47667030687117257</v>
      </c>
      <c r="AM427" s="1">
        <f t="shared" si="210"/>
        <v>0.24295287169114521</v>
      </c>
      <c r="AN427" s="1">
        <f t="shared" si="215"/>
        <v>12.902682868922271</v>
      </c>
      <c r="AO427" s="1">
        <f t="shared" si="215"/>
        <v>12.902590738241337</v>
      </c>
      <c r="AP427" s="1">
        <f t="shared" si="215"/>
        <v>12.902306946490226</v>
      </c>
      <c r="AQ427" s="1">
        <f t="shared" si="215"/>
        <v>12.901432954357066</v>
      </c>
      <c r="AR427" s="1">
        <f t="shared" si="215"/>
        <v>12.898742991247204</v>
      </c>
      <c r="AS427" s="1">
        <f t="shared" si="215"/>
        <v>12.890479398279245</v>
      </c>
      <c r="AT427" s="1">
        <f t="shared" si="215"/>
        <v>12.865233461235219</v>
      </c>
      <c r="AU427" s="1">
        <f t="shared" si="211"/>
        <v>12.789229513368578</v>
      </c>
    </row>
    <row r="428" spans="1:47" ht="12.95" customHeight="1" x14ac:dyDescent="0.2">
      <c r="A428" s="70" t="s">
        <v>178</v>
      </c>
      <c r="B428" s="2"/>
      <c r="C428" s="69">
        <v>39347.442000000003</v>
      </c>
      <c r="D428" s="69"/>
      <c r="E428" s="1">
        <f t="shared" si="192"/>
        <v>-3022.002548227716</v>
      </c>
      <c r="F428" s="1">
        <f t="shared" si="193"/>
        <v>-3022</v>
      </c>
      <c r="G428" s="1">
        <f t="shared" si="194"/>
        <v>-4.2742599980556406E-3</v>
      </c>
      <c r="I428" s="1">
        <f>+G428</f>
        <v>-4.2742599980556406E-3</v>
      </c>
      <c r="P428" s="1">
        <f t="shared" si="196"/>
        <v>-9.3833115946087738E-3</v>
      </c>
      <c r="Q428" s="119">
        <f t="shared" si="212"/>
        <v>24328.942000000003</v>
      </c>
      <c r="R428" s="1">
        <f t="shared" si="216"/>
        <v>2.6102408216242119E-5</v>
      </c>
      <c r="S428" s="2">
        <f t="shared" si="214"/>
        <v>0.1</v>
      </c>
      <c r="Z428" s="1">
        <f t="shared" si="198"/>
        <v>-3022</v>
      </c>
      <c r="AA428" s="1">
        <f t="shared" si="199"/>
        <v>-2.2240814656963603E-2</v>
      </c>
      <c r="AB428" s="1">
        <f t="shared" si="200"/>
        <v>1.0633785482164813E-2</v>
      </c>
      <c r="AC428" s="1">
        <f t="shared" si="201"/>
        <v>5.1090515965531332E-3</v>
      </c>
      <c r="AD428" s="1">
        <f t="shared" si="202"/>
        <v>1.7966554658907962E-2</v>
      </c>
      <c r="AE428" s="1">
        <f t="shared" si="203"/>
        <v>3.227970863115274E-5</v>
      </c>
      <c r="AF428" s="1">
        <f t="shared" si="204"/>
        <v>5.1090515965531332E-3</v>
      </c>
      <c r="AG428" s="2"/>
      <c r="AH428" s="1">
        <f t="shared" si="205"/>
        <v>-1.4908045480220454E-2</v>
      </c>
      <c r="AI428" s="1">
        <f t="shared" si="206"/>
        <v>1.2981229429634253</v>
      </c>
      <c r="AJ428" s="1">
        <f t="shared" si="207"/>
        <v>-0.85392081652638951</v>
      </c>
      <c r="AK428" s="1">
        <f t="shared" si="208"/>
        <v>0.17139504163398542</v>
      </c>
      <c r="AL428" s="1">
        <f t="shared" si="209"/>
        <v>0.52176961588548709</v>
      </c>
      <c r="AM428" s="1">
        <f t="shared" si="210"/>
        <v>0.26696918858278662</v>
      </c>
      <c r="AN428" s="1">
        <f t="shared" si="215"/>
        <v>12.93521180978594</v>
      </c>
      <c r="AO428" s="1">
        <f t="shared" si="215"/>
        <v>12.935117085329248</v>
      </c>
      <c r="AP428" s="1">
        <f t="shared" si="215"/>
        <v>12.934821793740555</v>
      </c>
      <c r="AQ428" s="1">
        <f t="shared" si="215"/>
        <v>12.933901475185623</v>
      </c>
      <c r="AR428" s="1">
        <f t="shared" si="215"/>
        <v>12.931035256713477</v>
      </c>
      <c r="AS428" s="1">
        <f t="shared" si="215"/>
        <v>12.922128692113281</v>
      </c>
      <c r="AT428" s="1">
        <f t="shared" si="215"/>
        <v>12.894635313798938</v>
      </c>
      <c r="AU428" s="1">
        <f t="shared" si="211"/>
        <v>12.811261435185759</v>
      </c>
    </row>
    <row r="429" spans="1:47" ht="12.95" customHeight="1" x14ac:dyDescent="0.2">
      <c r="A429" s="67" t="s">
        <v>179</v>
      </c>
      <c r="B429" s="68" t="s">
        <v>100</v>
      </c>
      <c r="C429" s="67">
        <v>39649.358999999997</v>
      </c>
      <c r="D429" s="69"/>
      <c r="E429" s="70">
        <f t="shared" si="192"/>
        <v>-2842.0057143004692</v>
      </c>
      <c r="F429" s="1">
        <f t="shared" si="193"/>
        <v>-2842</v>
      </c>
      <c r="G429" s="1">
        <f t="shared" si="194"/>
        <v>-9.5848600030876696E-3</v>
      </c>
      <c r="I429" s="1">
        <f>+C429-(C$7+F429*C$8)</f>
        <v>-9.5848600030876696E-3</v>
      </c>
      <c r="P429" s="1">
        <f t="shared" si="196"/>
        <v>-8.8719378776349611E-3</v>
      </c>
      <c r="Q429" s="119">
        <f t="shared" si="212"/>
        <v>24630.858999999997</v>
      </c>
      <c r="R429" s="1">
        <f t="shared" si="216"/>
        <v>5.0825795696000747E-7</v>
      </c>
      <c r="S429" s="2">
        <f t="shared" si="214"/>
        <v>0.1</v>
      </c>
      <c r="Z429" s="1">
        <f t="shared" si="198"/>
        <v>-2842</v>
      </c>
      <c r="AA429" s="1">
        <f t="shared" si="199"/>
        <v>-2.4324640080920071E-2</v>
      </c>
      <c r="AB429" s="1">
        <f t="shared" si="200"/>
        <v>7.4235716968158068E-3</v>
      </c>
      <c r="AC429" s="1">
        <f t="shared" si="201"/>
        <v>-7.129221254527085E-4</v>
      </c>
      <c r="AD429" s="1">
        <f t="shared" si="202"/>
        <v>1.4739780077832401E-2</v>
      </c>
      <c r="AE429" s="1">
        <f t="shared" si="203"/>
        <v>2.1726111674286495E-5</v>
      </c>
      <c r="AF429" s="1">
        <f t="shared" si="204"/>
        <v>-7.129221254527085E-4</v>
      </c>
      <c r="AG429" s="2"/>
      <c r="AH429" s="1">
        <f t="shared" si="205"/>
        <v>-1.7008431699903476E-2</v>
      </c>
      <c r="AI429" s="1">
        <f t="shared" si="206"/>
        <v>1.2401000943079759</v>
      </c>
      <c r="AJ429" s="1">
        <f t="shared" si="207"/>
        <v>-0.96345326653432151</v>
      </c>
      <c r="AK429" s="1">
        <f t="shared" si="208"/>
        <v>0.24618183144007702</v>
      </c>
      <c r="AL429" s="1">
        <f t="shared" si="209"/>
        <v>0.79790411878618706</v>
      </c>
      <c r="AM429" s="1">
        <f t="shared" si="210"/>
        <v>0.42155850104985754</v>
      </c>
      <c r="AN429" s="1">
        <f t="shared" si="215"/>
        <v>13.139281932531185</v>
      </c>
      <c r="AO429" s="1">
        <f t="shared" si="215"/>
        <v>13.139198514264438</v>
      </c>
      <c r="AP429" s="1">
        <f t="shared" si="215"/>
        <v>13.138909883716273</v>
      </c>
      <c r="AQ429" s="1">
        <f t="shared" si="215"/>
        <v>13.137911624346556</v>
      </c>
      <c r="AR429" s="1">
        <f t="shared" si="215"/>
        <v>13.134463962809752</v>
      </c>
      <c r="AS429" s="1">
        <f t="shared" si="215"/>
        <v>13.122614524221614</v>
      </c>
      <c r="AT429" s="1">
        <f t="shared" si="215"/>
        <v>13.082528298662853</v>
      </c>
      <c r="AU429" s="1">
        <f t="shared" si="211"/>
        <v>12.952895218296215</v>
      </c>
    </row>
    <row r="430" spans="1:47" ht="12.95" customHeight="1" x14ac:dyDescent="0.2">
      <c r="A430" s="67" t="s">
        <v>180</v>
      </c>
      <c r="B430" s="68" t="s">
        <v>100</v>
      </c>
      <c r="C430" s="67">
        <v>39694.642</v>
      </c>
      <c r="D430" s="69"/>
      <c r="E430" s="70">
        <f t="shared" si="192"/>
        <v>-2815.0089018297294</v>
      </c>
      <c r="F430" s="1">
        <f t="shared" si="193"/>
        <v>-2815</v>
      </c>
      <c r="G430" s="1">
        <f t="shared" si="194"/>
        <v>-1.4931450001313351E-2</v>
      </c>
      <c r="I430" s="1">
        <f>+C430-(C$7+F430*C$8)</f>
        <v>-1.4931450001313351E-2</v>
      </c>
      <c r="P430" s="1">
        <f t="shared" si="196"/>
        <v>-8.7947119269113291E-3</v>
      </c>
      <c r="Q430" s="119">
        <f t="shared" si="212"/>
        <v>24676.142</v>
      </c>
      <c r="R430" s="1">
        <f t="shared" si="216"/>
        <v>3.7659554193815438E-5</v>
      </c>
      <c r="S430" s="2">
        <f t="shared" si="214"/>
        <v>0.1</v>
      </c>
      <c r="Z430" s="1">
        <f t="shared" si="198"/>
        <v>-2815</v>
      </c>
      <c r="AA430" s="1">
        <f t="shared" si="199"/>
        <v>-2.4571108479776935E-2</v>
      </c>
      <c r="AB430" s="1">
        <f t="shared" si="200"/>
        <v>2.3260580726746916E-3</v>
      </c>
      <c r="AC430" s="1">
        <f t="shared" si="201"/>
        <v>-6.136738074402022E-3</v>
      </c>
      <c r="AD430" s="1">
        <f t="shared" si="202"/>
        <v>9.6396584784635836E-3</v>
      </c>
      <c r="AE430" s="1">
        <f t="shared" si="203"/>
        <v>9.2923015581414866E-6</v>
      </c>
      <c r="AF430" s="1">
        <f t="shared" si="204"/>
        <v>-6.136738074402022E-3</v>
      </c>
      <c r="AG430" s="2"/>
      <c r="AH430" s="1">
        <f t="shared" si="205"/>
        <v>-1.7257508073988043E-2</v>
      </c>
      <c r="AI430" s="1">
        <f t="shared" si="206"/>
        <v>1.2302798785975024</v>
      </c>
      <c r="AJ430" s="1">
        <f t="shared" si="207"/>
        <v>-0.97320030393025525</v>
      </c>
      <c r="AK430" s="1">
        <f t="shared" si="208"/>
        <v>0.25539132117401508</v>
      </c>
      <c r="AL430" s="1">
        <f t="shared" si="209"/>
        <v>0.83705677738213702</v>
      </c>
      <c r="AM430" s="1">
        <f t="shared" si="210"/>
        <v>0.44480861383953435</v>
      </c>
      <c r="AN430" s="1">
        <f t="shared" si="215"/>
        <v>13.169045917595401</v>
      </c>
      <c r="AO430" s="1">
        <f t="shared" si="215"/>
        <v>13.168967205493546</v>
      </c>
      <c r="AP430" s="1">
        <f t="shared" si="215"/>
        <v>13.168689403101508</v>
      </c>
      <c r="AQ430" s="1">
        <f t="shared" si="215"/>
        <v>13.167709365486072</v>
      </c>
      <c r="AR430" s="1">
        <f t="shared" si="215"/>
        <v>13.164257210792629</v>
      </c>
      <c r="AS430" s="1">
        <f t="shared" si="215"/>
        <v>13.152160941607592</v>
      </c>
      <c r="AT430" s="1">
        <f t="shared" si="215"/>
        <v>13.110510375976558</v>
      </c>
      <c r="AU430" s="1">
        <f t="shared" si="211"/>
        <v>12.974140285762783</v>
      </c>
    </row>
    <row r="431" spans="1:47" ht="12.95" customHeight="1" x14ac:dyDescent="0.2">
      <c r="A431" s="67" t="s">
        <v>181</v>
      </c>
      <c r="B431" s="68" t="s">
        <v>100</v>
      </c>
      <c r="C431" s="67">
        <v>40070.372000000003</v>
      </c>
      <c r="D431" s="69"/>
      <c r="E431" s="70">
        <f t="shared" si="192"/>
        <v>-2591.0062441076188</v>
      </c>
      <c r="F431" s="1">
        <f t="shared" si="193"/>
        <v>-2591</v>
      </c>
      <c r="G431" s="1">
        <f t="shared" si="194"/>
        <v>-1.0473529997398145E-2</v>
      </c>
      <c r="I431" s="1">
        <f>+C431-(C$7+F431*C$8)</f>
        <v>-1.0473529997398145E-2</v>
      </c>
      <c r="P431" s="1">
        <f t="shared" si="196"/>
        <v>-8.1487925572265116E-3</v>
      </c>
      <c r="Q431" s="119">
        <f t="shared" si="212"/>
        <v>25051.872000000003</v>
      </c>
      <c r="R431" s="1">
        <f t="shared" si="216"/>
        <v>5.4044041657357608E-6</v>
      </c>
      <c r="S431" s="2">
        <f t="shared" si="214"/>
        <v>0.1</v>
      </c>
      <c r="Z431" s="1">
        <f t="shared" si="198"/>
        <v>-2591</v>
      </c>
      <c r="AA431" s="1">
        <f t="shared" si="199"/>
        <v>-2.5972266720135067E-2</v>
      </c>
      <c r="AB431" s="1">
        <f t="shared" si="200"/>
        <v>8.2080188125144941E-3</v>
      </c>
      <c r="AC431" s="1">
        <f t="shared" si="201"/>
        <v>-2.3247374401716338E-3</v>
      </c>
      <c r="AD431" s="1">
        <f t="shared" si="202"/>
        <v>1.5498736722736921E-2</v>
      </c>
      <c r="AE431" s="1">
        <f t="shared" si="203"/>
        <v>2.4021084000071404E-5</v>
      </c>
      <c r="AF431" s="1">
        <f t="shared" si="204"/>
        <v>-2.3247374401716338E-3</v>
      </c>
      <c r="AG431" s="2"/>
      <c r="AH431" s="1">
        <f t="shared" si="205"/>
        <v>-1.868154880991264E-2</v>
      </c>
      <c r="AI431" s="1">
        <f t="shared" si="206"/>
        <v>1.1443805187948866</v>
      </c>
      <c r="AJ431" s="1">
        <f t="shared" si="207"/>
        <v>-0.99766053359756524</v>
      </c>
      <c r="AK431" s="1">
        <f t="shared" si="208"/>
        <v>0.31210225121009433</v>
      </c>
      <c r="AL431" s="1">
        <f t="shared" si="209"/>
        <v>1.1375084583939217</v>
      </c>
      <c r="AM431" s="1">
        <f t="shared" si="210"/>
        <v>0.63921236898218348</v>
      </c>
      <c r="AN431" s="1">
        <f t="shared" ref="AN431:AT440" si="217">$AU431+$AB$7*SIN(AO431)</f>
        <v>13.406481167569472</v>
      </c>
      <c r="AO431" s="1">
        <f t="shared" si="217"/>
        <v>13.406446984580917</v>
      </c>
      <c r="AP431" s="1">
        <f t="shared" si="217"/>
        <v>13.406298056436569</v>
      </c>
      <c r="AQ431" s="1">
        <f t="shared" si="217"/>
        <v>13.405649496057265</v>
      </c>
      <c r="AR431" s="1">
        <f t="shared" si="217"/>
        <v>13.402830553065275</v>
      </c>
      <c r="AS431" s="1">
        <f t="shared" si="217"/>
        <v>13.39067875669163</v>
      </c>
      <c r="AT431" s="1">
        <f t="shared" si="217"/>
        <v>13.340006453550458</v>
      </c>
      <c r="AU431" s="1">
        <f t="shared" si="211"/>
        <v>13.150395660300237</v>
      </c>
    </row>
    <row r="432" spans="1:47" ht="12.95" customHeight="1" x14ac:dyDescent="0.2">
      <c r="A432" s="73" t="s">
        <v>182</v>
      </c>
      <c r="B432" s="74"/>
      <c r="C432" s="69">
        <v>40075.404000000002</v>
      </c>
      <c r="D432" s="69"/>
      <c r="E432" s="1">
        <f t="shared" si="192"/>
        <v>-2588.0062670665056</v>
      </c>
      <c r="F432" s="1">
        <f t="shared" si="193"/>
        <v>-2588</v>
      </c>
      <c r="G432" s="1">
        <f t="shared" si="194"/>
        <v>-1.0512040003959555E-2</v>
      </c>
      <c r="J432" s="1">
        <f>+C432-(C$7+F432*C$8)</f>
        <v>-1.0512040003959555E-2</v>
      </c>
      <c r="P432" s="1">
        <f t="shared" si="196"/>
        <v>-8.1400785042266919E-3</v>
      </c>
      <c r="Q432" s="119">
        <f t="shared" si="212"/>
        <v>25056.904000000002</v>
      </c>
      <c r="R432" s="1">
        <f t="shared" si="216"/>
        <v>5.6262013562149743E-6</v>
      </c>
      <c r="S432" s="2">
        <f>S$17</f>
        <v>1</v>
      </c>
      <c r="Z432" s="1">
        <f t="shared" si="198"/>
        <v>-2588</v>
      </c>
      <c r="AA432" s="1">
        <f t="shared" si="199"/>
        <v>-2.5983573970534801E-2</v>
      </c>
      <c r="AB432" s="1">
        <f t="shared" si="200"/>
        <v>8.1811376097491589E-3</v>
      </c>
      <c r="AC432" s="1">
        <f t="shared" si="201"/>
        <v>-2.3719614997328633E-3</v>
      </c>
      <c r="AD432" s="1">
        <f t="shared" si="202"/>
        <v>1.5471533966575246E-2</v>
      </c>
      <c r="AE432" s="1">
        <f t="shared" si="203"/>
        <v>2.3936836327889156E-4</v>
      </c>
      <c r="AF432" s="1">
        <f t="shared" si="204"/>
        <v>-2.3719614997328633E-3</v>
      </c>
      <c r="AG432" s="2"/>
      <c r="AH432" s="1">
        <f t="shared" si="205"/>
        <v>-1.8693177613708714E-2</v>
      </c>
      <c r="AI432" s="1">
        <f t="shared" si="206"/>
        <v>1.1432153304654245</v>
      </c>
      <c r="AJ432" s="1">
        <f t="shared" si="207"/>
        <v>-0.99739859068961445</v>
      </c>
      <c r="AK432" s="1">
        <f t="shared" si="208"/>
        <v>0.3126386389069154</v>
      </c>
      <c r="AL432" s="1">
        <f t="shared" si="209"/>
        <v>1.1412386031526855</v>
      </c>
      <c r="AM432" s="1">
        <f t="shared" si="210"/>
        <v>0.6418426346523487</v>
      </c>
      <c r="AN432" s="1">
        <f t="shared" si="217"/>
        <v>13.409543470967462</v>
      </c>
      <c r="AO432" s="1">
        <f t="shared" si="217"/>
        <v>13.409509813190118</v>
      </c>
      <c r="AP432" s="1">
        <f t="shared" si="217"/>
        <v>13.409362669655083</v>
      </c>
      <c r="AQ432" s="1">
        <f t="shared" si="217"/>
        <v>13.408719679354363</v>
      </c>
      <c r="AR432" s="1">
        <f t="shared" si="217"/>
        <v>13.405915346173037</v>
      </c>
      <c r="AS432" s="1">
        <f t="shared" si="217"/>
        <v>13.39378538044893</v>
      </c>
      <c r="AT432" s="1">
        <f t="shared" si="217"/>
        <v>13.343043690802908</v>
      </c>
      <c r="AU432" s="1">
        <f t="shared" si="211"/>
        <v>13.152756223352078</v>
      </c>
    </row>
    <row r="433" spans="1:47" ht="12.95" customHeight="1" x14ac:dyDescent="0.2">
      <c r="A433" s="67" t="s">
        <v>180</v>
      </c>
      <c r="B433" s="68" t="s">
        <v>100</v>
      </c>
      <c r="C433" s="67">
        <v>40333.71</v>
      </c>
      <c r="D433" s="69"/>
      <c r="E433" s="70">
        <f t="shared" si="192"/>
        <v>-2434.0094328888613</v>
      </c>
      <c r="F433" s="1">
        <f t="shared" si="193"/>
        <v>-2434</v>
      </c>
      <c r="G433" s="1">
        <f t="shared" si="194"/>
        <v>-1.5822220004338305E-2</v>
      </c>
      <c r="I433" s="1">
        <f>+C433-(C$7+F433*C$8)</f>
        <v>-1.5822220004338305E-2</v>
      </c>
      <c r="P433" s="1">
        <f t="shared" si="196"/>
        <v>-7.6905080603187547E-3</v>
      </c>
      <c r="Q433" s="119">
        <f t="shared" si="212"/>
        <v>25315.21</v>
      </c>
      <c r="R433" s="1">
        <f t="shared" si="216"/>
        <v>6.612473914051021E-5</v>
      </c>
      <c r="S433" s="2">
        <f>S$16</f>
        <v>0.1</v>
      </c>
      <c r="Z433" s="1">
        <f t="shared" si="198"/>
        <v>-2434</v>
      </c>
      <c r="AA433" s="1">
        <f t="shared" si="199"/>
        <v>-2.6322582232606959E-2</v>
      </c>
      <c r="AB433" s="1">
        <f t="shared" si="200"/>
        <v>3.2270080792992026E-3</v>
      </c>
      <c r="AC433" s="1">
        <f t="shared" si="201"/>
        <v>-8.1317119440195498E-3</v>
      </c>
      <c r="AD433" s="1">
        <f t="shared" si="202"/>
        <v>1.0500362228268653E-2</v>
      </c>
      <c r="AE433" s="1">
        <f t="shared" si="203"/>
        <v>1.1025760692485104E-5</v>
      </c>
      <c r="AF433" s="1">
        <f t="shared" si="204"/>
        <v>-8.1317119440195498E-3</v>
      </c>
      <c r="AG433" s="2"/>
      <c r="AH433" s="1">
        <f t="shared" si="205"/>
        <v>-1.9049228083637508E-2</v>
      </c>
      <c r="AI433" s="1">
        <f t="shared" si="206"/>
        <v>1.0844147387886443</v>
      </c>
      <c r="AJ433" s="1">
        <f t="shared" si="207"/>
        <v>-0.96799240579862245</v>
      </c>
      <c r="AK433" s="1">
        <f t="shared" si="208"/>
        <v>0.33335821767752233</v>
      </c>
      <c r="AL433" s="1">
        <f t="shared" si="209"/>
        <v>1.322784386848856</v>
      </c>
      <c r="AM433" s="1">
        <f t="shared" si="210"/>
        <v>0.77833809280176736</v>
      </c>
      <c r="AN433" s="1">
        <f t="shared" si="217"/>
        <v>13.562590064528568</v>
      </c>
      <c r="AO433" s="1">
        <f t="shared" si="217"/>
        <v>13.562577234424234</v>
      </c>
      <c r="AP433" s="1">
        <f t="shared" si="217"/>
        <v>13.562508589540631</v>
      </c>
      <c r="AQ433" s="1">
        <f t="shared" si="217"/>
        <v>13.562141442485155</v>
      </c>
      <c r="AR433" s="1">
        <f t="shared" si="217"/>
        <v>13.560181276359151</v>
      </c>
      <c r="AS433" s="1">
        <f t="shared" si="217"/>
        <v>13.549814261773744</v>
      </c>
      <c r="AT433" s="1">
        <f t="shared" si="217"/>
        <v>13.497447805229095</v>
      </c>
      <c r="AU433" s="1">
        <f t="shared" si="211"/>
        <v>13.273931793346579</v>
      </c>
    </row>
    <row r="434" spans="1:47" ht="12.95" customHeight="1" x14ac:dyDescent="0.2">
      <c r="A434" s="67" t="s">
        <v>180</v>
      </c>
      <c r="B434" s="68" t="s">
        <v>100</v>
      </c>
      <c r="C434" s="67">
        <v>40338.758000000002</v>
      </c>
      <c r="D434" s="69"/>
      <c r="E434" s="70">
        <f t="shared" si="192"/>
        <v>-2430.9999169700322</v>
      </c>
      <c r="F434" s="1">
        <f t="shared" si="193"/>
        <v>-2431</v>
      </c>
      <c r="G434" s="1">
        <f t="shared" si="194"/>
        <v>1.392699996358715E-4</v>
      </c>
      <c r="I434" s="1">
        <f>+C434-(C$7+F434*C$8)</f>
        <v>1.392699996358715E-4</v>
      </c>
      <c r="P434" s="1">
        <f t="shared" si="196"/>
        <v>-7.6817063817377455E-3</v>
      </c>
      <c r="Q434" s="119">
        <f t="shared" si="212"/>
        <v>25320.258000000002</v>
      </c>
      <c r="R434" s="1">
        <f t="shared" si="216"/>
        <v>6.1167671558003955E-5</v>
      </c>
      <c r="S434" s="2">
        <f>S$16</f>
        <v>0.1</v>
      </c>
      <c r="Z434" s="1">
        <f t="shared" si="198"/>
        <v>-2431</v>
      </c>
      <c r="AA434" s="1">
        <f t="shared" si="199"/>
        <v>-2.632469850208401E-2</v>
      </c>
      <c r="AB434" s="1">
        <f t="shared" si="200"/>
        <v>1.9190956781478374E-2</v>
      </c>
      <c r="AC434" s="1">
        <f t="shared" si="201"/>
        <v>7.820976381373617E-3</v>
      </c>
      <c r="AD434" s="1">
        <f t="shared" si="202"/>
        <v>2.6463968501719882E-2</v>
      </c>
      <c r="AE434" s="1">
        <f t="shared" si="203"/>
        <v>7.0034162886002213E-5</v>
      </c>
      <c r="AF434" s="1">
        <f t="shared" si="204"/>
        <v>7.820976381373617E-3</v>
      </c>
      <c r="AG434" s="2"/>
      <c r="AH434" s="1">
        <f t="shared" si="205"/>
        <v>-1.9051686781842502E-2</v>
      </c>
      <c r="AI434" s="1">
        <f t="shared" si="206"/>
        <v>1.083297748209445</v>
      </c>
      <c r="AJ434" s="1">
        <f t="shared" si="207"/>
        <v>-0.96714637048983043</v>
      </c>
      <c r="AK434" s="1">
        <f t="shared" si="208"/>
        <v>0.33363907828838829</v>
      </c>
      <c r="AL434" s="1">
        <f t="shared" si="209"/>
        <v>1.3261336943850863</v>
      </c>
      <c r="AM434" s="1">
        <f t="shared" si="210"/>
        <v>0.78103078117509428</v>
      </c>
      <c r="AN434" s="1">
        <f t="shared" si="217"/>
        <v>13.565491782570632</v>
      </c>
      <c r="AO434" s="1">
        <f t="shared" si="217"/>
        <v>13.565479236070651</v>
      </c>
      <c r="AP434" s="1">
        <f t="shared" si="217"/>
        <v>13.565411806001643</v>
      </c>
      <c r="AQ434" s="1">
        <f t="shared" si="217"/>
        <v>13.565049529947514</v>
      </c>
      <c r="AR434" s="1">
        <f t="shared" si="217"/>
        <v>13.563106636086321</v>
      </c>
      <c r="AS434" s="1">
        <f t="shared" si="217"/>
        <v>13.552784703425148</v>
      </c>
      <c r="AT434" s="1">
        <f t="shared" si="217"/>
        <v>13.500424634397191</v>
      </c>
      <c r="AU434" s="1">
        <f t="shared" si="211"/>
        <v>13.27629235639842</v>
      </c>
    </row>
    <row r="435" spans="1:47" ht="12.95" customHeight="1" x14ac:dyDescent="0.2">
      <c r="A435" s="75" t="s">
        <v>183</v>
      </c>
      <c r="B435" s="74"/>
      <c r="C435" s="69">
        <v>40392.423000000003</v>
      </c>
      <c r="D435" s="69"/>
      <c r="E435" s="1">
        <f t="shared" si="192"/>
        <v>-2399.005924936771</v>
      </c>
      <c r="F435" s="1">
        <f t="shared" si="193"/>
        <v>-2399</v>
      </c>
      <c r="G435" s="1">
        <f t="shared" si="194"/>
        <v>-9.9381699983496219E-3</v>
      </c>
      <c r="J435" s="1">
        <f>+C435-(C$7+F435*C$8)</f>
        <v>-9.9381699983496219E-3</v>
      </c>
      <c r="P435" s="1">
        <f t="shared" si="196"/>
        <v>-7.5877176269257465E-3</v>
      </c>
      <c r="Q435" s="119">
        <f t="shared" si="212"/>
        <v>25373.923000000003</v>
      </c>
      <c r="R435" s="1">
        <f t="shared" si="216"/>
        <v>5.5246263503321196E-6</v>
      </c>
      <c r="S435" s="2">
        <f>S$17</f>
        <v>1</v>
      </c>
      <c r="Z435" s="1">
        <f t="shared" si="198"/>
        <v>-2399</v>
      </c>
      <c r="AA435" s="1">
        <f t="shared" si="199"/>
        <v>-2.6337219693991401E-2</v>
      </c>
      <c r="AB435" s="1">
        <f t="shared" si="200"/>
        <v>9.1297153684255158E-3</v>
      </c>
      <c r="AC435" s="1">
        <f t="shared" si="201"/>
        <v>-2.3504523714238754E-3</v>
      </c>
      <c r="AD435" s="1">
        <f t="shared" si="202"/>
        <v>1.6399049695641779E-2</v>
      </c>
      <c r="AE435" s="1">
        <f t="shared" si="203"/>
        <v>2.6892883092012875E-4</v>
      </c>
      <c r="AF435" s="1">
        <f t="shared" si="204"/>
        <v>-2.3504523714238754E-3</v>
      </c>
      <c r="AG435" s="2"/>
      <c r="AH435" s="1">
        <f t="shared" si="205"/>
        <v>-1.9067885366775138E-2</v>
      </c>
      <c r="AI435" s="1">
        <f t="shared" si="206"/>
        <v>1.0714708666922266</v>
      </c>
      <c r="AJ435" s="1">
        <f t="shared" si="207"/>
        <v>-0.95757177015145412</v>
      </c>
      <c r="AK435" s="1">
        <f t="shared" si="208"/>
        <v>0.3363710222836554</v>
      </c>
      <c r="AL435" s="1">
        <f t="shared" si="209"/>
        <v>1.3614336200833808</v>
      </c>
      <c r="AM435" s="1">
        <f t="shared" si="210"/>
        <v>0.80984761889988055</v>
      </c>
      <c r="AN435" s="1">
        <f t="shared" si="217"/>
        <v>13.596258143286549</v>
      </c>
      <c r="AO435" s="1">
        <f t="shared" si="217"/>
        <v>13.59624835123801</v>
      </c>
      <c r="AP435" s="1">
        <f t="shared" si="217"/>
        <v>13.596193053975698</v>
      </c>
      <c r="AQ435" s="1">
        <f t="shared" si="217"/>
        <v>13.595880876979068</v>
      </c>
      <c r="AR435" s="1">
        <f t="shared" si="217"/>
        <v>13.594121533666595</v>
      </c>
      <c r="AS435" s="1">
        <f t="shared" si="217"/>
        <v>13.584300558041974</v>
      </c>
      <c r="AT435" s="1">
        <f t="shared" si="217"/>
        <v>13.532099084082315</v>
      </c>
      <c r="AU435" s="1">
        <f t="shared" si="211"/>
        <v>13.301471695618057</v>
      </c>
    </row>
    <row r="436" spans="1:47" ht="12.95" customHeight="1" x14ac:dyDescent="0.2">
      <c r="A436" s="75" t="s">
        <v>184</v>
      </c>
      <c r="B436" s="74" t="s">
        <v>100</v>
      </c>
      <c r="C436" s="69">
        <v>40416.385600000001</v>
      </c>
      <c r="D436" s="69">
        <v>2.9999999999999997E-4</v>
      </c>
      <c r="E436" s="1">
        <f t="shared" si="192"/>
        <v>-2384.7199054921389</v>
      </c>
      <c r="F436" s="1">
        <f t="shared" si="193"/>
        <v>-2384.5</v>
      </c>
      <c r="G436" s="1">
        <f t="shared" si="194"/>
        <v>-0.36885763500322355</v>
      </c>
      <c r="J436" s="1">
        <f>+C436-(C$7+F436*C$8)</f>
        <v>-0.36885763500322355</v>
      </c>
      <c r="P436" s="1">
        <f t="shared" si="196"/>
        <v>-7.5450662531360412E-3</v>
      </c>
      <c r="Q436" s="119">
        <f t="shared" si="212"/>
        <v>25397.885600000001</v>
      </c>
      <c r="R436" s="1">
        <f t="shared" si="216"/>
        <v>0.13054677233678669</v>
      </c>
      <c r="S436" s="2">
        <f>S$17</f>
        <v>1</v>
      </c>
      <c r="Z436" s="1">
        <f t="shared" si="198"/>
        <v>-2384.5</v>
      </c>
      <c r="AA436" s="1">
        <f t="shared" si="199"/>
        <v>-2.6336940491230771E-2</v>
      </c>
      <c r="AB436" s="1">
        <f t="shared" si="200"/>
        <v>-0.34978834757867672</v>
      </c>
      <c r="AC436" s="1">
        <f t="shared" si="201"/>
        <v>-0.36131256875008749</v>
      </c>
      <c r="AD436" s="1">
        <f t="shared" si="202"/>
        <v>-0.3425206945119928</v>
      </c>
      <c r="AE436" s="1">
        <f t="shared" si="203"/>
        <v>0.11732042616897789</v>
      </c>
      <c r="AF436" s="1">
        <f t="shared" si="204"/>
        <v>-0.36131256875008749</v>
      </c>
      <c r="AG436" s="2"/>
      <c r="AH436" s="1">
        <f t="shared" si="205"/>
        <v>-1.9069287424546832E-2</v>
      </c>
      <c r="AI436" s="1">
        <f t="shared" si="206"/>
        <v>1.0661670485034092</v>
      </c>
      <c r="AJ436" s="1">
        <f t="shared" si="207"/>
        <v>-0.95291652163836149</v>
      </c>
      <c r="AK436" s="1">
        <f t="shared" si="208"/>
        <v>0.33745439856406806</v>
      </c>
      <c r="AL436" s="1">
        <f t="shared" si="209"/>
        <v>1.3771757054798899</v>
      </c>
      <c r="AM436" s="1">
        <f t="shared" si="210"/>
        <v>0.82296479415848678</v>
      </c>
      <c r="AN436" s="1">
        <f t="shared" si="217"/>
        <v>13.610088401530694</v>
      </c>
      <c r="AO436" s="1">
        <f t="shared" si="217"/>
        <v>13.610079701134238</v>
      </c>
      <c r="AP436" s="1">
        <f t="shared" si="217"/>
        <v>13.610029405577937</v>
      </c>
      <c r="AQ436" s="1">
        <f t="shared" si="217"/>
        <v>13.609738740396354</v>
      </c>
      <c r="AR436" s="1">
        <f t="shared" si="217"/>
        <v>13.608061777334118</v>
      </c>
      <c r="AS436" s="1">
        <f t="shared" si="217"/>
        <v>13.598478967183304</v>
      </c>
      <c r="AT436" s="1">
        <f t="shared" si="217"/>
        <v>13.546403677101113</v>
      </c>
      <c r="AU436" s="1">
        <f t="shared" si="211"/>
        <v>13.312881083701955</v>
      </c>
    </row>
    <row r="437" spans="1:47" ht="12.95" customHeight="1" x14ac:dyDescent="0.2">
      <c r="A437" s="67" t="s">
        <v>179</v>
      </c>
      <c r="B437" s="68" t="s">
        <v>100</v>
      </c>
      <c r="C437" s="67">
        <v>40419.26</v>
      </c>
      <c r="D437" s="69"/>
      <c r="E437" s="70">
        <f t="shared" si="192"/>
        <v>-2383.0062461107841</v>
      </c>
      <c r="F437" s="1">
        <f t="shared" si="193"/>
        <v>-2383</v>
      </c>
      <c r="G437" s="1">
        <f t="shared" si="194"/>
        <v>-1.0476889998244587E-2</v>
      </c>
      <c r="I437" s="1">
        <f>+C437-(C$7+F437*C$8)</f>
        <v>-1.0476889998244587E-2</v>
      </c>
      <c r="P437" s="1">
        <f t="shared" si="196"/>
        <v>-7.540651809555465E-3</v>
      </c>
      <c r="Q437" s="119">
        <f t="shared" si="212"/>
        <v>25400.760000000002</v>
      </c>
      <c r="R437" s="1">
        <f t="shared" si="216"/>
        <v>8.6214947007163783E-6</v>
      </c>
      <c r="S437" s="2">
        <f>S$16</f>
        <v>0.1</v>
      </c>
      <c r="Z437" s="1">
        <f t="shared" si="198"/>
        <v>-2383</v>
      </c>
      <c r="AA437" s="1">
        <f t="shared" si="199"/>
        <v>-2.6336703123296196E-2</v>
      </c>
      <c r="AB437" s="1">
        <f t="shared" si="200"/>
        <v>8.5923345137265961E-3</v>
      </c>
      <c r="AC437" s="1">
        <f t="shared" si="201"/>
        <v>-2.9362381886891224E-3</v>
      </c>
      <c r="AD437" s="1">
        <f t="shared" si="202"/>
        <v>1.5859813125051608E-2</v>
      </c>
      <c r="AE437" s="1">
        <f t="shared" si="203"/>
        <v>2.5153367236155925E-5</v>
      </c>
      <c r="AF437" s="1">
        <f t="shared" si="204"/>
        <v>-2.9362381886891224E-3</v>
      </c>
      <c r="AG437" s="2"/>
      <c r="AH437" s="1">
        <f t="shared" si="205"/>
        <v>-1.9069224511971183E-2</v>
      </c>
      <c r="AI437" s="1">
        <f t="shared" si="206"/>
        <v>1.0656204230146309</v>
      </c>
      <c r="AJ437" s="1">
        <f t="shared" si="207"/>
        <v>-0.95242415827040228</v>
      </c>
      <c r="AK437" s="1">
        <f t="shared" si="208"/>
        <v>0.3375611196528272</v>
      </c>
      <c r="AL437" s="1">
        <f t="shared" si="209"/>
        <v>1.3787952989693413</v>
      </c>
      <c r="AM437" s="1">
        <f t="shared" si="210"/>
        <v>0.82432394888106619</v>
      </c>
      <c r="AN437" s="1">
        <f t="shared" si="217"/>
        <v>13.611515204406874</v>
      </c>
      <c r="AO437" s="1">
        <f t="shared" si="217"/>
        <v>13.611506611613502</v>
      </c>
      <c r="AP437" s="1">
        <f t="shared" si="217"/>
        <v>13.611456815944335</v>
      </c>
      <c r="AQ437" s="1">
        <f t="shared" si="217"/>
        <v>13.611168331643745</v>
      </c>
      <c r="AR437" s="1">
        <f t="shared" si="217"/>
        <v>13.609499849926578</v>
      </c>
      <c r="AS437" s="1">
        <f t="shared" si="217"/>
        <v>13.59994204299023</v>
      </c>
      <c r="AT437" s="1">
        <f t="shared" si="217"/>
        <v>13.54788173400015</v>
      </c>
      <c r="AU437" s="1">
        <f t="shared" si="211"/>
        <v>13.314061365227873</v>
      </c>
    </row>
    <row r="438" spans="1:47" ht="12.95" customHeight="1" x14ac:dyDescent="0.2">
      <c r="A438" s="67" t="s">
        <v>180</v>
      </c>
      <c r="B438" s="68" t="s">
        <v>100</v>
      </c>
      <c r="C438" s="67">
        <v>40427.652000000002</v>
      </c>
      <c r="D438" s="69"/>
      <c r="E438" s="70">
        <f t="shared" si="192"/>
        <v>-2378.00310474969</v>
      </c>
      <c r="F438" s="1">
        <f t="shared" si="193"/>
        <v>-2378</v>
      </c>
      <c r="G438" s="1">
        <f t="shared" si="194"/>
        <v>-5.2077400032430887E-3</v>
      </c>
      <c r="I438" s="1">
        <f>+C438-(C$7+F438*C$8)</f>
        <v>-5.2077400032430887E-3</v>
      </c>
      <c r="P438" s="1">
        <f t="shared" si="196"/>
        <v>-7.5259339744446355E-3</v>
      </c>
      <c r="Q438" s="119">
        <f t="shared" si="212"/>
        <v>25409.152000000002</v>
      </c>
      <c r="R438" s="1">
        <f t="shared" si="216"/>
        <v>5.3740232881151977E-6</v>
      </c>
      <c r="S438" s="2">
        <f>S$16</f>
        <v>0.1</v>
      </c>
      <c r="Z438" s="1">
        <f t="shared" si="198"/>
        <v>-2378</v>
      </c>
      <c r="AA438" s="1">
        <f t="shared" si="199"/>
        <v>-2.6335631591330764E-2</v>
      </c>
      <c r="AB438" s="1">
        <f t="shared" si="200"/>
        <v>1.3860995214846853E-2</v>
      </c>
      <c r="AC438" s="1">
        <f t="shared" si="201"/>
        <v>2.3181939712015468E-3</v>
      </c>
      <c r="AD438" s="1">
        <f t="shared" si="202"/>
        <v>2.1127891588087675E-2</v>
      </c>
      <c r="AE438" s="1">
        <f t="shared" si="203"/>
        <v>4.4638780295798598E-5</v>
      </c>
      <c r="AF438" s="1">
        <f t="shared" si="204"/>
        <v>2.3181939712015468E-3</v>
      </c>
      <c r="AG438" s="2"/>
      <c r="AH438" s="1">
        <f t="shared" si="205"/>
        <v>-1.9068735218089942E-2</v>
      </c>
      <c r="AI438" s="1">
        <f t="shared" si="206"/>
        <v>1.0638011514881711</v>
      </c>
      <c r="AJ438" s="1">
        <f t="shared" si="207"/>
        <v>-0.95076862418356134</v>
      </c>
      <c r="AK438" s="1">
        <f t="shared" si="208"/>
        <v>0.33790969575712509</v>
      </c>
      <c r="AL438" s="1">
        <f t="shared" si="209"/>
        <v>1.3841819628663818</v>
      </c>
      <c r="AM438" s="1">
        <f t="shared" si="210"/>
        <v>0.82885750300784811</v>
      </c>
      <c r="AN438" s="1">
        <f t="shared" si="217"/>
        <v>13.616265931972082</v>
      </c>
      <c r="AO438" s="1">
        <f t="shared" si="217"/>
        <v>13.616257690796632</v>
      </c>
      <c r="AP438" s="1">
        <f t="shared" si="217"/>
        <v>13.616209537806823</v>
      </c>
      <c r="AQ438" s="1">
        <f t="shared" si="217"/>
        <v>13.615928261784218</v>
      </c>
      <c r="AR438" s="1">
        <f t="shared" si="217"/>
        <v>13.614287988859305</v>
      </c>
      <c r="AS438" s="1">
        <f t="shared" si="217"/>
        <v>13.604814001528409</v>
      </c>
      <c r="AT438" s="1">
        <f t="shared" si="217"/>
        <v>13.552806235532094</v>
      </c>
      <c r="AU438" s="1">
        <f t="shared" si="211"/>
        <v>13.317995636980942</v>
      </c>
    </row>
    <row r="439" spans="1:47" ht="12.95" customHeight="1" x14ac:dyDescent="0.2">
      <c r="A439" s="75" t="s">
        <v>184</v>
      </c>
      <c r="B439" s="74" t="s">
        <v>101</v>
      </c>
      <c r="C439" s="69">
        <v>40432.318299999999</v>
      </c>
      <c r="D439" s="69">
        <v>1.1000000000000001E-3</v>
      </c>
      <c r="E439" s="1">
        <f t="shared" si="192"/>
        <v>-2375.2211506823328</v>
      </c>
      <c r="F439" s="1">
        <f t="shared" si="193"/>
        <v>-2375</v>
      </c>
      <c r="G439" s="1">
        <f t="shared" si="194"/>
        <v>-0.37094625000463566</v>
      </c>
      <c r="J439" s="1">
        <f>+C439-(C$7+F439*C$8)</f>
        <v>-0.37094625000463566</v>
      </c>
      <c r="P439" s="1">
        <f t="shared" si="196"/>
        <v>-7.517101040879254E-3</v>
      </c>
      <c r="Q439" s="119">
        <f t="shared" si="212"/>
        <v>25413.818299999999</v>
      </c>
      <c r="R439" s="1">
        <f t="shared" si="216"/>
        <v>0.13208074631652023</v>
      </c>
      <c r="S439" s="2">
        <f>S$17</f>
        <v>1</v>
      </c>
      <c r="Z439" s="1">
        <f t="shared" si="198"/>
        <v>-2375</v>
      </c>
      <c r="AA439" s="1">
        <f t="shared" si="199"/>
        <v>-2.6334782350979039E-2</v>
      </c>
      <c r="AB439" s="1">
        <f t="shared" si="200"/>
        <v>-0.35187801415219133</v>
      </c>
      <c r="AC439" s="1">
        <f t="shared" si="201"/>
        <v>-0.36342914896375639</v>
      </c>
      <c r="AD439" s="1">
        <f t="shared" si="202"/>
        <v>-0.34461146765365663</v>
      </c>
      <c r="AE439" s="1">
        <f t="shared" si="203"/>
        <v>0.11875706363840723</v>
      </c>
      <c r="AF439" s="1">
        <f t="shared" si="204"/>
        <v>-0.36342914896375639</v>
      </c>
      <c r="AG439" s="2"/>
      <c r="AH439" s="1">
        <f t="shared" si="205"/>
        <v>-1.9068235852444312E-2</v>
      </c>
      <c r="AI439" s="1">
        <f t="shared" si="206"/>
        <v>1.062711680306377</v>
      </c>
      <c r="AJ439" s="1">
        <f t="shared" si="207"/>
        <v>-0.9497648204103788</v>
      </c>
      <c r="AK439" s="1">
        <f t="shared" si="208"/>
        <v>0.33811358235220335</v>
      </c>
      <c r="AL439" s="1">
        <f t="shared" si="209"/>
        <v>1.3874051366057389</v>
      </c>
      <c r="AM439" s="1">
        <f t="shared" si="210"/>
        <v>0.83157989659315523</v>
      </c>
      <c r="AN439" s="1">
        <f t="shared" si="217"/>
        <v>13.619112473864455</v>
      </c>
      <c r="AO439" s="1">
        <f t="shared" si="217"/>
        <v>13.619104438499621</v>
      </c>
      <c r="AP439" s="1">
        <f t="shared" si="217"/>
        <v>13.619057253732295</v>
      </c>
      <c r="AQ439" s="1">
        <f t="shared" si="217"/>
        <v>13.618780257051455</v>
      </c>
      <c r="AR439" s="1">
        <f t="shared" si="217"/>
        <v>13.617156861000245</v>
      </c>
      <c r="AS439" s="1">
        <f t="shared" si="217"/>
        <v>13.607733510150142</v>
      </c>
      <c r="AT439" s="1">
        <f t="shared" si="217"/>
        <v>13.55575919286516</v>
      </c>
      <c r="AU439" s="1">
        <f t="shared" si="211"/>
        <v>13.320356200032784</v>
      </c>
    </row>
    <row r="440" spans="1:47" ht="12.95" customHeight="1" x14ac:dyDescent="0.2">
      <c r="A440" s="75" t="s">
        <v>184</v>
      </c>
      <c r="B440" s="74" t="s">
        <v>101</v>
      </c>
      <c r="C440" s="69">
        <v>40437.3482</v>
      </c>
      <c r="D440" s="69">
        <v>5.9999999999999995E-4</v>
      </c>
      <c r="E440" s="1">
        <f t="shared" si="192"/>
        <v>-2372.2224256189184</v>
      </c>
      <c r="F440" s="1">
        <f t="shared" si="193"/>
        <v>-2372</v>
      </c>
      <c r="P440" s="1">
        <f t="shared" si="196"/>
        <v>-7.5082664329397097E-3</v>
      </c>
      <c r="Q440" s="119">
        <f t="shared" si="212"/>
        <v>25418.8482</v>
      </c>
      <c r="U440" s="1">
        <f>+C440-(C$7+F440*C$8)</f>
        <v>-0.37308476000180235</v>
      </c>
      <c r="Z440" s="1">
        <f t="shared" si="198"/>
        <v>-2372</v>
      </c>
      <c r="AA440" s="1">
        <f t="shared" si="199"/>
        <v>-2.6333778954556776E-2</v>
      </c>
      <c r="AB440" s="1">
        <f t="shared" si="200"/>
        <v>-9999</v>
      </c>
      <c r="AC440" s="1">
        <f t="shared" si="201"/>
        <v>7.5082664329397097E-3</v>
      </c>
      <c r="AD440" s="1">
        <f t="shared" si="202"/>
        <v>-9999</v>
      </c>
      <c r="AE440" s="1">
        <f t="shared" si="203"/>
        <v>0</v>
      </c>
      <c r="AF440" s="1">
        <f t="shared" si="204"/>
        <v>-9999</v>
      </c>
      <c r="AG440" s="2"/>
      <c r="AH440" s="1">
        <f t="shared" si="205"/>
        <v>-1.9067582729619833E-2</v>
      </c>
      <c r="AI440" s="1">
        <f t="shared" si="206"/>
        <v>1.0616237899767644</v>
      </c>
      <c r="AJ440" s="1">
        <f t="shared" si="207"/>
        <v>-0.94875323493821861</v>
      </c>
      <c r="AK440" s="1">
        <f t="shared" si="208"/>
        <v>0.33831354972390482</v>
      </c>
      <c r="AL440" s="1">
        <f t="shared" si="209"/>
        <v>1.3906217118731983</v>
      </c>
      <c r="AM440" s="1">
        <f t="shared" si="210"/>
        <v>0.83430400115261805</v>
      </c>
      <c r="AN440" s="1">
        <f t="shared" si="217"/>
        <v>13.621956099949507</v>
      </c>
      <c r="AO440" s="1">
        <f t="shared" si="217"/>
        <v>13.621948266571472</v>
      </c>
      <c r="AP440" s="1">
        <f t="shared" si="217"/>
        <v>13.621902037035285</v>
      </c>
      <c r="AQ440" s="1">
        <f t="shared" si="217"/>
        <v>13.621629285195265</v>
      </c>
      <c r="AR440" s="1">
        <f t="shared" si="217"/>
        <v>13.620022727693916</v>
      </c>
      <c r="AS440" s="1">
        <f t="shared" si="217"/>
        <v>13.610650266238324</v>
      </c>
      <c r="AT440" s="1">
        <f t="shared" si="217"/>
        <v>13.558710838472644</v>
      </c>
      <c r="AU440" s="1">
        <f t="shared" si="211"/>
        <v>13.322716763084625</v>
      </c>
    </row>
    <row r="441" spans="1:47" ht="12.95" customHeight="1" x14ac:dyDescent="0.2">
      <c r="A441" s="67" t="s">
        <v>180</v>
      </c>
      <c r="B441" s="68" t="s">
        <v>100</v>
      </c>
      <c r="C441" s="67">
        <v>40442.743000000002</v>
      </c>
      <c r="D441" s="69"/>
      <c r="E441" s="70">
        <f t="shared" si="192"/>
        <v>-2369.006154525634</v>
      </c>
      <c r="F441" s="1">
        <f t="shared" si="193"/>
        <v>-2369</v>
      </c>
      <c r="G441" s="1">
        <f t="shared" ref="G441:G454" si="218">+C441-(C$7+F441*C$8)</f>
        <v>-1.03232699984801E-2</v>
      </c>
      <c r="I441" s="1">
        <f>+C441-(C$7+F441*C$8)</f>
        <v>-1.03232699984801E-2</v>
      </c>
      <c r="P441" s="1">
        <f t="shared" si="196"/>
        <v>-7.4994301506260018E-3</v>
      </c>
      <c r="Q441" s="119">
        <f t="shared" si="212"/>
        <v>25424.243000000002</v>
      </c>
      <c r="R441" s="1">
        <f t="shared" ref="R441:R454" si="219">+(P441-G441)^2</f>
        <v>7.974071486328657E-6</v>
      </c>
      <c r="S441" s="2">
        <f>S$16</f>
        <v>0.1</v>
      </c>
      <c r="Z441" s="1">
        <f t="shared" si="198"/>
        <v>-2369</v>
      </c>
      <c r="AA441" s="1">
        <f t="shared" si="199"/>
        <v>-2.633262188032031E-2</v>
      </c>
      <c r="AB441" s="1">
        <f t="shared" si="200"/>
        <v>8.7435063293927334E-3</v>
      </c>
      <c r="AC441" s="1">
        <f t="shared" si="201"/>
        <v>-2.8238398478540984E-3</v>
      </c>
      <c r="AD441" s="1">
        <f t="shared" si="202"/>
        <v>1.600935188184021E-2</v>
      </c>
      <c r="AE441" s="1">
        <f t="shared" si="203"/>
        <v>2.5629934767658065E-5</v>
      </c>
      <c r="AF441" s="1">
        <f t="shared" si="204"/>
        <v>-2.8238398478540984E-3</v>
      </c>
      <c r="AG441" s="2"/>
      <c r="AH441" s="1">
        <f t="shared" si="205"/>
        <v>-1.9066776327872834E-2</v>
      </c>
      <c r="AI441" s="1">
        <f t="shared" si="206"/>
        <v>1.0605374901688798</v>
      </c>
      <c r="AJ441" s="1">
        <f t="shared" si="207"/>
        <v>-0.94773393344970547</v>
      </c>
      <c r="AK441" s="1">
        <f t="shared" si="208"/>
        <v>0.3385096183300294</v>
      </c>
      <c r="AL441" s="1">
        <f t="shared" si="209"/>
        <v>1.3938317050483238</v>
      </c>
      <c r="AM441" s="1">
        <f t="shared" si="210"/>
        <v>0.83702982912124868</v>
      </c>
      <c r="AN441" s="1">
        <f t="shared" ref="AN441:AT450" si="220">$AU441+$AB$7*SIN(AO441)</f>
        <v>13.624796814493974</v>
      </c>
      <c r="AO441" s="1">
        <f t="shared" si="220"/>
        <v>13.624789179317242</v>
      </c>
      <c r="AP441" s="1">
        <f t="shared" si="220"/>
        <v>13.624743892062801</v>
      </c>
      <c r="AQ441" s="1">
        <f t="shared" si="220"/>
        <v>13.624475350342641</v>
      </c>
      <c r="AR441" s="1">
        <f t="shared" si="220"/>
        <v>13.622885591431423</v>
      </c>
      <c r="AS441" s="1">
        <f t="shared" si="220"/>
        <v>13.613564267672022</v>
      </c>
      <c r="AT441" s="1">
        <f t="shared" si="220"/>
        <v>13.561661169060882</v>
      </c>
      <c r="AU441" s="1">
        <f t="shared" si="211"/>
        <v>13.325077326136466</v>
      </c>
    </row>
    <row r="442" spans="1:47" ht="12.95" customHeight="1" x14ac:dyDescent="0.2">
      <c r="A442" s="67" t="s">
        <v>180</v>
      </c>
      <c r="B442" s="68" t="s">
        <v>100</v>
      </c>
      <c r="C442" s="67">
        <v>40447.769999999997</v>
      </c>
      <c r="D442" s="69"/>
      <c r="E442" s="70">
        <f t="shared" si="192"/>
        <v>-2366.0091583838093</v>
      </c>
      <c r="F442" s="1">
        <f t="shared" si="193"/>
        <v>-2366</v>
      </c>
      <c r="G442" s="1">
        <f t="shared" si="218"/>
        <v>-1.5361780002422165E-2</v>
      </c>
      <c r="I442" s="1">
        <f>+C442-(C$7+F442*C$8)</f>
        <v>-1.5361780002422165E-2</v>
      </c>
      <c r="P442" s="1">
        <f t="shared" si="196"/>
        <v>-7.4905921939381337E-3</v>
      </c>
      <c r="Q442" s="119">
        <f t="shared" si="212"/>
        <v>25429.269999999997</v>
      </c>
      <c r="R442" s="1">
        <f t="shared" si="219"/>
        <v>6.1955597516427652E-5</v>
      </c>
      <c r="S442" s="2">
        <f>S$16</f>
        <v>0.1</v>
      </c>
      <c r="Z442" s="1">
        <f t="shared" si="198"/>
        <v>-2366</v>
      </c>
      <c r="AA442" s="1">
        <f t="shared" si="199"/>
        <v>-2.633131160631479E-2</v>
      </c>
      <c r="AB442" s="1">
        <f t="shared" si="200"/>
        <v>3.704037122826305E-3</v>
      </c>
      <c r="AC442" s="1">
        <f t="shared" si="201"/>
        <v>-7.8711878084840314E-3</v>
      </c>
      <c r="AD442" s="1">
        <f t="shared" si="202"/>
        <v>1.0969531603892625E-2</v>
      </c>
      <c r="AE442" s="1">
        <f t="shared" si="203"/>
        <v>1.203306236087991E-5</v>
      </c>
      <c r="AF442" s="1">
        <f t="shared" si="204"/>
        <v>-7.8711878084840314E-3</v>
      </c>
      <c r="AG442" s="2"/>
      <c r="AH442" s="1">
        <f t="shared" si="205"/>
        <v>-1.906581712524847E-2</v>
      </c>
      <c r="AI442" s="1">
        <f t="shared" si="206"/>
        <v>1.0594527903903379</v>
      </c>
      <c r="AJ442" s="1">
        <f t="shared" si="207"/>
        <v>-0.94670698126760522</v>
      </c>
      <c r="AK442" s="1">
        <f t="shared" si="208"/>
        <v>0.33870180857605697</v>
      </c>
      <c r="AL442" s="1">
        <f t="shared" si="209"/>
        <v>1.397035132538917</v>
      </c>
      <c r="AM442" s="1">
        <f t="shared" si="210"/>
        <v>0.83975739297346019</v>
      </c>
      <c r="AN442" s="1">
        <f t="shared" si="220"/>
        <v>13.627634621790129</v>
      </c>
      <c r="AO442" s="1">
        <f t="shared" si="220"/>
        <v>13.627627181067901</v>
      </c>
      <c r="AP442" s="1">
        <f t="shared" si="220"/>
        <v>13.627582823190348</v>
      </c>
      <c r="AQ442" s="1">
        <f t="shared" si="220"/>
        <v>13.627318456658328</v>
      </c>
      <c r="AR442" s="1">
        <f t="shared" si="220"/>
        <v>13.625745454758045</v>
      </c>
      <c r="AS442" s="1">
        <f t="shared" si="220"/>
        <v>13.616475512376129</v>
      </c>
      <c r="AT442" s="1">
        <f t="shared" si="220"/>
        <v>13.564610181343539</v>
      </c>
      <c r="AU442" s="1">
        <f t="shared" si="211"/>
        <v>13.327437889188307</v>
      </c>
    </row>
    <row r="443" spans="1:47" ht="12.95" customHeight="1" x14ac:dyDescent="0.2">
      <c r="A443" s="67" t="s">
        <v>179</v>
      </c>
      <c r="B443" s="68" t="s">
        <v>101</v>
      </c>
      <c r="C443" s="67">
        <v>40455.324000000001</v>
      </c>
      <c r="D443" s="69"/>
      <c r="E443" s="70">
        <f t="shared" si="192"/>
        <v>-2361.505615742994</v>
      </c>
      <c r="F443" s="1">
        <f t="shared" si="193"/>
        <v>-2361.5</v>
      </c>
      <c r="G443" s="1">
        <f t="shared" si="218"/>
        <v>-9.4195450001279823E-3</v>
      </c>
      <c r="I443" s="1">
        <f>+C443-(C$7+F443*C$8)</f>
        <v>-9.4195450001279823E-3</v>
      </c>
      <c r="P443" s="1">
        <f t="shared" si="196"/>
        <v>-7.4773321194547722E-3</v>
      </c>
      <c r="Q443" s="119">
        <f t="shared" si="212"/>
        <v>25436.824000000001</v>
      </c>
      <c r="R443" s="1">
        <f t="shared" si="219"/>
        <v>3.7721908738529295E-6</v>
      </c>
      <c r="S443" s="2">
        <f>S$16</f>
        <v>0.1</v>
      </c>
      <c r="Z443" s="1">
        <f t="shared" si="198"/>
        <v>-2361.5</v>
      </c>
      <c r="AA443" s="1">
        <f t="shared" si="199"/>
        <v>-2.6329059990897949E-2</v>
      </c>
      <c r="AB443" s="1">
        <f t="shared" si="200"/>
        <v>9.6445478646972928E-3</v>
      </c>
      <c r="AC443" s="1">
        <f t="shared" si="201"/>
        <v>-1.9422128806732102E-3</v>
      </c>
      <c r="AD443" s="1">
        <f t="shared" si="202"/>
        <v>1.6909514990769967E-2</v>
      </c>
      <c r="AE443" s="1">
        <f t="shared" si="203"/>
        <v>2.8593169722307421E-5</v>
      </c>
      <c r="AF443" s="1">
        <f t="shared" si="204"/>
        <v>-1.9422128806732102E-3</v>
      </c>
      <c r="AG443" s="2"/>
      <c r="AH443" s="1">
        <f t="shared" si="205"/>
        <v>-1.9064092864825275E-2</v>
      </c>
      <c r="AI443" s="1">
        <f t="shared" si="206"/>
        <v>1.057828761180899</v>
      </c>
      <c r="AJ443" s="1">
        <f t="shared" si="207"/>
        <v>-0.94515234995194564</v>
      </c>
      <c r="AK443" s="1">
        <f t="shared" si="208"/>
        <v>0.33898286652598236</v>
      </c>
      <c r="AL443" s="1">
        <f t="shared" si="209"/>
        <v>1.4018279990747236</v>
      </c>
      <c r="AM443" s="1">
        <f t="shared" si="210"/>
        <v>0.84385202091840616</v>
      </c>
      <c r="AN443" s="1">
        <f t="shared" si="220"/>
        <v>13.631885891094816</v>
      </c>
      <c r="AO443" s="1">
        <f t="shared" si="220"/>
        <v>13.63187873511459</v>
      </c>
      <c r="AP443" s="1">
        <f t="shared" si="220"/>
        <v>13.631835747209418</v>
      </c>
      <c r="AQ443" s="1">
        <f t="shared" si="220"/>
        <v>13.631577577524222</v>
      </c>
      <c r="AR443" s="1">
        <f t="shared" si="220"/>
        <v>13.63002962967756</v>
      </c>
      <c r="AS443" s="1">
        <f t="shared" si="220"/>
        <v>13.620837206137605</v>
      </c>
      <c r="AT443" s="1">
        <f t="shared" si="220"/>
        <v>13.569031220773784</v>
      </c>
      <c r="AU443" s="1">
        <f t="shared" si="211"/>
        <v>13.330978733766068</v>
      </c>
    </row>
    <row r="444" spans="1:47" ht="12.95" customHeight="1" x14ac:dyDescent="0.2">
      <c r="A444" s="67" t="s">
        <v>185</v>
      </c>
      <c r="B444" s="68" t="s">
        <v>100</v>
      </c>
      <c r="C444" s="67">
        <v>40481.309000000001</v>
      </c>
      <c r="D444" s="69"/>
      <c r="E444" s="70">
        <f t="shared" si="192"/>
        <v>-2346.0138821552869</v>
      </c>
      <c r="F444" s="1">
        <f t="shared" si="193"/>
        <v>-2346</v>
      </c>
      <c r="G444" s="1">
        <f t="shared" si="218"/>
        <v>-2.3285180002858397E-2</v>
      </c>
      <c r="I444" s="1">
        <f>+G444</f>
        <v>-2.3285180002858397E-2</v>
      </c>
      <c r="P444" s="1">
        <f t="shared" si="196"/>
        <v>-7.4316296931237289E-3</v>
      </c>
      <c r="Q444" s="119">
        <f t="shared" si="212"/>
        <v>25462.809000000001</v>
      </c>
      <c r="R444" s="1">
        <f t="shared" si="219"/>
        <v>2.5133505742328823E-4</v>
      </c>
      <c r="S444" s="2">
        <f>S$16</f>
        <v>0.1</v>
      </c>
      <c r="Z444" s="1">
        <f t="shared" si="198"/>
        <v>-2346</v>
      </c>
      <c r="AA444" s="1">
        <f t="shared" si="199"/>
        <v>-2.6318696589758668E-2</v>
      </c>
      <c r="AB444" s="1">
        <f t="shared" si="200"/>
        <v>-4.2296272243930143E-3</v>
      </c>
      <c r="AC444" s="1">
        <f t="shared" si="201"/>
        <v>-1.5853550309734669E-2</v>
      </c>
      <c r="AD444" s="1">
        <f t="shared" si="202"/>
        <v>3.0335165869002714E-3</v>
      </c>
      <c r="AE444" s="1">
        <f t="shared" si="203"/>
        <v>9.2022228829990732E-7</v>
      </c>
      <c r="AF444" s="1">
        <f t="shared" si="204"/>
        <v>-1.5853550309734669E-2</v>
      </c>
      <c r="AG444" s="2"/>
      <c r="AH444" s="1">
        <f t="shared" si="205"/>
        <v>-1.9055552778465382E-2</v>
      </c>
      <c r="AI444" s="1">
        <f t="shared" si="206"/>
        <v>1.0522630217559139</v>
      </c>
      <c r="AJ444" s="1">
        <f t="shared" si="207"/>
        <v>-0.93966987406667635</v>
      </c>
      <c r="AK444" s="1">
        <f t="shared" si="208"/>
        <v>0.33988546008152554</v>
      </c>
      <c r="AL444" s="1">
        <f t="shared" si="209"/>
        <v>1.4182247420337319</v>
      </c>
      <c r="AM444" s="1">
        <f t="shared" si="210"/>
        <v>0.85798644146090197</v>
      </c>
      <c r="AN444" s="1">
        <f t="shared" si="220"/>
        <v>13.646479362031474</v>
      </c>
      <c r="AO444" s="1">
        <f t="shared" si="220"/>
        <v>13.646473124835627</v>
      </c>
      <c r="AP444" s="1">
        <f t="shared" si="220"/>
        <v>13.646434636743225</v>
      </c>
      <c r="AQ444" s="1">
        <f t="shared" si="220"/>
        <v>13.646197198171075</v>
      </c>
      <c r="AR444" s="1">
        <f t="shared" si="220"/>
        <v>13.644734730519028</v>
      </c>
      <c r="AS444" s="1">
        <f t="shared" si="220"/>
        <v>13.635813215600695</v>
      </c>
      <c r="AT444" s="1">
        <f t="shared" si="220"/>
        <v>13.584236331889924</v>
      </c>
      <c r="AU444" s="1">
        <f t="shared" si="211"/>
        <v>13.343174976200579</v>
      </c>
    </row>
    <row r="445" spans="1:47" ht="12.95" customHeight="1" x14ac:dyDescent="0.2">
      <c r="A445" s="70" t="s">
        <v>186</v>
      </c>
      <c r="B445" s="76"/>
      <c r="C445" s="77">
        <v>40486.351999999999</v>
      </c>
      <c r="D445" s="77"/>
      <c r="E445" s="70">
        <f t="shared" si="192"/>
        <v>-2343.0073471357459</v>
      </c>
      <c r="F445" s="1">
        <f t="shared" si="193"/>
        <v>-2343</v>
      </c>
      <c r="G445" s="1">
        <f t="shared" si="218"/>
        <v>-1.2323690003540833E-2</v>
      </c>
      <c r="I445" s="1">
        <f>+G445</f>
        <v>-1.2323690003540833E-2</v>
      </c>
      <c r="P445" s="1">
        <f t="shared" si="196"/>
        <v>-7.4227788995672771E-3</v>
      </c>
      <c r="Q445" s="119">
        <f t="shared" si="212"/>
        <v>25467.851999999999</v>
      </c>
      <c r="R445" s="1">
        <f t="shared" si="219"/>
        <v>2.4018929649051295E-5</v>
      </c>
      <c r="S445" s="2">
        <f>S$16</f>
        <v>0.1</v>
      </c>
      <c r="Z445" s="1">
        <f t="shared" si="198"/>
        <v>-2343</v>
      </c>
      <c r="AA445" s="1">
        <f t="shared" si="199"/>
        <v>-2.6316227638570413E-2</v>
      </c>
      <c r="AB445" s="1">
        <f t="shared" si="200"/>
        <v>6.7297479532870477E-3</v>
      </c>
      <c r="AC445" s="1">
        <f t="shared" si="201"/>
        <v>-4.9009111039735554E-3</v>
      </c>
      <c r="AD445" s="1">
        <f t="shared" si="202"/>
        <v>1.399253763502958E-2</v>
      </c>
      <c r="AE445" s="1">
        <f t="shared" si="203"/>
        <v>1.9579110946771921E-5</v>
      </c>
      <c r="AF445" s="1">
        <f t="shared" si="204"/>
        <v>-4.9009111039735554E-3</v>
      </c>
      <c r="AG445" s="2"/>
      <c r="AH445" s="1">
        <f t="shared" si="205"/>
        <v>-1.905343795682788E-2</v>
      </c>
      <c r="AI445" s="1">
        <f t="shared" si="206"/>
        <v>1.0511908878139127</v>
      </c>
      <c r="AJ445" s="1">
        <f t="shared" si="207"/>
        <v>-0.93858639822753853</v>
      </c>
      <c r="AK445" s="1">
        <f t="shared" si="208"/>
        <v>0.34004858832630497</v>
      </c>
      <c r="AL445" s="1">
        <f t="shared" si="209"/>
        <v>1.4213783804077533</v>
      </c>
      <c r="AM445" s="1">
        <f t="shared" si="210"/>
        <v>0.86072773241684841</v>
      </c>
      <c r="AN445" s="1">
        <f t="shared" si="220"/>
        <v>13.649295025634222</v>
      </c>
      <c r="AO445" s="1">
        <f t="shared" si="220"/>
        <v>13.649288955486476</v>
      </c>
      <c r="AP445" s="1">
        <f t="shared" si="220"/>
        <v>13.649251299575587</v>
      </c>
      <c r="AQ445" s="1">
        <f t="shared" si="220"/>
        <v>13.649017762355804</v>
      </c>
      <c r="AR445" s="1">
        <f t="shared" si="220"/>
        <v>13.647571680935251</v>
      </c>
      <c r="AS445" s="1">
        <f t="shared" si="220"/>
        <v>13.638703261326501</v>
      </c>
      <c r="AT445" s="1">
        <f t="shared" si="220"/>
        <v>13.587175128773398</v>
      </c>
      <c r="AU445" s="1">
        <f t="shared" si="211"/>
        <v>13.34553553925242</v>
      </c>
    </row>
    <row r="446" spans="1:47" ht="12.95" customHeight="1" x14ac:dyDescent="0.2">
      <c r="A446" s="67" t="s">
        <v>142</v>
      </c>
      <c r="B446" s="68" t="s">
        <v>100</v>
      </c>
      <c r="C446" s="67">
        <v>40665.828200000004</v>
      </c>
      <c r="D446" s="69"/>
      <c r="E446" s="70">
        <f t="shared" si="192"/>
        <v>-2236.0072518602401</v>
      </c>
      <c r="F446" s="1">
        <f t="shared" si="193"/>
        <v>-2236</v>
      </c>
      <c r="G446" s="1">
        <f t="shared" si="218"/>
        <v>-1.2163879997387994E-2</v>
      </c>
      <c r="P446" s="1">
        <f t="shared" si="196"/>
        <v>-7.1060057413929187E-3</v>
      </c>
      <c r="Q446" s="119">
        <f t="shared" si="212"/>
        <v>25647.328200000004</v>
      </c>
      <c r="R446" s="1">
        <f t="shared" si="219"/>
        <v>2.5582091989457738E-5</v>
      </c>
      <c r="S446" s="2">
        <f>S$18</f>
        <v>1</v>
      </c>
      <c r="Z446" s="1">
        <f t="shared" si="198"/>
        <v>-2236</v>
      </c>
      <c r="AA446" s="1">
        <f t="shared" si="199"/>
        <v>-2.6134255203089277E-2</v>
      </c>
      <c r="AB446" s="1">
        <f t="shared" si="200"/>
        <v>6.720476975444107E-3</v>
      </c>
      <c r="AC446" s="1">
        <f t="shared" si="201"/>
        <v>-5.0578742559950754E-3</v>
      </c>
      <c r="AD446" s="1">
        <f t="shared" si="202"/>
        <v>1.3970375205701283E-2</v>
      </c>
      <c r="AE446" s="1">
        <f t="shared" si="203"/>
        <v>1.9517138338807317E-4</v>
      </c>
      <c r="AF446" s="1">
        <f t="shared" si="204"/>
        <v>-5.0578742559950754E-3</v>
      </c>
      <c r="AG446" s="2"/>
      <c r="AH446" s="1">
        <f t="shared" si="205"/>
        <v>-1.8884356972832101E-2</v>
      </c>
      <c r="AI446" s="1">
        <f t="shared" si="206"/>
        <v>1.0140990892728097</v>
      </c>
      <c r="AJ446" s="1">
        <f t="shared" si="207"/>
        <v>-0.89574487974789729</v>
      </c>
      <c r="AK446" s="1">
        <f t="shared" si="208"/>
        <v>0.34359098518378905</v>
      </c>
      <c r="AL446" s="1">
        <f t="shared" si="209"/>
        <v>1.5297848207615301</v>
      </c>
      <c r="AM446" s="1">
        <f t="shared" si="210"/>
        <v>0.9598070470514577</v>
      </c>
      <c r="AN446" s="1">
        <f t="shared" si="220"/>
        <v>13.747879643771409</v>
      </c>
      <c r="AO446" s="1">
        <f t="shared" si="220"/>
        <v>13.747877623297612</v>
      </c>
      <c r="AP446" s="1">
        <f t="shared" si="220"/>
        <v>13.747862142594649</v>
      </c>
      <c r="AQ446" s="1">
        <f t="shared" si="220"/>
        <v>13.747743550109133</v>
      </c>
      <c r="AR446" s="1">
        <f t="shared" si="220"/>
        <v>13.746836187007538</v>
      </c>
      <c r="AS446" s="1">
        <f t="shared" si="220"/>
        <v>13.739958938330014</v>
      </c>
      <c r="AT446" s="1">
        <f t="shared" si="220"/>
        <v>13.691087967177078</v>
      </c>
      <c r="AU446" s="1">
        <f t="shared" si="211"/>
        <v>13.429728954768079</v>
      </c>
    </row>
    <row r="447" spans="1:47" ht="12.95" customHeight="1" x14ac:dyDescent="0.2">
      <c r="A447" s="67" t="s">
        <v>142</v>
      </c>
      <c r="B447" s="68" t="s">
        <v>101</v>
      </c>
      <c r="C447" s="67">
        <v>40666.669699999999</v>
      </c>
      <c r="D447" s="69"/>
      <c r="E447" s="70">
        <f t="shared" si="192"/>
        <v>-2235.5055665104624</v>
      </c>
      <c r="F447" s="1">
        <f t="shared" si="193"/>
        <v>-2235.5</v>
      </c>
      <c r="G447" s="1">
        <f t="shared" si="218"/>
        <v>-9.3369650057866238E-3</v>
      </c>
      <c r="P447" s="1">
        <f t="shared" si="196"/>
        <v>-7.104520493122944E-3</v>
      </c>
      <c r="Q447" s="119">
        <f t="shared" si="212"/>
        <v>25648.169699999999</v>
      </c>
      <c r="R447" s="1">
        <f t="shared" si="219"/>
        <v>4.9838085021221754E-6</v>
      </c>
      <c r="S447" s="2">
        <f>S$18</f>
        <v>1</v>
      </c>
      <c r="Z447" s="1">
        <f t="shared" si="198"/>
        <v>-2235.5</v>
      </c>
      <c r="AA447" s="1">
        <f t="shared" si="199"/>
        <v>-2.6132993093706168E-2</v>
      </c>
      <c r="AB447" s="1">
        <f t="shared" si="200"/>
        <v>9.5461912892247681E-3</v>
      </c>
      <c r="AC447" s="1">
        <f t="shared" si="201"/>
        <v>-2.2324445126636798E-3</v>
      </c>
      <c r="AD447" s="1">
        <f t="shared" si="202"/>
        <v>1.6796028087919544E-2</v>
      </c>
      <c r="AE447" s="1">
        <f t="shared" si="203"/>
        <v>2.8210655953018224E-4</v>
      </c>
      <c r="AF447" s="1">
        <f t="shared" si="204"/>
        <v>-2.2324445126636798E-3</v>
      </c>
      <c r="AG447" s="2"/>
      <c r="AH447" s="1">
        <f t="shared" si="205"/>
        <v>-1.8883156295011392E-2</v>
      </c>
      <c r="AI447" s="1">
        <f t="shared" si="206"/>
        <v>1.0139312143736776</v>
      </c>
      <c r="AJ447" s="1">
        <f t="shared" si="207"/>
        <v>-0.89552756359558272</v>
      </c>
      <c r="AK447" s="1">
        <f t="shared" si="208"/>
        <v>0.34359783276959716</v>
      </c>
      <c r="AL447" s="1">
        <f t="shared" si="209"/>
        <v>1.530273405241972</v>
      </c>
      <c r="AM447" s="1">
        <f t="shared" si="210"/>
        <v>0.96027649860974629</v>
      </c>
      <c r="AN447" s="1">
        <f t="shared" si="220"/>
        <v>13.748332090116477</v>
      </c>
      <c r="AO447" s="1">
        <f t="shared" si="220"/>
        <v>13.748330081357926</v>
      </c>
      <c r="AP447" s="1">
        <f t="shared" si="220"/>
        <v>13.748314673419404</v>
      </c>
      <c r="AQ447" s="1">
        <f t="shared" si="220"/>
        <v>13.748196507960223</v>
      </c>
      <c r="AR447" s="1">
        <f t="shared" si="220"/>
        <v>13.747291411780118</v>
      </c>
      <c r="AS447" s="1">
        <f t="shared" si="220"/>
        <v>13.740423740266817</v>
      </c>
      <c r="AT447" s="1">
        <f t="shared" si="220"/>
        <v>13.691569298729386</v>
      </c>
      <c r="AU447" s="1">
        <f t="shared" si="211"/>
        <v>13.430122381943386</v>
      </c>
    </row>
    <row r="448" spans="1:47" ht="12.95" customHeight="1" x14ac:dyDescent="0.2">
      <c r="A448" s="70" t="s">
        <v>187</v>
      </c>
      <c r="B448" s="76"/>
      <c r="C448" s="77">
        <v>40714.476999999999</v>
      </c>
      <c r="D448" s="77"/>
      <c r="E448" s="70">
        <f t="shared" si="192"/>
        <v>-2207.0038172263535</v>
      </c>
      <c r="F448" s="1">
        <f t="shared" si="193"/>
        <v>-2207</v>
      </c>
      <c r="G448" s="1">
        <f t="shared" si="218"/>
        <v>-6.4028100023278967E-3</v>
      </c>
      <c r="I448" s="1">
        <f>+G448</f>
        <v>-6.4028100023278967E-3</v>
      </c>
      <c r="P448" s="1">
        <f t="shared" si="196"/>
        <v>-7.0197844600540177E-3</v>
      </c>
      <c r="Q448" s="119">
        <f t="shared" si="212"/>
        <v>25695.976999999999</v>
      </c>
      <c r="R448" s="1">
        <f t="shared" si="219"/>
        <v>3.8065748148644116E-7</v>
      </c>
      <c r="S448" s="2">
        <f>S$16</f>
        <v>0.1</v>
      </c>
      <c r="Z448" s="1">
        <f t="shared" si="198"/>
        <v>-2207</v>
      </c>
      <c r="AA448" s="1">
        <f t="shared" si="199"/>
        <v>-2.6055039642102179E-2</v>
      </c>
      <c r="AB448" s="1">
        <f t="shared" si="200"/>
        <v>1.2405912755912886E-2</v>
      </c>
      <c r="AC448" s="1">
        <f t="shared" si="201"/>
        <v>6.1697445772612106E-4</v>
      </c>
      <c r="AD448" s="1">
        <f t="shared" si="202"/>
        <v>1.9652229639774282E-2</v>
      </c>
      <c r="AE448" s="1">
        <f t="shared" si="203"/>
        <v>3.8621012981442285E-5</v>
      </c>
      <c r="AF448" s="1">
        <f t="shared" si="204"/>
        <v>6.1697445772612106E-4</v>
      </c>
      <c r="AG448" s="2"/>
      <c r="AH448" s="1">
        <f t="shared" si="205"/>
        <v>-1.8808722758240783E-2</v>
      </c>
      <c r="AI448" s="1">
        <f t="shared" si="206"/>
        <v>1.0044492034618249</v>
      </c>
      <c r="AJ448" s="1">
        <f t="shared" si="207"/>
        <v>-0.88291325083625771</v>
      </c>
      <c r="AK448" s="1">
        <f t="shared" si="208"/>
        <v>0.34385135452175364</v>
      </c>
      <c r="AL448" s="1">
        <f t="shared" si="209"/>
        <v>1.5578577266583544</v>
      </c>
      <c r="AM448" s="1">
        <f t="shared" si="210"/>
        <v>0.98714438733515186</v>
      </c>
      <c r="AN448" s="1">
        <f t="shared" si="220"/>
        <v>13.773998438242975</v>
      </c>
      <c r="AO448" s="1">
        <f t="shared" si="220"/>
        <v>13.77399701353864</v>
      </c>
      <c r="AP448" s="1">
        <f t="shared" si="220"/>
        <v>13.77398535107975</v>
      </c>
      <c r="AQ448" s="1">
        <f t="shared" si="220"/>
        <v>13.773889897041576</v>
      </c>
      <c r="AR448" s="1">
        <f t="shared" si="220"/>
        <v>13.773109530803744</v>
      </c>
      <c r="AS448" s="1">
        <f t="shared" si="220"/>
        <v>13.766788712610248</v>
      </c>
      <c r="AT448" s="1">
        <f t="shared" si="220"/>
        <v>13.718937886557981</v>
      </c>
      <c r="AU448" s="1">
        <f t="shared" si="211"/>
        <v>13.452547730935875</v>
      </c>
    </row>
    <row r="449" spans="1:47" ht="12.95" customHeight="1" x14ac:dyDescent="0.2">
      <c r="A449" s="75" t="s">
        <v>188</v>
      </c>
      <c r="B449" s="78" t="s">
        <v>52</v>
      </c>
      <c r="C449" s="75">
        <v>40724.533000000003</v>
      </c>
      <c r="D449" s="75">
        <v>1.5E-3</v>
      </c>
      <c r="E449" s="70">
        <f t="shared" si="192"/>
        <v>-2201.0086325829807</v>
      </c>
      <c r="F449" s="1">
        <f t="shared" si="193"/>
        <v>-2201</v>
      </c>
      <c r="G449" s="1">
        <f t="shared" si="218"/>
        <v>-1.4479830002528615E-2</v>
      </c>
      <c r="J449" s="1">
        <f>+C449-(C$7+F449*C$8)</f>
        <v>-1.4479830002528615E-2</v>
      </c>
      <c r="P449" s="1">
        <f t="shared" si="196"/>
        <v>-7.0019260398945299E-3</v>
      </c>
      <c r="Q449" s="119">
        <f t="shared" si="212"/>
        <v>25706.033000000003</v>
      </c>
      <c r="R449" s="1">
        <f t="shared" si="219"/>
        <v>5.5919047674378555E-5</v>
      </c>
      <c r="S449" s="2">
        <f>S$17</f>
        <v>1</v>
      </c>
      <c r="Z449" s="1">
        <f t="shared" si="198"/>
        <v>-2201</v>
      </c>
      <c r="AA449" s="1">
        <f t="shared" si="199"/>
        <v>-2.6037142495031418E-2</v>
      </c>
      <c r="AB449" s="1">
        <f t="shared" si="200"/>
        <v>4.3117412305975697E-3</v>
      </c>
      <c r="AC449" s="1">
        <f t="shared" si="201"/>
        <v>-7.4779039626340854E-3</v>
      </c>
      <c r="AD449" s="1">
        <f t="shared" si="202"/>
        <v>1.1557312492502803E-2</v>
      </c>
      <c r="AE449" s="1">
        <f t="shared" si="203"/>
        <v>1.3357147204936135E-4</v>
      </c>
      <c r="AF449" s="1">
        <f t="shared" si="204"/>
        <v>-7.4779039626340854E-3</v>
      </c>
      <c r="AG449" s="2"/>
      <c r="AH449" s="1">
        <f t="shared" si="205"/>
        <v>-1.8791571233126185E-2</v>
      </c>
      <c r="AI449" s="1">
        <f t="shared" si="206"/>
        <v>1.002474884266308</v>
      </c>
      <c r="AJ449" s="1">
        <f t="shared" si="207"/>
        <v>-0.88020282422977525</v>
      </c>
      <c r="AK449" s="1">
        <f t="shared" si="208"/>
        <v>0.3438712322450917</v>
      </c>
      <c r="AL449" s="1">
        <f t="shared" si="209"/>
        <v>1.5635993259884502</v>
      </c>
      <c r="AM449" s="1">
        <f t="shared" si="210"/>
        <v>0.99282877389964785</v>
      </c>
      <c r="AN449" s="1">
        <f t="shared" si="220"/>
        <v>13.779371278502778</v>
      </c>
      <c r="AO449" s="1">
        <f t="shared" si="220"/>
        <v>13.779369957393934</v>
      </c>
      <c r="AP449" s="1">
        <f t="shared" si="220"/>
        <v>13.779358987697011</v>
      </c>
      <c r="AQ449" s="1">
        <f t="shared" si="220"/>
        <v>13.779267914328669</v>
      </c>
      <c r="AR449" s="1">
        <f t="shared" si="220"/>
        <v>13.77851265334799</v>
      </c>
      <c r="AS449" s="1">
        <f t="shared" si="220"/>
        <v>13.77230699595828</v>
      </c>
      <c r="AT449" s="1">
        <f t="shared" si="220"/>
        <v>13.724682706814933</v>
      </c>
      <c r="AU449" s="1">
        <f t="shared" si="211"/>
        <v>13.457268857039557</v>
      </c>
    </row>
    <row r="450" spans="1:47" ht="12.95" customHeight="1" x14ac:dyDescent="0.2">
      <c r="A450" s="67" t="s">
        <v>189</v>
      </c>
      <c r="B450" s="68" t="s">
        <v>100</v>
      </c>
      <c r="C450" s="67">
        <v>40744.656999999999</v>
      </c>
      <c r="D450" s="69"/>
      <c r="E450" s="70">
        <f t="shared" si="192"/>
        <v>-2189.0111091379567</v>
      </c>
      <c r="F450" s="1">
        <f t="shared" si="193"/>
        <v>-2189</v>
      </c>
      <c r="G450" s="1">
        <f t="shared" si="218"/>
        <v>-1.8633870000485331E-2</v>
      </c>
      <c r="I450" s="1">
        <f>+C450-(C$7+F450*C$8)</f>
        <v>-1.8633870000485331E-2</v>
      </c>
      <c r="P450" s="1">
        <f t="shared" si="196"/>
        <v>-6.9661891070855984E-3</v>
      </c>
      <c r="Q450" s="119">
        <f t="shared" si="212"/>
        <v>25726.156999999999</v>
      </c>
      <c r="R450" s="1">
        <f t="shared" si="219"/>
        <v>1.3613477743020517E-4</v>
      </c>
      <c r="S450" s="2">
        <f>S$16</f>
        <v>0.1</v>
      </c>
      <c r="Z450" s="1">
        <f t="shared" si="198"/>
        <v>-2189</v>
      </c>
      <c r="AA450" s="1">
        <f t="shared" si="199"/>
        <v>-2.5999825422860768E-2</v>
      </c>
      <c r="AB450" s="1">
        <f t="shared" si="200"/>
        <v>1.2188019108276549E-4</v>
      </c>
      <c r="AC450" s="1">
        <f t="shared" si="201"/>
        <v>-1.1667680893399732E-2</v>
      </c>
      <c r="AD450" s="1">
        <f t="shared" si="202"/>
        <v>7.3659554223754371E-3</v>
      </c>
      <c r="AE450" s="1">
        <f t="shared" si="203"/>
        <v>5.4257299284422111E-6</v>
      </c>
      <c r="AF450" s="1">
        <f t="shared" si="204"/>
        <v>-1.1667680893399732E-2</v>
      </c>
      <c r="AG450" s="2"/>
      <c r="AH450" s="1">
        <f t="shared" si="205"/>
        <v>-1.8755750191568096E-2</v>
      </c>
      <c r="AI450" s="1">
        <f t="shared" si="206"/>
        <v>0.99854926209902672</v>
      </c>
      <c r="AJ450" s="1">
        <f t="shared" si="207"/>
        <v>-0.87472770257699795</v>
      </c>
      <c r="AK450" s="1">
        <f t="shared" si="208"/>
        <v>0.3438770780052548</v>
      </c>
      <c r="AL450" s="1">
        <f t="shared" si="209"/>
        <v>1.5750150706051298</v>
      </c>
      <c r="AM450" s="1">
        <f t="shared" si="210"/>
        <v>1.0042276678041906</v>
      </c>
      <c r="AN450" s="1">
        <f t="shared" si="220"/>
        <v>13.790085344709015</v>
      </c>
      <c r="AO450" s="1">
        <f t="shared" si="220"/>
        <v>13.790084212722396</v>
      </c>
      <c r="AP450" s="1">
        <f t="shared" si="220"/>
        <v>13.790074535508882</v>
      </c>
      <c r="AQ450" s="1">
        <f t="shared" si="220"/>
        <v>13.789991816772371</v>
      </c>
      <c r="AR450" s="1">
        <f t="shared" si="220"/>
        <v>13.789285524934332</v>
      </c>
      <c r="AS450" s="1">
        <f t="shared" si="220"/>
        <v>13.783309941951151</v>
      </c>
      <c r="AT450" s="1">
        <f t="shared" si="220"/>
        <v>13.736154443490479</v>
      </c>
      <c r="AU450" s="1">
        <f t="shared" si="211"/>
        <v>13.466711109246921</v>
      </c>
    </row>
    <row r="451" spans="1:47" ht="12.95" customHeight="1" x14ac:dyDescent="0.2">
      <c r="A451" s="67" t="s">
        <v>189</v>
      </c>
      <c r="B451" s="68" t="s">
        <v>100</v>
      </c>
      <c r="C451" s="67">
        <v>40764.796000000002</v>
      </c>
      <c r="D451" s="69"/>
      <c r="E451" s="70">
        <f t="shared" si="192"/>
        <v>-2177.0046429950717</v>
      </c>
      <c r="F451" s="1">
        <f t="shared" si="193"/>
        <v>-2177</v>
      </c>
      <c r="G451" s="1">
        <f t="shared" si="218"/>
        <v>-7.787909999024123E-3</v>
      </c>
      <c r="I451" s="1">
        <f>+C451-(C$7+F451*C$8)</f>
        <v>-7.787909999024123E-3</v>
      </c>
      <c r="P451" s="1">
        <f t="shared" si="196"/>
        <v>-6.9304253842900629E-3</v>
      </c>
      <c r="Q451" s="119">
        <f t="shared" si="212"/>
        <v>25746.296000000002</v>
      </c>
      <c r="R451" s="1">
        <f t="shared" si="219"/>
        <v>7.3527986450561936E-7</v>
      </c>
      <c r="S451" s="2">
        <f>S$16</f>
        <v>0.1</v>
      </c>
      <c r="Z451" s="1">
        <f t="shared" si="198"/>
        <v>-2177</v>
      </c>
      <c r="AA451" s="1">
        <f t="shared" si="199"/>
        <v>-2.5960501606112102E-2</v>
      </c>
      <c r="AB451" s="1">
        <f t="shared" si="200"/>
        <v>1.0930018788674858E-2</v>
      </c>
      <c r="AC451" s="1">
        <f t="shared" si="201"/>
        <v>-8.5748461473406003E-4</v>
      </c>
      <c r="AD451" s="1">
        <f t="shared" si="202"/>
        <v>1.8172591607087979E-2</v>
      </c>
      <c r="AE451" s="1">
        <f t="shared" si="203"/>
        <v>3.3024308571800443E-5</v>
      </c>
      <c r="AF451" s="1">
        <f t="shared" si="204"/>
        <v>-8.5748461473406003E-4</v>
      </c>
      <c r="AG451" s="2"/>
      <c r="AH451" s="1">
        <f t="shared" si="205"/>
        <v>-1.8717928787698981E-2</v>
      </c>
      <c r="AI451" s="1">
        <f t="shared" si="206"/>
        <v>0.99465445165283817</v>
      </c>
      <c r="AJ451" s="1">
        <f t="shared" si="207"/>
        <v>-0.86918263176467125</v>
      </c>
      <c r="AK451" s="1">
        <f t="shared" si="208"/>
        <v>0.3438385879024598</v>
      </c>
      <c r="AL451" s="1">
        <f t="shared" si="209"/>
        <v>1.5863417539982445</v>
      </c>
      <c r="AM451" s="1">
        <f t="shared" si="210"/>
        <v>1.0156675218832441</v>
      </c>
      <c r="AN451" s="1">
        <f t="shared" ref="AN451:AT460" si="221">$AU451+$AB$7*SIN(AO451)</f>
        <v>13.800757533462463</v>
      </c>
      <c r="AO451" s="1">
        <f t="shared" si="221"/>
        <v>13.800756568246269</v>
      </c>
      <c r="AP451" s="1">
        <f t="shared" si="221"/>
        <v>13.800748065374441</v>
      </c>
      <c r="AQ451" s="1">
        <f t="shared" si="221"/>
        <v>13.800673170019293</v>
      </c>
      <c r="AR451" s="1">
        <f t="shared" si="221"/>
        <v>13.800014164933961</v>
      </c>
      <c r="AS451" s="1">
        <f t="shared" si="221"/>
        <v>13.79426808651357</v>
      </c>
      <c r="AT451" s="1">
        <f t="shared" si="221"/>
        <v>13.747602157820442</v>
      </c>
      <c r="AU451" s="1">
        <f t="shared" si="211"/>
        <v>13.476153361454283</v>
      </c>
    </row>
    <row r="452" spans="1:47" ht="12.95" customHeight="1" x14ac:dyDescent="0.2">
      <c r="A452" s="67" t="s">
        <v>179</v>
      </c>
      <c r="B452" s="68" t="s">
        <v>100</v>
      </c>
      <c r="C452" s="67">
        <v>40788.275999999998</v>
      </c>
      <c r="D452" s="69"/>
      <c r="E452" s="70">
        <f t="shared" si="192"/>
        <v>-2163.0063399494957</v>
      </c>
      <c r="F452" s="1">
        <f t="shared" si="193"/>
        <v>-2163</v>
      </c>
      <c r="G452" s="1">
        <f t="shared" si="218"/>
        <v>-1.0634290003508795E-2</v>
      </c>
      <c r="I452" s="1">
        <f>+C452-(C$7+F452*C$8)</f>
        <v>-1.0634290003508795E-2</v>
      </c>
      <c r="P452" s="1">
        <f t="shared" si="196"/>
        <v>-6.8886671814621997E-3</v>
      </c>
      <c r="Q452" s="119">
        <f t="shared" si="212"/>
        <v>25769.775999999998</v>
      </c>
      <c r="R452" s="1">
        <f t="shared" si="219"/>
        <v>1.4029690325036301E-5</v>
      </c>
      <c r="S452" s="2">
        <f>S$16</f>
        <v>0.1</v>
      </c>
      <c r="Z452" s="1">
        <f t="shared" si="198"/>
        <v>-2163</v>
      </c>
      <c r="AA452" s="1">
        <f t="shared" si="199"/>
        <v>-2.5912125068394028E-2</v>
      </c>
      <c r="AB452" s="1">
        <f t="shared" si="200"/>
        <v>8.0370231279745866E-3</v>
      </c>
      <c r="AC452" s="1">
        <f t="shared" si="201"/>
        <v>-3.7456228220465954E-3</v>
      </c>
      <c r="AD452" s="1">
        <f t="shared" si="202"/>
        <v>1.5277835064885233E-2</v>
      </c>
      <c r="AE452" s="1">
        <f t="shared" si="203"/>
        <v>2.3341224426983676E-5</v>
      </c>
      <c r="AF452" s="1">
        <f t="shared" si="204"/>
        <v>-3.7456228220465954E-3</v>
      </c>
      <c r="AG452" s="2"/>
      <c r="AH452" s="1">
        <f t="shared" si="205"/>
        <v>-1.8671313131483382E-2</v>
      </c>
      <c r="AI452" s="1">
        <f t="shared" si="206"/>
        <v>0.9901496196730647</v>
      </c>
      <c r="AJ452" s="1">
        <f t="shared" si="207"/>
        <v>-0.86262873436991183</v>
      </c>
      <c r="AK452" s="1">
        <f t="shared" si="208"/>
        <v>0.34373902807988521</v>
      </c>
      <c r="AL452" s="1">
        <f t="shared" si="209"/>
        <v>1.599445052941014</v>
      </c>
      <c r="AM452" s="1">
        <f t="shared" si="210"/>
        <v>1.0290670816707248</v>
      </c>
      <c r="AN452" s="1">
        <f t="shared" si="221"/>
        <v>13.813155933823424</v>
      </c>
      <c r="AO452" s="1">
        <f t="shared" si="221"/>
        <v>13.813155137583738</v>
      </c>
      <c r="AP452" s="1">
        <f t="shared" si="221"/>
        <v>13.813147864862628</v>
      </c>
      <c r="AQ452" s="1">
        <f t="shared" si="221"/>
        <v>13.813081444322286</v>
      </c>
      <c r="AR452" s="1">
        <f t="shared" si="221"/>
        <v>13.812475443215066</v>
      </c>
      <c r="AS452" s="1">
        <f t="shared" si="221"/>
        <v>13.806996019013461</v>
      </c>
      <c r="AT452" s="1">
        <f t="shared" si="221"/>
        <v>13.760927224547691</v>
      </c>
      <c r="AU452" s="1">
        <f t="shared" si="211"/>
        <v>13.487169322362874</v>
      </c>
    </row>
    <row r="453" spans="1:47" ht="12.95" customHeight="1" x14ac:dyDescent="0.2">
      <c r="A453" s="70" t="s">
        <v>190</v>
      </c>
      <c r="B453" s="76"/>
      <c r="C453" s="77">
        <v>40803.364000000001</v>
      </c>
      <c r="D453" s="77"/>
      <c r="E453" s="70">
        <f t="shared" si="192"/>
        <v>-2154.0111782650097</v>
      </c>
      <c r="F453" s="1">
        <f t="shared" si="193"/>
        <v>-2154</v>
      </c>
      <c r="G453" s="1">
        <f t="shared" si="218"/>
        <v>-1.8749820002994966E-2</v>
      </c>
      <c r="I453" s="1">
        <f>+G453</f>
        <v>-1.8749820002994966E-2</v>
      </c>
      <c r="P453" s="1">
        <f t="shared" si="196"/>
        <v>-6.8618033671985585E-3</v>
      </c>
      <c r="Q453" s="119">
        <f t="shared" si="212"/>
        <v>25784.864000000001</v>
      </c>
      <c r="R453" s="1">
        <f t="shared" si="219"/>
        <v>1.4132493953297211E-4</v>
      </c>
      <c r="S453" s="2">
        <f>S$16</f>
        <v>0.1</v>
      </c>
      <c r="Z453" s="1">
        <f t="shared" si="198"/>
        <v>-2154</v>
      </c>
      <c r="AA453" s="1">
        <f t="shared" si="199"/>
        <v>-2.5879624384650496E-2</v>
      </c>
      <c r="AB453" s="1">
        <f t="shared" si="200"/>
        <v>-1.0987097274912927E-4</v>
      </c>
      <c r="AC453" s="1">
        <f t="shared" si="201"/>
        <v>-1.1888016635796406E-2</v>
      </c>
      <c r="AD453" s="1">
        <f t="shared" si="202"/>
        <v>7.1298043816555301E-3</v>
      </c>
      <c r="AE453" s="1">
        <f t="shared" si="203"/>
        <v>5.0834110520674401E-6</v>
      </c>
      <c r="AF453" s="1">
        <f t="shared" si="204"/>
        <v>-1.1888016635796406E-2</v>
      </c>
      <c r="AG453" s="2"/>
      <c r="AH453" s="1">
        <f t="shared" si="205"/>
        <v>-1.8639949030245836E-2</v>
      </c>
      <c r="AI453" s="1">
        <f t="shared" si="206"/>
        <v>0.98727597464409045</v>
      </c>
      <c r="AJ453" s="1">
        <f t="shared" si="207"/>
        <v>-0.85836929308458643</v>
      </c>
      <c r="AK453" s="1">
        <f t="shared" si="208"/>
        <v>0.34364465454395121</v>
      </c>
      <c r="AL453" s="1">
        <f t="shared" si="209"/>
        <v>1.6078061134690944</v>
      </c>
      <c r="AM453" s="1">
        <f t="shared" si="210"/>
        <v>1.0377119469084142</v>
      </c>
      <c r="AN453" s="1">
        <f t="shared" si="221"/>
        <v>13.821096718260925</v>
      </c>
      <c r="AO453" s="1">
        <f t="shared" si="221"/>
        <v>13.82109601741954</v>
      </c>
      <c r="AP453" s="1">
        <f t="shared" si="221"/>
        <v>13.821089460814191</v>
      </c>
      <c r="AQ453" s="1">
        <f t="shared" si="221"/>
        <v>13.821028127946102</v>
      </c>
      <c r="AR453" s="1">
        <f t="shared" si="221"/>
        <v>13.820454953943834</v>
      </c>
      <c r="AS453" s="1">
        <f t="shared" si="221"/>
        <v>13.815146126887829</v>
      </c>
      <c r="AT453" s="1">
        <f t="shared" si="221"/>
        <v>13.769475813827109</v>
      </c>
      <c r="AU453" s="1">
        <f t="shared" si="211"/>
        <v>13.494251011518397</v>
      </c>
    </row>
    <row r="454" spans="1:47" ht="12.95" customHeight="1" x14ac:dyDescent="0.2">
      <c r="A454" s="70" t="s">
        <v>191</v>
      </c>
      <c r="B454" s="76"/>
      <c r="C454" s="77">
        <v>40803.375</v>
      </c>
      <c r="D454" s="77"/>
      <c r="E454" s="70">
        <f t="shared" si="192"/>
        <v>-2154.0046202865819</v>
      </c>
      <c r="F454" s="1">
        <f t="shared" si="193"/>
        <v>-2154</v>
      </c>
      <c r="G454" s="1">
        <f t="shared" si="218"/>
        <v>-7.7498200043919496E-3</v>
      </c>
      <c r="I454" s="1">
        <f>+G454</f>
        <v>-7.7498200043919496E-3</v>
      </c>
      <c r="P454" s="1">
        <f t="shared" si="196"/>
        <v>-6.8618033671985585E-3</v>
      </c>
      <c r="Q454" s="119">
        <f t="shared" si="212"/>
        <v>25784.875</v>
      </c>
      <c r="R454" s="1">
        <f t="shared" si="219"/>
        <v>7.8857354793225878E-7</v>
      </c>
      <c r="S454" s="2">
        <f>S$16</f>
        <v>0.1</v>
      </c>
      <c r="Z454" s="1">
        <f t="shared" si="198"/>
        <v>-2154</v>
      </c>
      <c r="AA454" s="1">
        <f t="shared" si="199"/>
        <v>-2.5879624384650496E-2</v>
      </c>
      <c r="AB454" s="1">
        <f t="shared" si="200"/>
        <v>1.0890129025853887E-2</v>
      </c>
      <c r="AC454" s="1">
        <f t="shared" si="201"/>
        <v>-8.8801663719339109E-4</v>
      </c>
      <c r="AD454" s="1">
        <f t="shared" si="202"/>
        <v>1.8129804380258546E-2</v>
      </c>
      <c r="AE454" s="1">
        <f t="shared" si="203"/>
        <v>3.2868980686644194E-5</v>
      </c>
      <c r="AF454" s="1">
        <f t="shared" si="204"/>
        <v>-8.8801663719339109E-4</v>
      </c>
      <c r="AG454" s="2"/>
      <c r="AH454" s="1">
        <f t="shared" si="205"/>
        <v>-1.8639949030245836E-2</v>
      </c>
      <c r="AI454" s="1">
        <f t="shared" si="206"/>
        <v>0.98727597464409045</v>
      </c>
      <c r="AJ454" s="1">
        <f t="shared" si="207"/>
        <v>-0.85836929308458643</v>
      </c>
      <c r="AK454" s="1">
        <f t="shared" si="208"/>
        <v>0.34364465454395121</v>
      </c>
      <c r="AL454" s="1">
        <f t="shared" si="209"/>
        <v>1.6078061134690944</v>
      </c>
      <c r="AM454" s="1">
        <f t="shared" si="210"/>
        <v>1.0377119469084142</v>
      </c>
      <c r="AN454" s="1">
        <f t="shared" si="221"/>
        <v>13.821096718260925</v>
      </c>
      <c r="AO454" s="1">
        <f t="shared" si="221"/>
        <v>13.82109601741954</v>
      </c>
      <c r="AP454" s="1">
        <f t="shared" si="221"/>
        <v>13.821089460814191</v>
      </c>
      <c r="AQ454" s="1">
        <f t="shared" si="221"/>
        <v>13.821028127946102</v>
      </c>
      <c r="AR454" s="1">
        <f t="shared" si="221"/>
        <v>13.820454953943834</v>
      </c>
      <c r="AS454" s="1">
        <f t="shared" si="221"/>
        <v>13.815146126887829</v>
      </c>
      <c r="AT454" s="1">
        <f t="shared" si="221"/>
        <v>13.769475813827109</v>
      </c>
      <c r="AU454" s="1">
        <f t="shared" si="211"/>
        <v>13.494251011518397</v>
      </c>
    </row>
    <row r="455" spans="1:47" ht="12.95" customHeight="1" x14ac:dyDescent="0.2">
      <c r="A455" s="75" t="s">
        <v>192</v>
      </c>
      <c r="B455" s="74" t="s">
        <v>100</v>
      </c>
      <c r="C455" s="69">
        <v>40831.400099999999</v>
      </c>
      <c r="D455" s="69"/>
      <c r="E455" s="1">
        <f t="shared" si="192"/>
        <v>-2137.2966201723307</v>
      </c>
      <c r="F455" s="1">
        <f t="shared" si="193"/>
        <v>-2137.5</v>
      </c>
      <c r="P455" s="1">
        <f t="shared" si="196"/>
        <v>-6.8125139025524929E-3</v>
      </c>
      <c r="Q455" s="119">
        <f t="shared" si="212"/>
        <v>25812.900099999999</v>
      </c>
      <c r="U455" s="1">
        <f>+C455-(C$7+F455*C$8)</f>
        <v>0.34113837499899091</v>
      </c>
      <c r="Z455" s="1">
        <f t="shared" si="198"/>
        <v>-2137.5</v>
      </c>
      <c r="AA455" s="1">
        <f t="shared" si="199"/>
        <v>-2.581723549415697E-2</v>
      </c>
      <c r="AB455" s="1">
        <f t="shared" si="200"/>
        <v>-9999</v>
      </c>
      <c r="AC455" s="1">
        <f t="shared" si="201"/>
        <v>6.8125139025524929E-3</v>
      </c>
      <c r="AD455" s="1">
        <f t="shared" si="202"/>
        <v>-9999</v>
      </c>
      <c r="AE455" s="1">
        <f t="shared" si="203"/>
        <v>0</v>
      </c>
      <c r="AF455" s="1">
        <f t="shared" si="204"/>
        <v>-9999</v>
      </c>
      <c r="AG455" s="2"/>
      <c r="AH455" s="1">
        <f t="shared" si="205"/>
        <v>-1.8579653198439797E-2</v>
      </c>
      <c r="AI455" s="1">
        <f t="shared" si="206"/>
        <v>0.98205312843959303</v>
      </c>
      <c r="AJ455" s="1">
        <f t="shared" si="207"/>
        <v>-0.85047063208121509</v>
      </c>
      <c r="AK455" s="1">
        <f t="shared" si="208"/>
        <v>0.3434115012912114</v>
      </c>
      <c r="AL455" s="1">
        <f t="shared" si="209"/>
        <v>1.6230093703192294</v>
      </c>
      <c r="AM455" s="1">
        <f t="shared" si="210"/>
        <v>1.0536251941344934</v>
      </c>
      <c r="AN455" s="1">
        <f t="shared" si="221"/>
        <v>13.835595160340747</v>
      </c>
      <c r="AO455" s="1">
        <f t="shared" si="221"/>
        <v>13.835594610356441</v>
      </c>
      <c r="AP455" s="1">
        <f t="shared" si="221"/>
        <v>13.835589225787944</v>
      </c>
      <c r="AQ455" s="1">
        <f t="shared" si="221"/>
        <v>13.835536513609863</v>
      </c>
      <c r="AR455" s="1">
        <f t="shared" si="221"/>
        <v>13.835020959130137</v>
      </c>
      <c r="AS455" s="1">
        <f t="shared" si="221"/>
        <v>13.830022773512747</v>
      </c>
      <c r="AT455" s="1">
        <f t="shared" si="221"/>
        <v>13.785112326609394</v>
      </c>
      <c r="AU455" s="1">
        <f t="shared" si="211"/>
        <v>13.507234108303523</v>
      </c>
    </row>
    <row r="456" spans="1:47" ht="12.95" customHeight="1" x14ac:dyDescent="0.2">
      <c r="A456" s="75" t="s">
        <v>192</v>
      </c>
      <c r="B456" s="74" t="s">
        <v>100</v>
      </c>
      <c r="C456" s="69">
        <v>40843.392899999999</v>
      </c>
      <c r="D456" s="69"/>
      <c r="E456" s="1">
        <f t="shared" si="192"/>
        <v>-2130.1467543816575</v>
      </c>
      <c r="F456" s="1">
        <f t="shared" si="193"/>
        <v>-2130</v>
      </c>
      <c r="P456" s="1">
        <f t="shared" si="196"/>
        <v>-6.7900928566990166E-3</v>
      </c>
      <c r="Q456" s="119">
        <f t="shared" si="212"/>
        <v>25824.892899999999</v>
      </c>
      <c r="U456" s="1">
        <f>+C456-(C$7+F456*C$8)</f>
        <v>-0.24615790000098059</v>
      </c>
      <c r="Z456" s="1">
        <f t="shared" si="198"/>
        <v>-2130</v>
      </c>
      <c r="AA456" s="1">
        <f t="shared" si="199"/>
        <v>-2.5787692926128803E-2</v>
      </c>
      <c r="AB456" s="1">
        <f t="shared" si="200"/>
        <v>-9999</v>
      </c>
      <c r="AC456" s="1">
        <f t="shared" si="201"/>
        <v>6.7900928566990166E-3</v>
      </c>
      <c r="AD456" s="1">
        <f t="shared" si="202"/>
        <v>-9999</v>
      </c>
      <c r="AE456" s="1">
        <f t="shared" si="203"/>
        <v>0</v>
      </c>
      <c r="AF456" s="1">
        <f t="shared" si="204"/>
        <v>-9999</v>
      </c>
      <c r="AG456" s="2"/>
      <c r="AH456" s="1">
        <f t="shared" si="205"/>
        <v>-1.8551066009640991E-2</v>
      </c>
      <c r="AI456" s="1">
        <f t="shared" si="206"/>
        <v>0.97969861284480908</v>
      </c>
      <c r="AJ456" s="1">
        <f t="shared" si="207"/>
        <v>-0.84684344603578365</v>
      </c>
      <c r="AK456" s="1">
        <f t="shared" si="208"/>
        <v>0.34328035641071053</v>
      </c>
      <c r="AL456" s="1">
        <f t="shared" si="209"/>
        <v>1.6298669042813967</v>
      </c>
      <c r="AM456" s="1">
        <f t="shared" si="210"/>
        <v>1.0608865858757066</v>
      </c>
      <c r="AN456" s="1">
        <f t="shared" si="221"/>
        <v>13.842160028638082</v>
      </c>
      <c r="AO456" s="1">
        <f t="shared" si="221"/>
        <v>13.842159537899093</v>
      </c>
      <c r="AP456" s="1">
        <f t="shared" si="221"/>
        <v>13.842154629670048</v>
      </c>
      <c r="AQ456" s="1">
        <f t="shared" si="221"/>
        <v>13.842105543347582</v>
      </c>
      <c r="AR456" s="1">
        <f t="shared" si="221"/>
        <v>13.841615075164443</v>
      </c>
      <c r="AS456" s="1">
        <f t="shared" si="221"/>
        <v>13.836757025902914</v>
      </c>
      <c r="AT456" s="1">
        <f t="shared" si="221"/>
        <v>13.792204375138029</v>
      </c>
      <c r="AU456" s="1">
        <f t="shared" si="211"/>
        <v>13.513135515933124</v>
      </c>
    </row>
    <row r="457" spans="1:47" ht="12.95" customHeight="1" x14ac:dyDescent="0.2">
      <c r="A457" s="67" t="s">
        <v>193</v>
      </c>
      <c r="B457" s="68" t="s">
        <v>100</v>
      </c>
      <c r="C457" s="67">
        <v>40845.302000000003</v>
      </c>
      <c r="D457" s="69"/>
      <c r="E457" s="70">
        <f t="shared" si="192"/>
        <v>-2129.0085874163947</v>
      </c>
      <c r="F457" s="1">
        <f t="shared" si="193"/>
        <v>-2129</v>
      </c>
      <c r="G457" s="1">
        <f t="shared" ref="G457:G488" si="222">+C457-(C$7+F457*C$8)</f>
        <v>-1.4404070003365632E-2</v>
      </c>
      <c r="I457" s="1">
        <f>+G457</f>
        <v>-1.4404070003365632E-2</v>
      </c>
      <c r="P457" s="1">
        <f t="shared" si="196"/>
        <v>-6.7871025932418651E-3</v>
      </c>
      <c r="Q457" s="119">
        <f t="shared" si="212"/>
        <v>25826.802000000003</v>
      </c>
      <c r="R457" s="1">
        <f t="shared" ref="R457:R488" si="223">+(P457-G457)^2</f>
        <v>5.8018192526887566E-5</v>
      </c>
      <c r="S457" s="2">
        <f>S$16</f>
        <v>0.1</v>
      </c>
      <c r="Z457" s="1">
        <f t="shared" si="198"/>
        <v>-2129</v>
      </c>
      <c r="AA457" s="1">
        <f t="shared" si="199"/>
        <v>-2.5783698565715885E-2</v>
      </c>
      <c r="AB457" s="1">
        <f t="shared" si="200"/>
        <v>4.1431292181252077E-3</v>
      </c>
      <c r="AC457" s="1">
        <f t="shared" si="201"/>
        <v>-7.6169674101237671E-3</v>
      </c>
      <c r="AD457" s="1">
        <f t="shared" si="202"/>
        <v>1.1379628562350252E-2</v>
      </c>
      <c r="AE457" s="1">
        <f t="shared" si="203"/>
        <v>1.2949594621705769E-5</v>
      </c>
      <c r="AF457" s="1">
        <f t="shared" si="204"/>
        <v>-7.6169674101237671E-3</v>
      </c>
      <c r="AG457" s="2"/>
      <c r="AH457" s="1">
        <f t="shared" si="205"/>
        <v>-1.854719922149084E-2</v>
      </c>
      <c r="AI457" s="1">
        <f t="shared" si="206"/>
        <v>0.97938559964768124</v>
      </c>
      <c r="AJ457" s="1">
        <f t="shared" si="207"/>
        <v>-0.84635813137748439</v>
      </c>
      <c r="AK457" s="1">
        <f t="shared" si="208"/>
        <v>0.34326170179034499</v>
      </c>
      <c r="AL457" s="1">
        <f t="shared" si="209"/>
        <v>1.6307787586148643</v>
      </c>
      <c r="AM457" s="1">
        <f t="shared" si="210"/>
        <v>1.0618561191265832</v>
      </c>
      <c r="AN457" s="1">
        <f t="shared" si="221"/>
        <v>13.84303415500745</v>
      </c>
      <c r="AO457" s="1">
        <f t="shared" si="221"/>
        <v>13.84303367176015</v>
      </c>
      <c r="AP457" s="1">
        <f t="shared" si="221"/>
        <v>13.843028824514873</v>
      </c>
      <c r="AQ457" s="1">
        <f t="shared" si="221"/>
        <v>13.842980208177861</v>
      </c>
      <c r="AR457" s="1">
        <f t="shared" si="221"/>
        <v>13.842493032475121</v>
      </c>
      <c r="AS457" s="1">
        <f t="shared" si="221"/>
        <v>13.837653612232467</v>
      </c>
      <c r="AT457" s="1">
        <f t="shared" si="221"/>
        <v>13.793149248185623</v>
      </c>
      <c r="AU457" s="1">
        <f t="shared" si="211"/>
        <v>13.513922370283739</v>
      </c>
    </row>
    <row r="458" spans="1:47" ht="12.95" customHeight="1" x14ac:dyDescent="0.2">
      <c r="A458" s="75" t="s">
        <v>194</v>
      </c>
      <c r="B458" s="74"/>
      <c r="C458" s="69">
        <v>40845.303999999996</v>
      </c>
      <c r="D458" s="69"/>
      <c r="E458" s="1">
        <f t="shared" si="192"/>
        <v>-2129.0073950566843</v>
      </c>
      <c r="F458" s="1">
        <f t="shared" si="193"/>
        <v>-2129</v>
      </c>
      <c r="G458" s="1">
        <f t="shared" si="222"/>
        <v>-1.2404070010234136E-2</v>
      </c>
      <c r="J458" s="1">
        <f>+C458-(C$7+F458*C$8)</f>
        <v>-1.2404070010234136E-2</v>
      </c>
      <c r="P458" s="1">
        <f t="shared" si="196"/>
        <v>-6.7871025932418651E-3</v>
      </c>
      <c r="Q458" s="119">
        <f t="shared" si="212"/>
        <v>25826.803999999996</v>
      </c>
      <c r="R458" s="1">
        <f t="shared" si="223"/>
        <v>3.1550322963552828E-5</v>
      </c>
      <c r="S458" s="2">
        <f>S$17</f>
        <v>1</v>
      </c>
      <c r="Z458" s="1">
        <f t="shared" si="198"/>
        <v>-2129</v>
      </c>
      <c r="AA458" s="1">
        <f t="shared" si="199"/>
        <v>-2.5783698565715885E-2</v>
      </c>
      <c r="AB458" s="1">
        <f t="shared" si="200"/>
        <v>6.1431292112567037E-3</v>
      </c>
      <c r="AC458" s="1">
        <f t="shared" si="201"/>
        <v>-5.6169674169922711E-3</v>
      </c>
      <c r="AD458" s="1">
        <f t="shared" si="202"/>
        <v>1.3379628555481748E-2</v>
      </c>
      <c r="AE458" s="1">
        <f t="shared" si="203"/>
        <v>1.7901446028266262E-4</v>
      </c>
      <c r="AF458" s="1">
        <f t="shared" si="204"/>
        <v>-5.6169674169922711E-3</v>
      </c>
      <c r="AG458" s="2"/>
      <c r="AH458" s="1">
        <f t="shared" si="205"/>
        <v>-1.854719922149084E-2</v>
      </c>
      <c r="AI458" s="1">
        <f t="shared" si="206"/>
        <v>0.97938559964768124</v>
      </c>
      <c r="AJ458" s="1">
        <f t="shared" si="207"/>
        <v>-0.84635813137748439</v>
      </c>
      <c r="AK458" s="1">
        <f t="shared" si="208"/>
        <v>0.34326170179034499</v>
      </c>
      <c r="AL458" s="1">
        <f t="shared" si="209"/>
        <v>1.6307787586148643</v>
      </c>
      <c r="AM458" s="1">
        <f t="shared" si="210"/>
        <v>1.0618561191265832</v>
      </c>
      <c r="AN458" s="1">
        <f t="shared" si="221"/>
        <v>13.84303415500745</v>
      </c>
      <c r="AO458" s="1">
        <f t="shared" si="221"/>
        <v>13.84303367176015</v>
      </c>
      <c r="AP458" s="1">
        <f t="shared" si="221"/>
        <v>13.843028824514873</v>
      </c>
      <c r="AQ458" s="1">
        <f t="shared" si="221"/>
        <v>13.842980208177861</v>
      </c>
      <c r="AR458" s="1">
        <f t="shared" si="221"/>
        <v>13.842493032475121</v>
      </c>
      <c r="AS458" s="1">
        <f t="shared" si="221"/>
        <v>13.837653612232467</v>
      </c>
      <c r="AT458" s="1">
        <f t="shared" si="221"/>
        <v>13.793149248185623</v>
      </c>
      <c r="AU458" s="1">
        <f t="shared" si="211"/>
        <v>13.513922370283739</v>
      </c>
    </row>
    <row r="459" spans="1:47" ht="12.95" customHeight="1" x14ac:dyDescent="0.2">
      <c r="A459" s="70" t="s">
        <v>191</v>
      </c>
      <c r="B459" s="2"/>
      <c r="C459" s="69">
        <v>40850.339</v>
      </c>
      <c r="D459" s="69"/>
      <c r="E459" s="1">
        <f t="shared" si="192"/>
        <v>-2126.005629475997</v>
      </c>
      <c r="F459" s="1">
        <f t="shared" si="193"/>
        <v>-2126</v>
      </c>
      <c r="G459" s="1">
        <f t="shared" si="222"/>
        <v>-9.442580005270429E-3</v>
      </c>
      <c r="I459" s="1">
        <f t="shared" ref="I459:I464" si="224">+G459</f>
        <v>-9.442580005270429E-3</v>
      </c>
      <c r="P459" s="1">
        <f t="shared" si="196"/>
        <v>-6.7781306866209687E-3</v>
      </c>
      <c r="Q459" s="119">
        <f t="shared" si="212"/>
        <v>25831.839</v>
      </c>
      <c r="R459" s="1">
        <f t="shared" si="223"/>
        <v>7.0992901716515733E-6</v>
      </c>
      <c r="S459" s="2">
        <f t="shared" ref="S459:S464" si="225">S$16</f>
        <v>0.1</v>
      </c>
      <c r="Z459" s="1">
        <f t="shared" si="198"/>
        <v>-2126</v>
      </c>
      <c r="AA459" s="1">
        <f t="shared" si="199"/>
        <v>-2.577163770246358E-2</v>
      </c>
      <c r="AB459" s="1">
        <f t="shared" si="200"/>
        <v>9.0929413356841959E-3</v>
      </c>
      <c r="AC459" s="1">
        <f t="shared" si="201"/>
        <v>-2.6644493186494603E-3</v>
      </c>
      <c r="AD459" s="1">
        <f t="shared" si="202"/>
        <v>1.6329057697193151E-2</v>
      </c>
      <c r="AE459" s="1">
        <f t="shared" si="203"/>
        <v>2.6663812527826291E-5</v>
      </c>
      <c r="AF459" s="1">
        <f t="shared" si="204"/>
        <v>-2.6644493186494603E-3</v>
      </c>
      <c r="AG459" s="2"/>
      <c r="AH459" s="1">
        <f t="shared" si="205"/>
        <v>-1.8535521340954625E-2</v>
      </c>
      <c r="AI459" s="1">
        <f t="shared" si="206"/>
        <v>0.97844786260253092</v>
      </c>
      <c r="AJ459" s="1">
        <f t="shared" si="207"/>
        <v>-0.84489983491346976</v>
      </c>
      <c r="AK459" s="1">
        <f t="shared" si="208"/>
        <v>0.34320410077895341</v>
      </c>
      <c r="AL459" s="1">
        <f t="shared" si="209"/>
        <v>1.6335108290496965</v>
      </c>
      <c r="AM459" s="1">
        <f t="shared" si="210"/>
        <v>1.064766635141098</v>
      </c>
      <c r="AN459" s="1">
        <f t="shared" si="221"/>
        <v>13.84565485941665</v>
      </c>
      <c r="AO459" s="1">
        <f t="shared" si="221"/>
        <v>13.84565439808927</v>
      </c>
      <c r="AP459" s="1">
        <f t="shared" si="221"/>
        <v>13.845649730312706</v>
      </c>
      <c r="AQ459" s="1">
        <f t="shared" si="221"/>
        <v>13.845602505163898</v>
      </c>
      <c r="AR459" s="1">
        <f t="shared" si="221"/>
        <v>13.845125132885405</v>
      </c>
      <c r="AS459" s="1">
        <f t="shared" si="221"/>
        <v>13.840341517298084</v>
      </c>
      <c r="AT459" s="1">
        <f t="shared" si="221"/>
        <v>13.795982829654854</v>
      </c>
      <c r="AU459" s="1">
        <f t="shared" si="211"/>
        <v>13.51628293333558</v>
      </c>
    </row>
    <row r="460" spans="1:47" ht="12.95" customHeight="1" x14ac:dyDescent="0.2">
      <c r="A460" s="70" t="s">
        <v>191</v>
      </c>
      <c r="B460" s="2"/>
      <c r="C460" s="69">
        <v>40850.349000000002</v>
      </c>
      <c r="D460" s="69"/>
      <c r="E460" s="1">
        <f t="shared" si="192"/>
        <v>-2125.9996676774244</v>
      </c>
      <c r="F460" s="1">
        <f t="shared" si="193"/>
        <v>-2126</v>
      </c>
      <c r="G460" s="1">
        <f t="shared" si="222"/>
        <v>5.5741999676683918E-4</v>
      </c>
      <c r="I460" s="1">
        <f t="shared" si="224"/>
        <v>5.5741999676683918E-4</v>
      </c>
      <c r="P460" s="1">
        <f t="shared" si="196"/>
        <v>-6.7781306866209687E-3</v>
      </c>
      <c r="Q460" s="119">
        <f t="shared" si="212"/>
        <v>25831.849000000002</v>
      </c>
      <c r="R460" s="1">
        <f t="shared" si="223"/>
        <v>5.3810303828551336E-5</v>
      </c>
      <c r="S460" s="2">
        <f t="shared" si="225"/>
        <v>0.1</v>
      </c>
      <c r="Z460" s="1">
        <f t="shared" si="198"/>
        <v>-2126</v>
      </c>
      <c r="AA460" s="1">
        <f t="shared" si="199"/>
        <v>-2.577163770246358E-2</v>
      </c>
      <c r="AB460" s="1">
        <f t="shared" si="200"/>
        <v>1.9092941337721464E-2</v>
      </c>
      <c r="AC460" s="1">
        <f t="shared" si="201"/>
        <v>7.3355506833878079E-3</v>
      </c>
      <c r="AD460" s="1">
        <f t="shared" si="202"/>
        <v>2.632905769923042E-2</v>
      </c>
      <c r="AE460" s="1">
        <f t="shared" si="203"/>
        <v>6.932192793294047E-5</v>
      </c>
      <c r="AF460" s="1">
        <f t="shared" si="204"/>
        <v>7.3355506833878079E-3</v>
      </c>
      <c r="AG460" s="2"/>
      <c r="AH460" s="1">
        <f t="shared" si="205"/>
        <v>-1.8535521340954625E-2</v>
      </c>
      <c r="AI460" s="1">
        <f t="shared" si="206"/>
        <v>0.97844786260253092</v>
      </c>
      <c r="AJ460" s="1">
        <f t="shared" si="207"/>
        <v>-0.84489983491346976</v>
      </c>
      <c r="AK460" s="1">
        <f t="shared" si="208"/>
        <v>0.34320410077895341</v>
      </c>
      <c r="AL460" s="1">
        <f t="shared" si="209"/>
        <v>1.6335108290496965</v>
      </c>
      <c r="AM460" s="1">
        <f t="shared" si="210"/>
        <v>1.064766635141098</v>
      </c>
      <c r="AN460" s="1">
        <f t="shared" si="221"/>
        <v>13.84565485941665</v>
      </c>
      <c r="AO460" s="1">
        <f t="shared" si="221"/>
        <v>13.84565439808927</v>
      </c>
      <c r="AP460" s="1">
        <f t="shared" si="221"/>
        <v>13.845649730312706</v>
      </c>
      <c r="AQ460" s="1">
        <f t="shared" si="221"/>
        <v>13.845602505163898</v>
      </c>
      <c r="AR460" s="1">
        <f t="shared" si="221"/>
        <v>13.845125132885405</v>
      </c>
      <c r="AS460" s="1">
        <f t="shared" si="221"/>
        <v>13.840341517298084</v>
      </c>
      <c r="AT460" s="1">
        <f t="shared" si="221"/>
        <v>13.795982829654854</v>
      </c>
      <c r="AU460" s="1">
        <f t="shared" si="211"/>
        <v>13.51628293333558</v>
      </c>
    </row>
    <row r="461" spans="1:47" ht="12.95" customHeight="1" x14ac:dyDescent="0.2">
      <c r="A461" s="70" t="s">
        <v>195</v>
      </c>
      <c r="B461" s="2" t="s">
        <v>101</v>
      </c>
      <c r="C461" s="69">
        <v>40871.288</v>
      </c>
      <c r="D461" s="69"/>
      <c r="E461" s="1">
        <f t="shared" si="192"/>
        <v>-2113.5162576488324</v>
      </c>
      <c r="F461" s="1">
        <f t="shared" si="193"/>
        <v>-2113.5</v>
      </c>
      <c r="G461" s="1">
        <f t="shared" si="222"/>
        <v>-2.7269705002254341E-2</v>
      </c>
      <c r="I461" s="1">
        <f t="shared" si="224"/>
        <v>-2.7269705002254341E-2</v>
      </c>
      <c r="P461" s="1">
        <f t="shared" si="196"/>
        <v>-6.7407297195897862E-3</v>
      </c>
      <c r="Q461" s="119">
        <f t="shared" si="212"/>
        <v>25852.788</v>
      </c>
      <c r="R461" s="1">
        <f t="shared" si="223"/>
        <v>4.214388261562523E-4</v>
      </c>
      <c r="S461" s="2">
        <f t="shared" si="225"/>
        <v>0.1</v>
      </c>
      <c r="Z461" s="1">
        <f t="shared" si="198"/>
        <v>-2113.5</v>
      </c>
      <c r="AA461" s="1">
        <f t="shared" si="199"/>
        <v>-2.5720136576375389E-2</v>
      </c>
      <c r="AB461" s="1">
        <f t="shared" si="200"/>
        <v>-8.784084732445064E-3</v>
      </c>
      <c r="AC461" s="1">
        <f t="shared" si="201"/>
        <v>-2.0528975282664556E-2</v>
      </c>
      <c r="AD461" s="1">
        <f t="shared" si="202"/>
        <v>-1.5495684258789513E-3</v>
      </c>
      <c r="AE461" s="1">
        <f t="shared" si="203"/>
        <v>2.4011623064809709E-7</v>
      </c>
      <c r="AF461" s="1">
        <f t="shared" si="204"/>
        <v>-2.0528975282664556E-2</v>
      </c>
      <c r="AG461" s="2"/>
      <c r="AH461" s="1">
        <f t="shared" si="205"/>
        <v>-1.8485620269809277E-2</v>
      </c>
      <c r="AI461" s="1">
        <f t="shared" si="206"/>
        <v>0.97456166676439859</v>
      </c>
      <c r="AJ461" s="1">
        <f t="shared" si="207"/>
        <v>-0.83878637446120374</v>
      </c>
      <c r="AK461" s="1">
        <f t="shared" si="208"/>
        <v>0.34293795447585546</v>
      </c>
      <c r="AL461" s="1">
        <f t="shared" si="209"/>
        <v>1.6448383792385632</v>
      </c>
      <c r="AM461" s="1">
        <f t="shared" si="210"/>
        <v>1.0769250430610087</v>
      </c>
      <c r="AN461" s="1">
        <f t="shared" ref="AN461:AT470" si="226">$AU461+$AB$7*SIN(AO461)</f>
        <v>13.856547525071591</v>
      </c>
      <c r="AO461" s="1">
        <f t="shared" si="226"/>
        <v>13.856547146569909</v>
      </c>
      <c r="AP461" s="1">
        <f t="shared" si="226"/>
        <v>13.856543172327136</v>
      </c>
      <c r="AQ461" s="1">
        <f t="shared" si="226"/>
        <v>13.856501446347222</v>
      </c>
      <c r="AR461" s="1">
        <f t="shared" si="226"/>
        <v>13.856063725044315</v>
      </c>
      <c r="AS461" s="1">
        <f t="shared" si="226"/>
        <v>13.851511216055929</v>
      </c>
      <c r="AT461" s="1">
        <f t="shared" si="226"/>
        <v>13.807772613156322</v>
      </c>
      <c r="AU461" s="1">
        <f t="shared" si="211"/>
        <v>13.52611861271825</v>
      </c>
    </row>
    <row r="462" spans="1:47" ht="12.95" customHeight="1" x14ac:dyDescent="0.2">
      <c r="A462" s="70" t="s">
        <v>195</v>
      </c>
      <c r="B462" s="2" t="s">
        <v>101</v>
      </c>
      <c r="C462" s="69">
        <v>40876.32</v>
      </c>
      <c r="D462" s="69"/>
      <c r="E462" s="1">
        <f t="shared" si="192"/>
        <v>-2110.5162806077192</v>
      </c>
      <c r="F462" s="1">
        <f t="shared" si="193"/>
        <v>-2110.5</v>
      </c>
      <c r="G462" s="1">
        <f t="shared" si="222"/>
        <v>-2.7308215001539793E-2</v>
      </c>
      <c r="I462" s="1">
        <f t="shared" si="224"/>
        <v>-2.7308215001539793E-2</v>
      </c>
      <c r="P462" s="1">
        <f t="shared" si="196"/>
        <v>-6.7317491620357151E-3</v>
      </c>
      <c r="Q462" s="119">
        <f t="shared" si="212"/>
        <v>25857.82</v>
      </c>
      <c r="R462" s="1">
        <f t="shared" si="223"/>
        <v>4.2339094644427831E-4</v>
      </c>
      <c r="S462" s="2">
        <f t="shared" si="225"/>
        <v>0.1</v>
      </c>
      <c r="Z462" s="1">
        <f t="shared" si="198"/>
        <v>-2110.5</v>
      </c>
      <c r="AA462" s="1">
        <f t="shared" si="199"/>
        <v>-2.5707479131265643E-2</v>
      </c>
      <c r="AB462" s="1">
        <f t="shared" si="200"/>
        <v>-8.8348671331837866E-3</v>
      </c>
      <c r="AC462" s="1">
        <f t="shared" si="201"/>
        <v>-2.0576465839504079E-2</v>
      </c>
      <c r="AD462" s="1">
        <f t="shared" si="202"/>
        <v>-1.6007358702741503E-3</v>
      </c>
      <c r="AE462" s="1">
        <f t="shared" si="203"/>
        <v>2.5623553263823415E-7</v>
      </c>
      <c r="AF462" s="1">
        <f t="shared" si="204"/>
        <v>-2.0576465839504079E-2</v>
      </c>
      <c r="AG462" s="2"/>
      <c r="AH462" s="1">
        <f t="shared" si="205"/>
        <v>-1.8473347868356006E-2</v>
      </c>
      <c r="AI462" s="1">
        <f t="shared" si="206"/>
        <v>0.97363403224798439</v>
      </c>
      <c r="AJ462" s="1">
        <f t="shared" si="207"/>
        <v>-0.83731041141121254</v>
      </c>
      <c r="AK462" s="1">
        <f t="shared" si="208"/>
        <v>0.34286788295550386</v>
      </c>
      <c r="AL462" s="1">
        <f t="shared" si="209"/>
        <v>1.6475436170771969</v>
      </c>
      <c r="AM462" s="1">
        <f t="shared" si="210"/>
        <v>1.0798506489324</v>
      </c>
      <c r="AN462" s="1">
        <f t="shared" si="226"/>
        <v>13.859155328000163</v>
      </c>
      <c r="AO462" s="1">
        <f t="shared" si="226"/>
        <v>13.859154967454012</v>
      </c>
      <c r="AP462" s="1">
        <f t="shared" si="226"/>
        <v>13.859151147164019</v>
      </c>
      <c r="AQ462" s="1">
        <f t="shared" si="226"/>
        <v>13.859110671116332</v>
      </c>
      <c r="AR462" s="1">
        <f t="shared" si="226"/>
        <v>13.858682178592362</v>
      </c>
      <c r="AS462" s="1">
        <f t="shared" si="226"/>
        <v>13.85418477410526</v>
      </c>
      <c r="AT462" s="1">
        <f t="shared" si="226"/>
        <v>13.810598113890658</v>
      </c>
      <c r="AU462" s="1">
        <f t="shared" si="211"/>
        <v>13.528479175770091</v>
      </c>
    </row>
    <row r="463" spans="1:47" ht="12.95" customHeight="1" x14ac:dyDescent="0.2">
      <c r="A463" s="70" t="s">
        <v>195</v>
      </c>
      <c r="B463" s="2" t="s">
        <v>101</v>
      </c>
      <c r="C463" s="69">
        <v>40876.336000000003</v>
      </c>
      <c r="D463" s="69"/>
      <c r="E463" s="1">
        <f t="shared" si="192"/>
        <v>-2110.5067417300033</v>
      </c>
      <c r="F463" s="1">
        <f t="shared" si="193"/>
        <v>-2110.5</v>
      </c>
      <c r="G463" s="1">
        <f t="shared" si="222"/>
        <v>-1.1308214998280164E-2</v>
      </c>
      <c r="I463" s="1">
        <f t="shared" si="224"/>
        <v>-1.1308214998280164E-2</v>
      </c>
      <c r="P463" s="1">
        <f t="shared" si="196"/>
        <v>-6.7317491620357151E-3</v>
      </c>
      <c r="Q463" s="119">
        <f t="shared" si="212"/>
        <v>25857.836000000003</v>
      </c>
      <c r="R463" s="1">
        <f t="shared" si="223"/>
        <v>2.0944039550312601E-5</v>
      </c>
      <c r="S463" s="2">
        <f t="shared" si="225"/>
        <v>0.1</v>
      </c>
      <c r="Z463" s="1">
        <f t="shared" si="198"/>
        <v>-2110.5</v>
      </c>
      <c r="AA463" s="1">
        <f t="shared" si="199"/>
        <v>-2.5707479131265643E-2</v>
      </c>
      <c r="AB463" s="1">
        <f t="shared" si="200"/>
        <v>7.1651328700758424E-3</v>
      </c>
      <c r="AC463" s="1">
        <f t="shared" si="201"/>
        <v>-4.5764658362444487E-3</v>
      </c>
      <c r="AD463" s="1">
        <f t="shared" si="202"/>
        <v>1.4399264132985479E-2</v>
      </c>
      <c r="AE463" s="1">
        <f t="shared" si="203"/>
        <v>2.0733880757148206E-5</v>
      </c>
      <c r="AF463" s="1">
        <f t="shared" si="204"/>
        <v>-4.5764658362444487E-3</v>
      </c>
      <c r="AG463" s="2"/>
      <c r="AH463" s="1">
        <f t="shared" si="205"/>
        <v>-1.8473347868356006E-2</v>
      </c>
      <c r="AI463" s="1">
        <f t="shared" si="206"/>
        <v>0.97363403224798439</v>
      </c>
      <c r="AJ463" s="1">
        <f t="shared" si="207"/>
        <v>-0.83731041141121254</v>
      </c>
      <c r="AK463" s="1">
        <f t="shared" si="208"/>
        <v>0.34286788295550386</v>
      </c>
      <c r="AL463" s="1">
        <f t="shared" si="209"/>
        <v>1.6475436170771969</v>
      </c>
      <c r="AM463" s="1">
        <f t="shared" si="210"/>
        <v>1.0798506489324</v>
      </c>
      <c r="AN463" s="1">
        <f t="shared" si="226"/>
        <v>13.859155328000163</v>
      </c>
      <c r="AO463" s="1">
        <f t="shared" si="226"/>
        <v>13.859154967454012</v>
      </c>
      <c r="AP463" s="1">
        <f t="shared" si="226"/>
        <v>13.859151147164019</v>
      </c>
      <c r="AQ463" s="1">
        <f t="shared" si="226"/>
        <v>13.859110671116332</v>
      </c>
      <c r="AR463" s="1">
        <f t="shared" si="226"/>
        <v>13.858682178592362</v>
      </c>
      <c r="AS463" s="1">
        <f t="shared" si="226"/>
        <v>13.85418477410526</v>
      </c>
      <c r="AT463" s="1">
        <f t="shared" si="226"/>
        <v>13.810598113890658</v>
      </c>
      <c r="AU463" s="1">
        <f t="shared" si="211"/>
        <v>13.528479175770091</v>
      </c>
    </row>
    <row r="464" spans="1:47" ht="12.95" customHeight="1" x14ac:dyDescent="0.2">
      <c r="A464" s="70" t="s">
        <v>195</v>
      </c>
      <c r="B464" s="2"/>
      <c r="C464" s="69">
        <v>40892.256000000001</v>
      </c>
      <c r="D464" s="69"/>
      <c r="E464" s="1">
        <f t="shared" si="192"/>
        <v>-2101.0155584043823</v>
      </c>
      <c r="F464" s="1">
        <f t="shared" si="193"/>
        <v>-2101</v>
      </c>
      <c r="G464" s="1">
        <f t="shared" si="222"/>
        <v>-2.6096829999005422E-2</v>
      </c>
      <c r="I464" s="1">
        <f t="shared" si="224"/>
        <v>-2.6096829999005422E-2</v>
      </c>
      <c r="P464" s="1">
        <f t="shared" si="196"/>
        <v>-6.7032996835627214E-3</v>
      </c>
      <c r="Q464" s="119">
        <f t="shared" si="212"/>
        <v>25873.756000000001</v>
      </c>
      <c r="R464" s="1">
        <f t="shared" si="223"/>
        <v>3.7610901809599499E-4</v>
      </c>
      <c r="S464" s="2">
        <f t="shared" si="225"/>
        <v>0.1</v>
      </c>
      <c r="Z464" s="1">
        <f t="shared" si="198"/>
        <v>-2101</v>
      </c>
      <c r="AA464" s="1">
        <f t="shared" si="199"/>
        <v>-2.5666645969107896E-2</v>
      </c>
      <c r="AB464" s="1">
        <f t="shared" si="200"/>
        <v>-7.6630933563179016E-3</v>
      </c>
      <c r="AC464" s="1">
        <f t="shared" si="201"/>
        <v>-1.9393530315442699E-2</v>
      </c>
      <c r="AD464" s="1">
        <f t="shared" si="202"/>
        <v>-4.3018402989752555E-4</v>
      </c>
      <c r="AE464" s="1">
        <f t="shared" si="203"/>
        <v>1.8505829957887519E-8</v>
      </c>
      <c r="AF464" s="1">
        <f t="shared" si="204"/>
        <v>-1.9393530315442699E-2</v>
      </c>
      <c r="AG464" s="2"/>
      <c r="AH464" s="1">
        <f t="shared" si="205"/>
        <v>-1.843373664268752E-2</v>
      </c>
      <c r="AI464" s="1">
        <f t="shared" si="206"/>
        <v>0.97070943150733413</v>
      </c>
      <c r="AJ464" s="1">
        <f t="shared" si="207"/>
        <v>-0.83261491124359432</v>
      </c>
      <c r="AK464" s="1">
        <f t="shared" si="208"/>
        <v>0.34263043066147214</v>
      </c>
      <c r="AL464" s="1">
        <f t="shared" si="209"/>
        <v>1.65607633827627</v>
      </c>
      <c r="AM464" s="1">
        <f t="shared" si="210"/>
        <v>1.0891347447679911</v>
      </c>
      <c r="AN464" s="1">
        <f t="shared" si="226"/>
        <v>13.867397028526593</v>
      </c>
      <c r="AO464" s="1">
        <f t="shared" si="226"/>
        <v>13.867396720322949</v>
      </c>
      <c r="AP464" s="1">
        <f t="shared" si="226"/>
        <v>13.867393357418184</v>
      </c>
      <c r="AQ464" s="1">
        <f t="shared" si="226"/>
        <v>13.867356666387389</v>
      </c>
      <c r="AR464" s="1">
        <f t="shared" si="226"/>
        <v>13.866956664082116</v>
      </c>
      <c r="AS464" s="1">
        <f t="shared" si="226"/>
        <v>13.862632759873771</v>
      </c>
      <c r="AT464" s="1">
        <f t="shared" si="226"/>
        <v>13.819535149503576</v>
      </c>
      <c r="AU464" s="1">
        <f t="shared" si="211"/>
        <v>13.53595429210092</v>
      </c>
    </row>
    <row r="465" spans="1:47" ht="12.95" customHeight="1" x14ac:dyDescent="0.2">
      <c r="A465" s="67" t="s">
        <v>120</v>
      </c>
      <c r="B465" s="68" t="s">
        <v>100</v>
      </c>
      <c r="C465" s="67">
        <v>41038.207999999999</v>
      </c>
      <c r="D465" s="69"/>
      <c r="E465" s="70">
        <f t="shared" si="192"/>
        <v>-2014.0019158955149</v>
      </c>
      <c r="F465" s="1">
        <f t="shared" si="193"/>
        <v>-2014</v>
      </c>
      <c r="G465" s="1">
        <f t="shared" si="222"/>
        <v>-3.2136200024979189E-3</v>
      </c>
      <c r="K465" s="1">
        <f>+C465-(C$7+F465*C$8)</f>
        <v>-3.2136200024979189E-3</v>
      </c>
      <c r="P465" s="1">
        <f t="shared" si="196"/>
        <v>-6.441981398373208E-3</v>
      </c>
      <c r="Q465" s="119">
        <f t="shared" si="212"/>
        <v>26019.707999999999</v>
      </c>
      <c r="R465" s="1">
        <f t="shared" si="223"/>
        <v>1.0422317302377845E-5</v>
      </c>
      <c r="S465" s="2">
        <f>S$18</f>
        <v>1</v>
      </c>
      <c r="Z465" s="1">
        <f t="shared" si="198"/>
        <v>-2014</v>
      </c>
      <c r="AA465" s="1">
        <f t="shared" si="199"/>
        <v>-2.5241695456425996E-2</v>
      </c>
      <c r="AB465" s="1">
        <f t="shared" si="200"/>
        <v>1.4806542542982356E-2</v>
      </c>
      <c r="AC465" s="1">
        <f t="shared" si="201"/>
        <v>3.2283613958752891E-3</v>
      </c>
      <c r="AD465" s="1">
        <f t="shared" si="202"/>
        <v>2.2028075453928077E-2</v>
      </c>
      <c r="AE465" s="1">
        <f t="shared" si="203"/>
        <v>4.8523610820394862E-4</v>
      </c>
      <c r="AF465" s="1">
        <f t="shared" si="204"/>
        <v>3.2283613958752891E-3</v>
      </c>
      <c r="AG465" s="2"/>
      <c r="AH465" s="1">
        <f t="shared" si="205"/>
        <v>-1.8020162545480275E-2</v>
      </c>
      <c r="AI465" s="1">
        <f t="shared" si="206"/>
        <v>0.94483770784470378</v>
      </c>
      <c r="AJ465" s="1">
        <f t="shared" si="207"/>
        <v>-0.78826541610751866</v>
      </c>
      <c r="AK465" s="1">
        <f t="shared" si="208"/>
        <v>0.33942697438781022</v>
      </c>
      <c r="AL465" s="1">
        <f t="shared" si="209"/>
        <v>1.7319037564742119</v>
      </c>
      <c r="AM465" s="1">
        <f t="shared" si="210"/>
        <v>1.1756355870966704</v>
      </c>
      <c r="AN465" s="1">
        <f t="shared" si="226"/>
        <v>13.941745299984897</v>
      </c>
      <c r="AO465" s="1">
        <f t="shared" si="226"/>
        <v>13.941745243313362</v>
      </c>
      <c r="AP465" s="1">
        <f t="shared" si="226"/>
        <v>13.941744394617752</v>
      </c>
      <c r="AQ465" s="1">
        <f t="shared" si="226"/>
        <v>13.941731685246594</v>
      </c>
      <c r="AR465" s="1">
        <f t="shared" si="226"/>
        <v>13.94154145760738</v>
      </c>
      <c r="AS465" s="1">
        <f t="shared" si="226"/>
        <v>13.938715733567662</v>
      </c>
      <c r="AT465" s="1">
        <f t="shared" si="226"/>
        <v>13.900632542064267</v>
      </c>
      <c r="AU465" s="1">
        <f t="shared" si="211"/>
        <v>13.604410620604307</v>
      </c>
    </row>
    <row r="466" spans="1:47" ht="12.95" customHeight="1" x14ac:dyDescent="0.2">
      <c r="A466" s="70" t="s">
        <v>196</v>
      </c>
      <c r="B466" s="2" t="s">
        <v>101</v>
      </c>
      <c r="C466" s="69">
        <v>41104.425000000003</v>
      </c>
      <c r="D466" s="69"/>
      <c r="E466" s="1">
        <f t="shared" si="192"/>
        <v>-1974.5246742954675</v>
      </c>
      <c r="F466" s="1">
        <f t="shared" si="193"/>
        <v>-1974.5</v>
      </c>
      <c r="G466" s="1">
        <f t="shared" si="222"/>
        <v>-4.1387334997125436E-2</v>
      </c>
      <c r="I466" s="1">
        <f>+G466</f>
        <v>-4.1387334997125436E-2</v>
      </c>
      <c r="P466" s="1">
        <f t="shared" si="196"/>
        <v>-6.3228720879637051E-3</v>
      </c>
      <c r="Q466" s="119">
        <f t="shared" si="212"/>
        <v>26085.925000000003</v>
      </c>
      <c r="R466" s="1">
        <f t="shared" si="223"/>
        <v>1.2295165591079786E-3</v>
      </c>
      <c r="S466" s="2">
        <f>S$16</f>
        <v>0.1</v>
      </c>
      <c r="Z466" s="1">
        <f t="shared" si="198"/>
        <v>-1974.5</v>
      </c>
      <c r="AA466" s="1">
        <f t="shared" si="199"/>
        <v>-2.5020067464295748E-2</v>
      </c>
      <c r="AB466" s="1">
        <f t="shared" si="200"/>
        <v>-2.3583524558398933E-2</v>
      </c>
      <c r="AC466" s="1">
        <f t="shared" si="201"/>
        <v>-3.506446290916173E-2</v>
      </c>
      <c r="AD466" s="1">
        <f t="shared" si="202"/>
        <v>-1.6367267532829688E-2</v>
      </c>
      <c r="AE466" s="1">
        <f t="shared" si="203"/>
        <v>2.6788744649122083E-5</v>
      </c>
      <c r="AF466" s="1">
        <f t="shared" si="204"/>
        <v>-3.506446290916173E-2</v>
      </c>
      <c r="AG466" s="2"/>
      <c r="AH466" s="1">
        <f t="shared" si="205"/>
        <v>-1.7803810438726503E-2</v>
      </c>
      <c r="AI466" s="1">
        <f t="shared" si="206"/>
        <v>0.93363044075769508</v>
      </c>
      <c r="AJ466" s="1">
        <f t="shared" si="207"/>
        <v>-0.76746120549512675</v>
      </c>
      <c r="AK466" s="1">
        <f t="shared" si="208"/>
        <v>0.33741462775622455</v>
      </c>
      <c r="AL466" s="1">
        <f t="shared" si="209"/>
        <v>1.7650170963606582</v>
      </c>
      <c r="AM466" s="1">
        <f t="shared" si="210"/>
        <v>1.2158622171361988</v>
      </c>
      <c r="AN466" s="1">
        <f t="shared" si="226"/>
        <v>13.974851453761271</v>
      </c>
      <c r="AO466" s="1">
        <f t="shared" si="226"/>
        <v>13.974851432467478</v>
      </c>
      <c r="AP466" s="1">
        <f t="shared" si="226"/>
        <v>13.974851049295188</v>
      </c>
      <c r="AQ466" s="1">
        <f t="shared" si="226"/>
        <v>13.974844154434217</v>
      </c>
      <c r="AR466" s="1">
        <f t="shared" si="226"/>
        <v>13.974720136818471</v>
      </c>
      <c r="AS466" s="1">
        <f t="shared" si="226"/>
        <v>13.972505245106513</v>
      </c>
      <c r="AT466" s="1">
        <f t="shared" si="226"/>
        <v>13.936997913248524</v>
      </c>
      <c r="AU466" s="1">
        <f t="shared" si="211"/>
        <v>13.635491367453545</v>
      </c>
    </row>
    <row r="467" spans="1:47" ht="12.95" customHeight="1" x14ac:dyDescent="0.2">
      <c r="A467" s="67" t="s">
        <v>197</v>
      </c>
      <c r="B467" s="68" t="s">
        <v>100</v>
      </c>
      <c r="C467" s="67">
        <v>41108.661</v>
      </c>
      <c r="D467" s="69"/>
      <c r="E467" s="70">
        <f t="shared" si="192"/>
        <v>-1971.9992564206366</v>
      </c>
      <c r="F467" s="1">
        <f t="shared" si="193"/>
        <v>-1972</v>
      </c>
      <c r="G467" s="1">
        <f t="shared" si="222"/>
        <v>1.2472399976104498E-3</v>
      </c>
      <c r="I467" s="1">
        <f>+C467-(C$7+F467*C$8)</f>
        <v>1.2472399976104498E-3</v>
      </c>
      <c r="P467" s="1">
        <f t="shared" si="196"/>
        <v>-6.3153237568311198E-3</v>
      </c>
      <c r="Q467" s="119">
        <f t="shared" si="212"/>
        <v>26090.161</v>
      </c>
      <c r="R467" s="1">
        <f t="shared" si="223"/>
        <v>5.7192370539993366E-5</v>
      </c>
      <c r="S467" s="2">
        <f>S$16</f>
        <v>0.1</v>
      </c>
      <c r="Z467" s="1">
        <f t="shared" si="198"/>
        <v>-1972</v>
      </c>
      <c r="AA467" s="1">
        <f t="shared" si="199"/>
        <v>-2.5005469696344179E-2</v>
      </c>
      <c r="AB467" s="1">
        <f t="shared" si="200"/>
        <v>1.9036788912049539E-2</v>
      </c>
      <c r="AC467" s="1">
        <f t="shared" si="201"/>
        <v>7.5625637544415696E-3</v>
      </c>
      <c r="AD467" s="1">
        <f t="shared" si="202"/>
        <v>2.6252709693954629E-2</v>
      </c>
      <c r="AE467" s="1">
        <f t="shared" si="203"/>
        <v>6.8920476627505934E-5</v>
      </c>
      <c r="AF467" s="1">
        <f t="shared" si="204"/>
        <v>7.5625637544415696E-3</v>
      </c>
      <c r="AG467" s="2"/>
      <c r="AH467" s="1">
        <f t="shared" si="205"/>
        <v>-1.7789548914439089E-2</v>
      </c>
      <c r="AI467" s="1">
        <f t="shared" si="206"/>
        <v>0.93293233836729239</v>
      </c>
      <c r="AJ467" s="1">
        <f t="shared" si="207"/>
        <v>-0.76613288193330575</v>
      </c>
      <c r="AK467" s="1">
        <f t="shared" si="208"/>
        <v>0.33727656037888259</v>
      </c>
      <c r="AL467" s="1">
        <f t="shared" si="209"/>
        <v>1.7670864938970405</v>
      </c>
      <c r="AM467" s="1">
        <f t="shared" si="210"/>
        <v>1.2184297637719896</v>
      </c>
      <c r="AN467" s="1">
        <f t="shared" si="226"/>
        <v>13.976933561572233</v>
      </c>
      <c r="AO467" s="1">
        <f t="shared" si="226"/>
        <v>13.976933541679255</v>
      </c>
      <c r="AP467" s="1">
        <f t="shared" si="226"/>
        <v>13.976933179103153</v>
      </c>
      <c r="AQ467" s="1">
        <f t="shared" si="226"/>
        <v>13.976926570811893</v>
      </c>
      <c r="AR467" s="1">
        <f t="shared" si="226"/>
        <v>13.97680617577695</v>
      </c>
      <c r="AS467" s="1">
        <f t="shared" si="226"/>
        <v>13.974628202475264</v>
      </c>
      <c r="AT467" s="1">
        <f t="shared" si="226"/>
        <v>13.939289771503059</v>
      </c>
      <c r="AU467" s="1">
        <f t="shared" si="211"/>
        <v>13.63745850333008</v>
      </c>
    </row>
    <row r="468" spans="1:47" ht="12.95" customHeight="1" x14ac:dyDescent="0.2">
      <c r="A468" s="75" t="s">
        <v>198</v>
      </c>
      <c r="B468" s="74" t="s">
        <v>101</v>
      </c>
      <c r="C468" s="69">
        <v>41117.876900000003</v>
      </c>
      <c r="D468" s="69"/>
      <c r="E468" s="1">
        <f t="shared" si="192"/>
        <v>-1966.5049224752454</v>
      </c>
      <c r="F468" s="1">
        <f t="shared" si="193"/>
        <v>-1966.5</v>
      </c>
      <c r="G468" s="1">
        <f t="shared" si="222"/>
        <v>-8.2566950004547834E-3</v>
      </c>
      <c r="J468" s="1">
        <f>+C468-(C$7+F468*C$8)</f>
        <v>-8.2566950004547834E-3</v>
      </c>
      <c r="P468" s="1">
        <f t="shared" si="196"/>
        <v>-6.298713335424813E-3</v>
      </c>
      <c r="Q468" s="119">
        <f t="shared" si="212"/>
        <v>26099.376900000003</v>
      </c>
      <c r="R468" s="1">
        <f t="shared" si="223"/>
        <v>3.8336922005935354E-6</v>
      </c>
      <c r="S468" s="2">
        <f>S$17</f>
        <v>1</v>
      </c>
      <c r="Z468" s="1">
        <f t="shared" si="198"/>
        <v>-1966.5</v>
      </c>
      <c r="AA468" s="1">
        <f t="shared" si="199"/>
        <v>-2.4973120287246534E-2</v>
      </c>
      <c r="AB468" s="1">
        <f t="shared" si="200"/>
        <v>9.5012452160163595E-3</v>
      </c>
      <c r="AC468" s="1">
        <f t="shared" si="201"/>
        <v>-1.9579816650299705E-3</v>
      </c>
      <c r="AD468" s="1">
        <f t="shared" si="202"/>
        <v>1.671642528679175E-2</v>
      </c>
      <c r="AE468" s="1">
        <f t="shared" si="203"/>
        <v>2.7943887436889062E-4</v>
      </c>
      <c r="AF468" s="1">
        <f t="shared" si="204"/>
        <v>-1.9579816650299705E-3</v>
      </c>
      <c r="AG468" s="2"/>
      <c r="AH468" s="1">
        <f t="shared" si="205"/>
        <v>-1.7757940216471143E-2</v>
      </c>
      <c r="AI468" s="1">
        <f t="shared" si="206"/>
        <v>0.93140119162798207</v>
      </c>
      <c r="AJ468" s="1">
        <f t="shared" si="207"/>
        <v>-0.76320605407601227</v>
      </c>
      <c r="AK468" s="1">
        <f t="shared" si="208"/>
        <v>0.33696847464982327</v>
      </c>
      <c r="AL468" s="1">
        <f t="shared" si="209"/>
        <v>1.7716282970330652</v>
      </c>
      <c r="AM468" s="1">
        <f t="shared" si="210"/>
        <v>1.2240876448641922</v>
      </c>
      <c r="AN468" s="1">
        <f t="shared" si="226"/>
        <v>13.981508725960339</v>
      </c>
      <c r="AO468" s="1">
        <f t="shared" si="226"/>
        <v>13.981508708883597</v>
      </c>
      <c r="AP468" s="1">
        <f t="shared" si="226"/>
        <v>13.981508388566152</v>
      </c>
      <c r="AQ468" s="1">
        <f t="shared" si="226"/>
        <v>13.981502380324192</v>
      </c>
      <c r="AR468" s="1">
        <f t="shared" si="226"/>
        <v>13.981389725428226</v>
      </c>
      <c r="AS468" s="1">
        <f t="shared" si="226"/>
        <v>13.979292202492482</v>
      </c>
      <c r="AT468" s="1">
        <f t="shared" si="226"/>
        <v>13.944327746635498</v>
      </c>
      <c r="AU468" s="1">
        <f t="shared" si="211"/>
        <v>13.641786202258455</v>
      </c>
    </row>
    <row r="469" spans="1:47" ht="12.95" customHeight="1" x14ac:dyDescent="0.2">
      <c r="A469" s="67" t="s">
        <v>193</v>
      </c>
      <c r="B469" s="68" t="s">
        <v>100</v>
      </c>
      <c r="C469" s="67">
        <v>41130.463000000003</v>
      </c>
      <c r="D469" s="69"/>
      <c r="E469" s="70">
        <f t="shared" ref="E469:E532" si="227">+(C469-C$7)/C$8</f>
        <v>-1959.0013431753325</v>
      </c>
      <c r="F469" s="1">
        <f t="shared" ref="F469:F532" si="228">ROUND(2*E469,0)/2</f>
        <v>-1959</v>
      </c>
      <c r="G469" s="1">
        <f t="shared" si="222"/>
        <v>-2.2529699999722652E-3</v>
      </c>
      <c r="I469" s="1">
        <f>+G469</f>
        <v>-2.2529699999722652E-3</v>
      </c>
      <c r="P469" s="1">
        <f t="shared" ref="P469:P532" si="229">+D$11+D$12*F469+D$13*F469^2</f>
        <v>-6.2760536912531322E-3</v>
      </c>
      <c r="Q469" s="119">
        <f t="shared" si="212"/>
        <v>26111.963000000003</v>
      </c>
      <c r="R469" s="1">
        <f t="shared" si="223"/>
        <v>1.6185202387050087E-5</v>
      </c>
      <c r="S469" s="2">
        <f>S$16</f>
        <v>0.1</v>
      </c>
      <c r="Z469" s="1">
        <f t="shared" ref="Z469:Z532" si="230">F469</f>
        <v>-1959</v>
      </c>
      <c r="AA469" s="1">
        <f t="shared" ref="AA469:AA532" si="231">AB$3+AB$4*Z469+AB$5*Z469^2+AH469</f>
        <v>-2.4928491668760218E-2</v>
      </c>
      <c r="AB469" s="1">
        <f t="shared" ref="AB469:AB532" si="232">IF(S469&lt;&gt;0,G469-AH469,-9999)</f>
        <v>1.5461353819307279E-2</v>
      </c>
      <c r="AC469" s="1">
        <f t="shared" ref="AC469:AC532" si="233">+G469-P469</f>
        <v>4.023083691280867E-3</v>
      </c>
      <c r="AD469" s="1">
        <f t="shared" ref="AD469:AD532" si="234">IF(S469&lt;&gt;0,G469-AA469,-9999)</f>
        <v>2.2675521668787953E-2</v>
      </c>
      <c r="AE469" s="1">
        <f t="shared" ref="AE469:AE532" si="235">+(G469-AA469)^2*S469</f>
        <v>5.1417928295167202E-5</v>
      </c>
      <c r="AF469" s="1">
        <f t="shared" ref="AF469:AF532" si="236">IF(S469&lt;&gt;0,G469-P469,-9999)</f>
        <v>4.023083691280867E-3</v>
      </c>
      <c r="AG469" s="2"/>
      <c r="AH469" s="1">
        <f t="shared" ref="AH469:AH532" si="237">$AB$6*($AB$11/AI469*AJ469+$AB$12)</f>
        <v>-1.7714323819279544E-2</v>
      </c>
      <c r="AI469" s="1">
        <f t="shared" ref="AI469:AI532" si="238">1+$AB$7*COS(AL469)</f>
        <v>0.9293236137626828</v>
      </c>
      <c r="AJ469" s="1">
        <f t="shared" ref="AJ469:AJ532" si="239">SIN(AL469+RADIANS($AB$9))</f>
        <v>-0.75920515900630992</v>
      </c>
      <c r="AK469" s="1">
        <f t="shared" ref="AK469:AK532" si="240">$AB$7*SIN(AL469)</f>
        <v>0.33653885042640019</v>
      </c>
      <c r="AL469" s="1">
        <f t="shared" ref="AL469:AL532" si="241">2*ATAN(AM469)</f>
        <v>1.7777977066245525</v>
      </c>
      <c r="AM469" s="1">
        <f t="shared" ref="AM469:AM532" si="242">SQRT((1+$AB$7)/(1-$AB$7))*TAN(AN469/2)</f>
        <v>1.231823677615915</v>
      </c>
      <c r="AN469" s="1">
        <f t="shared" si="226"/>
        <v>13.987735507029045</v>
      </c>
      <c r="AO469" s="1">
        <f t="shared" si="226"/>
        <v>13.98773549325619</v>
      </c>
      <c r="AP469" s="1">
        <f t="shared" si="226"/>
        <v>13.98773522423158</v>
      </c>
      <c r="AQ469" s="1">
        <f t="shared" si="226"/>
        <v>13.987729969481769</v>
      </c>
      <c r="AR469" s="1">
        <f t="shared" si="226"/>
        <v>13.987627367312079</v>
      </c>
      <c r="AS469" s="1">
        <f t="shared" si="226"/>
        <v>13.985637814916025</v>
      </c>
      <c r="AT469" s="1">
        <f t="shared" si="226"/>
        <v>13.951188578527569</v>
      </c>
      <c r="AU469" s="1">
        <f t="shared" ref="AU469:AU532" si="243">RADIANS($AB$9)+$AB$18*(F469-AB$15)</f>
        <v>13.647687609888056</v>
      </c>
    </row>
    <row r="470" spans="1:47" ht="12.95" customHeight="1" x14ac:dyDescent="0.2">
      <c r="A470" s="75" t="s">
        <v>198</v>
      </c>
      <c r="B470" s="74" t="s">
        <v>100</v>
      </c>
      <c r="C470" s="69">
        <v>41133.808199999999</v>
      </c>
      <c r="D470" s="69">
        <v>4.0000000000000002E-4</v>
      </c>
      <c r="E470" s="1">
        <f t="shared" si="227"/>
        <v>-1957.0070023172398</v>
      </c>
      <c r="F470" s="1">
        <f t="shared" si="228"/>
        <v>-1957</v>
      </c>
      <c r="G470" s="1">
        <f t="shared" si="222"/>
        <v>-1.1745310002879705E-2</v>
      </c>
      <c r="J470" s="1">
        <f>+C470-(C$7+F470*C$8)</f>
        <v>-1.1745310002879705E-2</v>
      </c>
      <c r="P470" s="1">
        <f t="shared" si="229"/>
        <v>-6.270009352079069E-3</v>
      </c>
      <c r="Q470" s="119">
        <f t="shared" ref="Q470:Q533" si="244">+C470-15018.5</f>
        <v>26115.308199999999</v>
      </c>
      <c r="R470" s="1">
        <f t="shared" si="223"/>
        <v>2.997891721665787E-5</v>
      </c>
      <c r="S470" s="2">
        <f>S$17</f>
        <v>1</v>
      </c>
      <c r="Z470" s="1">
        <f t="shared" si="230"/>
        <v>-1957</v>
      </c>
      <c r="AA470" s="1">
        <f t="shared" si="231"/>
        <v>-2.4916490837988893E-2</v>
      </c>
      <c r="AB470" s="1">
        <f t="shared" si="232"/>
        <v>5.9572833323594393E-3</v>
      </c>
      <c r="AC470" s="1">
        <f t="shared" si="233"/>
        <v>-5.4753006508006363E-3</v>
      </c>
      <c r="AD470" s="1">
        <f t="shared" si="234"/>
        <v>1.3171180835109188E-2</v>
      </c>
      <c r="AE470" s="1">
        <f t="shared" si="235"/>
        <v>1.7348000459114756E-4</v>
      </c>
      <c r="AF470" s="1">
        <f t="shared" si="236"/>
        <v>-5.4753006508006363E-3</v>
      </c>
      <c r="AG470" s="2"/>
      <c r="AH470" s="1">
        <f t="shared" si="237"/>
        <v>-1.7702593335239145E-2</v>
      </c>
      <c r="AI470" s="1">
        <f t="shared" si="238"/>
        <v>0.92877160641418555</v>
      </c>
      <c r="AJ470" s="1">
        <f t="shared" si="239"/>
        <v>-0.75813639541490696</v>
      </c>
      <c r="AK470" s="1">
        <f t="shared" si="240"/>
        <v>0.33642245074470539</v>
      </c>
      <c r="AL470" s="1">
        <f t="shared" si="241"/>
        <v>1.7794382384760365</v>
      </c>
      <c r="AM470" s="1">
        <f t="shared" si="242"/>
        <v>1.233890695530256</v>
      </c>
      <c r="AN470" s="1">
        <f t="shared" si="226"/>
        <v>13.989393637027749</v>
      </c>
      <c r="AO470" s="1">
        <f t="shared" si="226"/>
        <v>13.989393624040652</v>
      </c>
      <c r="AP470" s="1">
        <f t="shared" si="226"/>
        <v>13.989393367538884</v>
      </c>
      <c r="AQ470" s="1">
        <f t="shared" si="226"/>
        <v>13.98938830158918</v>
      </c>
      <c r="AR470" s="1">
        <f t="shared" si="226"/>
        <v>13.989288283598874</v>
      </c>
      <c r="AS470" s="1">
        <f t="shared" si="226"/>
        <v>13.987327180138069</v>
      </c>
      <c r="AT470" s="1">
        <f t="shared" si="226"/>
        <v>13.953016349934369</v>
      </c>
      <c r="AU470" s="1">
        <f t="shared" si="243"/>
        <v>13.649261318589284</v>
      </c>
    </row>
    <row r="471" spans="1:47" ht="12.95" customHeight="1" x14ac:dyDescent="0.2">
      <c r="A471" s="70" t="s">
        <v>196</v>
      </c>
      <c r="B471" s="2"/>
      <c r="C471" s="69">
        <v>41135.472000000002</v>
      </c>
      <c r="D471" s="69"/>
      <c r="E471" s="1">
        <f t="shared" si="227"/>
        <v>-1956.0150782709341</v>
      </c>
      <c r="F471" s="1">
        <f t="shared" si="228"/>
        <v>-1956</v>
      </c>
      <c r="G471" s="1">
        <f t="shared" si="222"/>
        <v>-2.5291480000305455E-2</v>
      </c>
      <c r="I471" s="1">
        <f>+G471</f>
        <v>-2.5291480000305455E-2</v>
      </c>
      <c r="P471" s="1">
        <f t="shared" si="229"/>
        <v>-6.2669869034296761E-3</v>
      </c>
      <c r="Q471" s="119">
        <f t="shared" si="244"/>
        <v>26116.972000000002</v>
      </c>
      <c r="R471" s="1">
        <f t="shared" si="223"/>
        <v>3.6193133759307412E-4</v>
      </c>
      <c r="S471" s="2">
        <f>S$16</f>
        <v>0.1</v>
      </c>
      <c r="Z471" s="1">
        <f t="shared" si="230"/>
        <v>-1956</v>
      </c>
      <c r="AA471" s="1">
        <f t="shared" si="231"/>
        <v>-2.4910474725520462E-2</v>
      </c>
      <c r="AB471" s="1">
        <f t="shared" si="232"/>
        <v>-7.594767537687331E-3</v>
      </c>
      <c r="AC471" s="1">
        <f t="shared" si="233"/>
        <v>-1.9024493096875778E-2</v>
      </c>
      <c r="AD471" s="1">
        <f t="shared" si="234"/>
        <v>-3.810052747849936E-4</v>
      </c>
      <c r="AE471" s="1">
        <f t="shared" si="235"/>
        <v>1.4516501941398848E-8</v>
      </c>
      <c r="AF471" s="1">
        <f t="shared" si="236"/>
        <v>-1.9024493096875778E-2</v>
      </c>
      <c r="AG471" s="2"/>
      <c r="AH471" s="1">
        <f t="shared" si="237"/>
        <v>-1.7696712462618124E-2</v>
      </c>
      <c r="AI471" s="1">
        <f t="shared" si="238"/>
        <v>0.92849592026274719</v>
      </c>
      <c r="AJ471" s="1">
        <f t="shared" si="239"/>
        <v>-0.75760172512466872</v>
      </c>
      <c r="AK471" s="1">
        <f t="shared" si="240"/>
        <v>0.3363639635853074</v>
      </c>
      <c r="AL471" s="1">
        <f t="shared" si="241"/>
        <v>1.7802577738594401</v>
      </c>
      <c r="AM471" s="1">
        <f t="shared" si="242"/>
        <v>1.2349248518338025</v>
      </c>
      <c r="AN471" s="1">
        <f t="shared" ref="AN471:AT480" si="245">$AU471+$AB$7*SIN(AO471)</f>
        <v>13.990222332763992</v>
      </c>
      <c r="AO471" s="1">
        <f t="shared" si="245"/>
        <v>13.990222320155699</v>
      </c>
      <c r="AP471" s="1">
        <f t="shared" si="245"/>
        <v>13.990222069741376</v>
      </c>
      <c r="AQ471" s="1">
        <f t="shared" si="245"/>
        <v>13.990217096329699</v>
      </c>
      <c r="AR471" s="1">
        <f t="shared" si="245"/>
        <v>13.990118355329122</v>
      </c>
      <c r="AS471" s="1">
        <f t="shared" si="245"/>
        <v>13.988171421577057</v>
      </c>
      <c r="AT471" s="1">
        <f t="shared" si="245"/>
        <v>13.953929953576848</v>
      </c>
      <c r="AU471" s="1">
        <f t="shared" si="243"/>
        <v>13.650048172939897</v>
      </c>
    </row>
    <row r="472" spans="1:47" ht="12.95" customHeight="1" x14ac:dyDescent="0.2">
      <c r="A472" s="67" t="s">
        <v>193</v>
      </c>
      <c r="B472" s="68" t="s">
        <v>100</v>
      </c>
      <c r="C472" s="67">
        <v>41135.476000000002</v>
      </c>
      <c r="D472" s="69"/>
      <c r="E472" s="70">
        <f t="shared" si="227"/>
        <v>-1956.012693551505</v>
      </c>
      <c r="F472" s="1">
        <f t="shared" si="228"/>
        <v>-1956</v>
      </c>
      <c r="G472" s="1">
        <f t="shared" si="222"/>
        <v>-2.1291479999490548E-2</v>
      </c>
      <c r="I472" s="1">
        <f>+G472</f>
        <v>-2.1291479999490548E-2</v>
      </c>
      <c r="P472" s="1">
        <f t="shared" si="229"/>
        <v>-6.2669869034296761E-3</v>
      </c>
      <c r="Q472" s="119">
        <f t="shared" si="244"/>
        <v>26116.976000000002</v>
      </c>
      <c r="R472" s="1">
        <f t="shared" si="223"/>
        <v>2.2573539279358078E-4</v>
      </c>
      <c r="S472" s="2">
        <f>S$16</f>
        <v>0.1</v>
      </c>
      <c r="Z472" s="1">
        <f t="shared" si="230"/>
        <v>-1956</v>
      </c>
      <c r="AA472" s="1">
        <f t="shared" si="231"/>
        <v>-2.4910474725520462E-2</v>
      </c>
      <c r="AB472" s="1">
        <f t="shared" si="232"/>
        <v>-3.5947675368724237E-3</v>
      </c>
      <c r="AC472" s="1">
        <f t="shared" si="233"/>
        <v>-1.5024493096060871E-2</v>
      </c>
      <c r="AD472" s="1">
        <f t="shared" si="234"/>
        <v>3.6189947260299137E-3</v>
      </c>
      <c r="AE472" s="1">
        <f t="shared" si="235"/>
        <v>1.309712282703233E-6</v>
      </c>
      <c r="AF472" s="1">
        <f t="shared" si="236"/>
        <v>-1.5024493096060871E-2</v>
      </c>
      <c r="AG472" s="2"/>
      <c r="AH472" s="1">
        <f t="shared" si="237"/>
        <v>-1.7696712462618124E-2</v>
      </c>
      <c r="AI472" s="1">
        <f t="shared" si="238"/>
        <v>0.92849592026274719</v>
      </c>
      <c r="AJ472" s="1">
        <f t="shared" si="239"/>
        <v>-0.75760172512466872</v>
      </c>
      <c r="AK472" s="1">
        <f t="shared" si="240"/>
        <v>0.3363639635853074</v>
      </c>
      <c r="AL472" s="1">
        <f t="shared" si="241"/>
        <v>1.7802577738594401</v>
      </c>
      <c r="AM472" s="1">
        <f t="shared" si="242"/>
        <v>1.2349248518338025</v>
      </c>
      <c r="AN472" s="1">
        <f t="shared" si="245"/>
        <v>13.990222332763992</v>
      </c>
      <c r="AO472" s="1">
        <f t="shared" si="245"/>
        <v>13.990222320155699</v>
      </c>
      <c r="AP472" s="1">
        <f t="shared" si="245"/>
        <v>13.990222069741376</v>
      </c>
      <c r="AQ472" s="1">
        <f t="shared" si="245"/>
        <v>13.990217096329699</v>
      </c>
      <c r="AR472" s="1">
        <f t="shared" si="245"/>
        <v>13.990118355329122</v>
      </c>
      <c r="AS472" s="1">
        <f t="shared" si="245"/>
        <v>13.988171421577057</v>
      </c>
      <c r="AT472" s="1">
        <f t="shared" si="245"/>
        <v>13.953929953576848</v>
      </c>
      <c r="AU472" s="1">
        <f t="shared" si="243"/>
        <v>13.650048172939897</v>
      </c>
    </row>
    <row r="473" spans="1:47" ht="12.95" customHeight="1" x14ac:dyDescent="0.2">
      <c r="A473" s="75" t="s">
        <v>199</v>
      </c>
      <c r="B473" s="74"/>
      <c r="C473" s="69">
        <v>41135.486799999999</v>
      </c>
      <c r="D473" s="69"/>
      <c r="E473" s="1">
        <f t="shared" si="227"/>
        <v>-1956.00625480905</v>
      </c>
      <c r="F473" s="1">
        <f t="shared" si="228"/>
        <v>-1956</v>
      </c>
      <c r="G473" s="1">
        <f t="shared" si="222"/>
        <v>-1.0491480003111064E-2</v>
      </c>
      <c r="J473" s="1">
        <f>+C473-(C$7+F473*C$8)</f>
        <v>-1.0491480003111064E-2</v>
      </c>
      <c r="P473" s="1">
        <f t="shared" si="229"/>
        <v>-6.2669869034296761E-3</v>
      </c>
      <c r="Q473" s="119">
        <f t="shared" si="244"/>
        <v>26116.986799999999</v>
      </c>
      <c r="R473" s="1">
        <f t="shared" si="223"/>
        <v>1.7846341949255663E-5</v>
      </c>
      <c r="S473" s="2">
        <f>S$17</f>
        <v>1</v>
      </c>
      <c r="Z473" s="1">
        <f t="shared" si="230"/>
        <v>-1956</v>
      </c>
      <c r="AA473" s="1">
        <f t="shared" si="231"/>
        <v>-2.4910474725520462E-2</v>
      </c>
      <c r="AB473" s="1">
        <f t="shared" si="232"/>
        <v>7.2052324595070598E-3</v>
      </c>
      <c r="AC473" s="1">
        <f t="shared" si="233"/>
        <v>-4.2244930996813883E-3</v>
      </c>
      <c r="AD473" s="1">
        <f t="shared" si="234"/>
        <v>1.4418994722409397E-2</v>
      </c>
      <c r="AE473" s="1">
        <f t="shared" si="235"/>
        <v>2.0790740880487004E-4</v>
      </c>
      <c r="AF473" s="1">
        <f t="shared" si="236"/>
        <v>-4.2244930996813883E-3</v>
      </c>
      <c r="AG473" s="2"/>
      <c r="AH473" s="1">
        <f t="shared" si="237"/>
        <v>-1.7696712462618124E-2</v>
      </c>
      <c r="AI473" s="1">
        <f t="shared" si="238"/>
        <v>0.92849592026274719</v>
      </c>
      <c r="AJ473" s="1">
        <f t="shared" si="239"/>
        <v>-0.75760172512466872</v>
      </c>
      <c r="AK473" s="1">
        <f t="shared" si="240"/>
        <v>0.3363639635853074</v>
      </c>
      <c r="AL473" s="1">
        <f t="shared" si="241"/>
        <v>1.7802577738594401</v>
      </c>
      <c r="AM473" s="1">
        <f t="shared" si="242"/>
        <v>1.2349248518338025</v>
      </c>
      <c r="AN473" s="1">
        <f t="shared" si="245"/>
        <v>13.990222332763992</v>
      </c>
      <c r="AO473" s="1">
        <f t="shared" si="245"/>
        <v>13.990222320155699</v>
      </c>
      <c r="AP473" s="1">
        <f t="shared" si="245"/>
        <v>13.990222069741376</v>
      </c>
      <c r="AQ473" s="1">
        <f t="shared" si="245"/>
        <v>13.990217096329699</v>
      </c>
      <c r="AR473" s="1">
        <f t="shared" si="245"/>
        <v>13.990118355329122</v>
      </c>
      <c r="AS473" s="1">
        <f t="shared" si="245"/>
        <v>13.988171421577057</v>
      </c>
      <c r="AT473" s="1">
        <f t="shared" si="245"/>
        <v>13.953929953576848</v>
      </c>
      <c r="AU473" s="1">
        <f t="shared" si="243"/>
        <v>13.650048172939897</v>
      </c>
    </row>
    <row r="474" spans="1:47" ht="12.95" customHeight="1" x14ac:dyDescent="0.2">
      <c r="A474" s="67" t="s">
        <v>193</v>
      </c>
      <c r="B474" s="68" t="s">
        <v>100</v>
      </c>
      <c r="C474" s="67">
        <v>41135.49</v>
      </c>
      <c r="D474" s="69"/>
      <c r="E474" s="70">
        <f t="shared" si="227"/>
        <v>-1956.0043470335077</v>
      </c>
      <c r="F474" s="1">
        <f t="shared" si="228"/>
        <v>-1956</v>
      </c>
      <c r="G474" s="1">
        <f t="shared" si="222"/>
        <v>-7.2914800039143302E-3</v>
      </c>
      <c r="I474" s="1">
        <f>+G474</f>
        <v>-7.2914800039143302E-3</v>
      </c>
      <c r="P474" s="1">
        <f t="shared" si="229"/>
        <v>-6.2669869034296761E-3</v>
      </c>
      <c r="Q474" s="119">
        <f t="shared" si="244"/>
        <v>26116.989999999998</v>
      </c>
      <c r="R474" s="1">
        <f t="shared" si="223"/>
        <v>1.0495861129406594E-6</v>
      </c>
      <c r="S474" s="2">
        <f t="shared" ref="S474:S484" si="246">S$16</f>
        <v>0.1</v>
      </c>
      <c r="Z474" s="1">
        <f t="shared" si="230"/>
        <v>-1956</v>
      </c>
      <c r="AA474" s="1">
        <f t="shared" si="231"/>
        <v>-2.4910474725520462E-2</v>
      </c>
      <c r="AB474" s="1">
        <f t="shared" si="232"/>
        <v>1.0405232458703794E-2</v>
      </c>
      <c r="AC474" s="1">
        <f t="shared" si="233"/>
        <v>-1.024493100484654E-3</v>
      </c>
      <c r="AD474" s="1">
        <f t="shared" si="234"/>
        <v>1.7618994721606131E-2</v>
      </c>
      <c r="AE474" s="1">
        <f t="shared" si="235"/>
        <v>3.1042897499998472E-5</v>
      </c>
      <c r="AF474" s="1">
        <f t="shared" si="236"/>
        <v>-1.024493100484654E-3</v>
      </c>
      <c r="AG474" s="2"/>
      <c r="AH474" s="1">
        <f t="shared" si="237"/>
        <v>-1.7696712462618124E-2</v>
      </c>
      <c r="AI474" s="1">
        <f t="shared" si="238"/>
        <v>0.92849592026274719</v>
      </c>
      <c r="AJ474" s="1">
        <f t="shared" si="239"/>
        <v>-0.75760172512466872</v>
      </c>
      <c r="AK474" s="1">
        <f t="shared" si="240"/>
        <v>0.3363639635853074</v>
      </c>
      <c r="AL474" s="1">
        <f t="shared" si="241"/>
        <v>1.7802577738594401</v>
      </c>
      <c r="AM474" s="1">
        <f t="shared" si="242"/>
        <v>1.2349248518338025</v>
      </c>
      <c r="AN474" s="1">
        <f t="shared" si="245"/>
        <v>13.990222332763992</v>
      </c>
      <c r="AO474" s="1">
        <f t="shared" si="245"/>
        <v>13.990222320155699</v>
      </c>
      <c r="AP474" s="1">
        <f t="shared" si="245"/>
        <v>13.990222069741376</v>
      </c>
      <c r="AQ474" s="1">
        <f t="shared" si="245"/>
        <v>13.990217096329699</v>
      </c>
      <c r="AR474" s="1">
        <f t="shared" si="245"/>
        <v>13.990118355329122</v>
      </c>
      <c r="AS474" s="1">
        <f t="shared" si="245"/>
        <v>13.988171421577057</v>
      </c>
      <c r="AT474" s="1">
        <f t="shared" si="245"/>
        <v>13.953929953576848</v>
      </c>
      <c r="AU474" s="1">
        <f t="shared" si="243"/>
        <v>13.650048172939897</v>
      </c>
    </row>
    <row r="475" spans="1:47" ht="12.95" customHeight="1" x14ac:dyDescent="0.2">
      <c r="A475" s="70" t="s">
        <v>196</v>
      </c>
      <c r="B475" s="2"/>
      <c r="C475" s="69">
        <v>41135.491999999998</v>
      </c>
      <c r="D475" s="69"/>
      <c r="E475" s="1">
        <f t="shared" si="227"/>
        <v>-1956.0031546737932</v>
      </c>
      <c r="F475" s="1">
        <f t="shared" si="228"/>
        <v>-1956</v>
      </c>
      <c r="G475" s="1">
        <f t="shared" si="222"/>
        <v>-5.2914800035068765E-3</v>
      </c>
      <c r="I475" s="1">
        <f>+G475</f>
        <v>-5.2914800035068765E-3</v>
      </c>
      <c r="P475" s="1">
        <f t="shared" si="229"/>
        <v>-6.2669869034296761E-3</v>
      </c>
      <c r="Q475" s="119">
        <f t="shared" si="244"/>
        <v>26116.991999999998</v>
      </c>
      <c r="R475" s="1">
        <f t="shared" si="223"/>
        <v>9.5161371179699098E-7</v>
      </c>
      <c r="S475" s="2">
        <f t="shared" si="246"/>
        <v>0.1</v>
      </c>
      <c r="Z475" s="1">
        <f t="shared" si="230"/>
        <v>-1956</v>
      </c>
      <c r="AA475" s="1">
        <f t="shared" si="231"/>
        <v>-2.4910474725520462E-2</v>
      </c>
      <c r="AB475" s="1">
        <f t="shared" si="232"/>
        <v>1.2405232459111248E-2</v>
      </c>
      <c r="AC475" s="1">
        <f t="shared" si="233"/>
        <v>9.7550689992279959E-4</v>
      </c>
      <c r="AD475" s="1">
        <f t="shared" si="234"/>
        <v>1.9618994722013585E-2</v>
      </c>
      <c r="AE475" s="1">
        <f t="shared" si="235"/>
        <v>3.8490495390239693E-5</v>
      </c>
      <c r="AF475" s="1">
        <f t="shared" si="236"/>
        <v>9.7550689992279959E-4</v>
      </c>
      <c r="AG475" s="2"/>
      <c r="AH475" s="1">
        <f t="shared" si="237"/>
        <v>-1.7696712462618124E-2</v>
      </c>
      <c r="AI475" s="1">
        <f t="shared" si="238"/>
        <v>0.92849592026274719</v>
      </c>
      <c r="AJ475" s="1">
        <f t="shared" si="239"/>
        <v>-0.75760172512466872</v>
      </c>
      <c r="AK475" s="1">
        <f t="shared" si="240"/>
        <v>0.3363639635853074</v>
      </c>
      <c r="AL475" s="1">
        <f t="shared" si="241"/>
        <v>1.7802577738594401</v>
      </c>
      <c r="AM475" s="1">
        <f t="shared" si="242"/>
        <v>1.2349248518338025</v>
      </c>
      <c r="AN475" s="1">
        <f t="shared" si="245"/>
        <v>13.990222332763992</v>
      </c>
      <c r="AO475" s="1">
        <f t="shared" si="245"/>
        <v>13.990222320155699</v>
      </c>
      <c r="AP475" s="1">
        <f t="shared" si="245"/>
        <v>13.990222069741376</v>
      </c>
      <c r="AQ475" s="1">
        <f t="shared" si="245"/>
        <v>13.990217096329699</v>
      </c>
      <c r="AR475" s="1">
        <f t="shared" si="245"/>
        <v>13.990118355329122</v>
      </c>
      <c r="AS475" s="1">
        <f t="shared" si="245"/>
        <v>13.988171421577057</v>
      </c>
      <c r="AT475" s="1">
        <f t="shared" si="245"/>
        <v>13.953929953576848</v>
      </c>
      <c r="AU475" s="1">
        <f t="shared" si="243"/>
        <v>13.650048172939897</v>
      </c>
    </row>
    <row r="476" spans="1:47" ht="12.95" customHeight="1" x14ac:dyDescent="0.2">
      <c r="A476" s="70" t="s">
        <v>196</v>
      </c>
      <c r="B476" s="2" t="s">
        <v>101</v>
      </c>
      <c r="C476" s="69">
        <v>41151.425999999999</v>
      </c>
      <c r="D476" s="69"/>
      <c r="E476" s="1">
        <f t="shared" si="227"/>
        <v>-1946.5036248301706</v>
      </c>
      <c r="F476" s="1">
        <f t="shared" si="228"/>
        <v>-1946.5</v>
      </c>
      <c r="G476" s="1">
        <f t="shared" si="222"/>
        <v>-6.0800950013799593E-3</v>
      </c>
      <c r="I476" s="1">
        <f>+G476</f>
        <v>-6.0800950013799593E-3</v>
      </c>
      <c r="P476" s="1">
        <f t="shared" si="229"/>
        <v>-6.2382643624369601E-3</v>
      </c>
      <c r="Q476" s="119">
        <f t="shared" si="244"/>
        <v>26132.925999999999</v>
      </c>
      <c r="R476" s="1">
        <f t="shared" si="223"/>
        <v>2.5017546777179884E-8</v>
      </c>
      <c r="S476" s="2">
        <f t="shared" si="246"/>
        <v>0.1</v>
      </c>
      <c r="Z476" s="1">
        <f t="shared" si="230"/>
        <v>-1946.5</v>
      </c>
      <c r="AA476" s="1">
        <f t="shared" si="231"/>
        <v>-2.4852802534555518E-2</v>
      </c>
      <c r="AB476" s="1">
        <f t="shared" si="232"/>
        <v>1.156023225934839E-2</v>
      </c>
      <c r="AC476" s="1">
        <f t="shared" si="233"/>
        <v>1.5816936105700081E-4</v>
      </c>
      <c r="AD476" s="1">
        <f t="shared" si="234"/>
        <v>1.8772707533175559E-2</v>
      </c>
      <c r="AE476" s="1">
        <f t="shared" si="235"/>
        <v>3.5241454812614636E-5</v>
      </c>
      <c r="AF476" s="1">
        <f t="shared" si="236"/>
        <v>1.5816936105700081E-4</v>
      </c>
      <c r="AG476" s="2"/>
      <c r="AH476" s="1">
        <f t="shared" si="237"/>
        <v>-1.7640327260728349E-2</v>
      </c>
      <c r="AI476" s="1">
        <f t="shared" si="238"/>
        <v>0.92588744384236188</v>
      </c>
      <c r="AJ476" s="1">
        <f t="shared" si="239"/>
        <v>-0.7525129567867791</v>
      </c>
      <c r="AK476" s="1">
        <f t="shared" si="240"/>
        <v>0.33579886604583759</v>
      </c>
      <c r="AL476" s="1">
        <f t="shared" si="241"/>
        <v>1.7880191769331184</v>
      </c>
      <c r="AM476" s="1">
        <f t="shared" si="242"/>
        <v>1.2447710119906845</v>
      </c>
      <c r="AN476" s="1">
        <f t="shared" si="245"/>
        <v>13.99808270348192</v>
      </c>
      <c r="AO476" s="1">
        <f t="shared" si="245"/>
        <v>13.998082694040118</v>
      </c>
      <c r="AP476" s="1">
        <f t="shared" si="245"/>
        <v>13.998082495992024</v>
      </c>
      <c r="AQ476" s="1">
        <f t="shared" si="245"/>
        <v>13.998078341865972</v>
      </c>
      <c r="AR476" s="1">
        <f t="shared" si="245"/>
        <v>13.997991236052412</v>
      </c>
      <c r="AS476" s="1">
        <f t="shared" si="245"/>
        <v>13.996177071663368</v>
      </c>
      <c r="AT476" s="1">
        <f t="shared" si="245"/>
        <v>13.962599793392062</v>
      </c>
      <c r="AU476" s="1">
        <f t="shared" si="243"/>
        <v>13.657523289270728</v>
      </c>
    </row>
    <row r="477" spans="1:47" ht="12.95" customHeight="1" x14ac:dyDescent="0.2">
      <c r="A477" s="67" t="s">
        <v>197</v>
      </c>
      <c r="B477" s="68" t="s">
        <v>100</v>
      </c>
      <c r="C477" s="67">
        <v>41160.654000000002</v>
      </c>
      <c r="D477" s="69"/>
      <c r="E477" s="70">
        <f t="shared" si="227"/>
        <v>-1941.002077108508</v>
      </c>
      <c r="F477" s="1">
        <f t="shared" si="228"/>
        <v>-1941</v>
      </c>
      <c r="G477" s="1">
        <f t="shared" si="222"/>
        <v>-3.4840299995266832E-3</v>
      </c>
      <c r="I477" s="1">
        <f>+C477-(C$7+F477*C$8)</f>
        <v>-3.4840299995266832E-3</v>
      </c>
      <c r="P477" s="1">
        <f t="shared" si="229"/>
        <v>-6.2216278486999493E-3</v>
      </c>
      <c r="Q477" s="119">
        <f t="shared" si="244"/>
        <v>26142.154000000002</v>
      </c>
      <c r="R477" s="1">
        <f t="shared" si="223"/>
        <v>7.4944419837980924E-6</v>
      </c>
      <c r="S477" s="2">
        <f t="shared" si="246"/>
        <v>0.1</v>
      </c>
      <c r="Z477" s="1">
        <f t="shared" si="230"/>
        <v>-1941</v>
      </c>
      <c r="AA477" s="1">
        <f t="shared" si="231"/>
        <v>-2.4818986979408396E-2</v>
      </c>
      <c r="AB477" s="1">
        <f t="shared" si="232"/>
        <v>1.4123228633246367E-2</v>
      </c>
      <c r="AC477" s="1">
        <f t="shared" si="233"/>
        <v>2.737597849173266E-3</v>
      </c>
      <c r="AD477" s="1">
        <f t="shared" si="234"/>
        <v>2.1334956979881713E-2</v>
      </c>
      <c r="AE477" s="1">
        <f t="shared" si="235"/>
        <v>4.5518038933340344E-5</v>
      </c>
      <c r="AF477" s="1">
        <f t="shared" si="236"/>
        <v>2.737597849173266E-3</v>
      </c>
      <c r="AG477" s="2"/>
      <c r="AH477" s="1">
        <f t="shared" si="237"/>
        <v>-1.760725863277305E-2</v>
      </c>
      <c r="AI477" s="1">
        <f t="shared" si="238"/>
        <v>0.92438597536359202</v>
      </c>
      <c r="AJ477" s="1">
        <f t="shared" si="239"/>
        <v>-0.74955925353703645</v>
      </c>
      <c r="AK477" s="1">
        <f t="shared" si="240"/>
        <v>0.33546396035367809</v>
      </c>
      <c r="AL477" s="1">
        <f t="shared" si="241"/>
        <v>1.7924927330893128</v>
      </c>
      <c r="AM477" s="1">
        <f t="shared" si="242"/>
        <v>1.2504895081716103</v>
      </c>
      <c r="AN477" s="1">
        <f t="shared" si="245"/>
        <v>14.002623363582273</v>
      </c>
      <c r="AO477" s="1">
        <f t="shared" si="245"/>
        <v>14.002623355651856</v>
      </c>
      <c r="AP477" s="1">
        <f t="shared" si="245"/>
        <v>14.002623183727758</v>
      </c>
      <c r="AQ477" s="1">
        <f t="shared" si="245"/>
        <v>14.00261945662653</v>
      </c>
      <c r="AR477" s="1">
        <f t="shared" si="245"/>
        <v>14.002538682905232</v>
      </c>
      <c r="AS477" s="1">
        <f t="shared" si="245"/>
        <v>14.000799837709716</v>
      </c>
      <c r="AT477" s="1">
        <f t="shared" si="245"/>
        <v>13.967611387111001</v>
      </c>
      <c r="AU477" s="1">
        <f t="shared" si="243"/>
        <v>13.661850988199102</v>
      </c>
    </row>
    <row r="478" spans="1:47" ht="12.95" customHeight="1" x14ac:dyDescent="0.2">
      <c r="A478" s="70" t="s">
        <v>196</v>
      </c>
      <c r="B478" s="2"/>
      <c r="C478" s="69">
        <v>41172.379999999997</v>
      </c>
      <c r="D478" s="69"/>
      <c r="E478" s="1">
        <f t="shared" si="227"/>
        <v>-1934.0112721037217</v>
      </c>
      <c r="F478" s="1">
        <f t="shared" si="228"/>
        <v>-1934</v>
      </c>
      <c r="G478" s="1">
        <f t="shared" si="222"/>
        <v>-1.8907220008259173E-2</v>
      </c>
      <c r="I478" s="1">
        <f t="shared" ref="I478:I484" si="247">+G478</f>
        <v>-1.8907220008259173E-2</v>
      </c>
      <c r="P478" s="1">
        <f t="shared" si="229"/>
        <v>-6.2004459646249049E-3</v>
      </c>
      <c r="Q478" s="119">
        <f t="shared" si="244"/>
        <v>26153.879999999997</v>
      </c>
      <c r="R478" s="1">
        <f t="shared" si="223"/>
        <v>1.6146210659597759E-4</v>
      </c>
      <c r="S478" s="2">
        <f t="shared" si="246"/>
        <v>0.1</v>
      </c>
      <c r="Z478" s="1">
        <f t="shared" si="230"/>
        <v>-1934</v>
      </c>
      <c r="AA478" s="1">
        <f t="shared" si="231"/>
        <v>-2.4775501055924964E-2</v>
      </c>
      <c r="AB478" s="1">
        <f t="shared" si="232"/>
        <v>-1.3424947253049754E-3</v>
      </c>
      <c r="AC478" s="1">
        <f t="shared" si="233"/>
        <v>-1.2706774043634269E-2</v>
      </c>
      <c r="AD478" s="1">
        <f t="shared" si="234"/>
        <v>5.868281047665791E-3</v>
      </c>
      <c r="AE478" s="1">
        <f t="shared" si="235"/>
        <v>3.4436722454393511E-6</v>
      </c>
      <c r="AF478" s="1">
        <f t="shared" si="236"/>
        <v>-1.2706774043634269E-2</v>
      </c>
      <c r="AG478" s="2"/>
      <c r="AH478" s="1">
        <f t="shared" si="237"/>
        <v>-1.7564725282954198E-2</v>
      </c>
      <c r="AI478" s="1">
        <f t="shared" si="238"/>
        <v>0.92248421970437544</v>
      </c>
      <c r="AJ478" s="1">
        <f t="shared" si="239"/>
        <v>-0.74579224985148385</v>
      </c>
      <c r="AK478" s="1">
        <f t="shared" si="240"/>
        <v>0.33502963036580791</v>
      </c>
      <c r="AL478" s="1">
        <f t="shared" si="241"/>
        <v>1.7981654213469132</v>
      </c>
      <c r="AM478" s="1">
        <f t="shared" si="242"/>
        <v>1.2577870142144727</v>
      </c>
      <c r="AN478" s="1">
        <f t="shared" si="245"/>
        <v>14.008391754052425</v>
      </c>
      <c r="AO478" s="1">
        <f t="shared" si="245"/>
        <v>14.008391747751956</v>
      </c>
      <c r="AP478" s="1">
        <f t="shared" si="245"/>
        <v>14.008391605081373</v>
      </c>
      <c r="AQ478" s="1">
        <f t="shared" si="245"/>
        <v>14.008388374429057</v>
      </c>
      <c r="AR478" s="1">
        <f t="shared" si="245"/>
        <v>14.008315240657359</v>
      </c>
      <c r="AS478" s="1">
        <f t="shared" si="245"/>
        <v>14.006670582135316</v>
      </c>
      <c r="AT478" s="1">
        <f t="shared" si="245"/>
        <v>13.973981495213806</v>
      </c>
      <c r="AU478" s="1">
        <f t="shared" si="243"/>
        <v>13.667358968653398</v>
      </c>
    </row>
    <row r="479" spans="1:47" ht="12.95" customHeight="1" x14ac:dyDescent="0.2">
      <c r="A479" s="70" t="s">
        <v>200</v>
      </c>
      <c r="B479" s="2"/>
      <c r="C479" s="69">
        <v>41172.385000000002</v>
      </c>
      <c r="D479" s="69"/>
      <c r="E479" s="1">
        <f t="shared" si="227"/>
        <v>-1934.0082912044334</v>
      </c>
      <c r="F479" s="1">
        <f t="shared" si="228"/>
        <v>-1934</v>
      </c>
      <c r="G479" s="1">
        <f t="shared" si="222"/>
        <v>-1.3907220003602561E-2</v>
      </c>
      <c r="I479" s="1">
        <f t="shared" si="247"/>
        <v>-1.3907220003602561E-2</v>
      </c>
      <c r="P479" s="1">
        <f t="shared" si="229"/>
        <v>-6.2004459646249049E-3</v>
      </c>
      <c r="Q479" s="119">
        <f t="shared" si="244"/>
        <v>26153.885000000002</v>
      </c>
      <c r="R479" s="1">
        <f t="shared" si="223"/>
        <v>5.9394366087859972E-5</v>
      </c>
      <c r="S479" s="2">
        <f t="shared" si="246"/>
        <v>0.1</v>
      </c>
      <c r="Z479" s="1">
        <f t="shared" si="230"/>
        <v>-1934</v>
      </c>
      <c r="AA479" s="1">
        <f t="shared" si="231"/>
        <v>-2.4775501055924964E-2</v>
      </c>
      <c r="AB479" s="1">
        <f t="shared" si="232"/>
        <v>3.6575052793516374E-3</v>
      </c>
      <c r="AC479" s="1">
        <f t="shared" si="233"/>
        <v>-7.7067740389776557E-3</v>
      </c>
      <c r="AD479" s="1">
        <f t="shared" si="234"/>
        <v>1.0868281052322404E-2</v>
      </c>
      <c r="AE479" s="1">
        <f t="shared" si="235"/>
        <v>1.1811953303227019E-5</v>
      </c>
      <c r="AF479" s="1">
        <f t="shared" si="236"/>
        <v>-7.7067740389776557E-3</v>
      </c>
      <c r="AG479" s="2"/>
      <c r="AH479" s="1">
        <f t="shared" si="237"/>
        <v>-1.7564725282954198E-2</v>
      </c>
      <c r="AI479" s="1">
        <f t="shared" si="238"/>
        <v>0.92248421970437544</v>
      </c>
      <c r="AJ479" s="1">
        <f t="shared" si="239"/>
        <v>-0.74579224985148385</v>
      </c>
      <c r="AK479" s="1">
        <f t="shared" si="240"/>
        <v>0.33502963036580791</v>
      </c>
      <c r="AL479" s="1">
        <f t="shared" si="241"/>
        <v>1.7981654213469132</v>
      </c>
      <c r="AM479" s="1">
        <f t="shared" si="242"/>
        <v>1.2577870142144727</v>
      </c>
      <c r="AN479" s="1">
        <f t="shared" si="245"/>
        <v>14.008391754052425</v>
      </c>
      <c r="AO479" s="1">
        <f t="shared" si="245"/>
        <v>14.008391747751956</v>
      </c>
      <c r="AP479" s="1">
        <f t="shared" si="245"/>
        <v>14.008391605081373</v>
      </c>
      <c r="AQ479" s="1">
        <f t="shared" si="245"/>
        <v>14.008388374429057</v>
      </c>
      <c r="AR479" s="1">
        <f t="shared" si="245"/>
        <v>14.008315240657359</v>
      </c>
      <c r="AS479" s="1">
        <f t="shared" si="245"/>
        <v>14.006670582135316</v>
      </c>
      <c r="AT479" s="1">
        <f t="shared" si="245"/>
        <v>13.973981495213806</v>
      </c>
      <c r="AU479" s="1">
        <f t="shared" si="243"/>
        <v>13.667358968653398</v>
      </c>
    </row>
    <row r="480" spans="1:47" ht="12.95" customHeight="1" x14ac:dyDescent="0.2">
      <c r="A480" s="67" t="s">
        <v>193</v>
      </c>
      <c r="B480" s="68" t="s">
        <v>100</v>
      </c>
      <c r="C480" s="67">
        <v>41172.385999999999</v>
      </c>
      <c r="D480" s="69"/>
      <c r="E480" s="70">
        <f t="shared" si="227"/>
        <v>-1934.0076950245782</v>
      </c>
      <c r="F480" s="1">
        <f t="shared" si="228"/>
        <v>-1934</v>
      </c>
      <c r="G480" s="1">
        <f t="shared" si="222"/>
        <v>-1.2907220007036813E-2</v>
      </c>
      <c r="I480" s="1">
        <f t="shared" si="247"/>
        <v>-1.2907220007036813E-2</v>
      </c>
      <c r="P480" s="1">
        <f t="shared" si="229"/>
        <v>-6.2004459646249049E-3</v>
      </c>
      <c r="Q480" s="119">
        <f t="shared" si="244"/>
        <v>26153.885999999999</v>
      </c>
      <c r="R480" s="1">
        <f t="shared" si="223"/>
        <v>4.4980818055970159E-5</v>
      </c>
      <c r="S480" s="2">
        <f t="shared" si="246"/>
        <v>0.1</v>
      </c>
      <c r="Z480" s="1">
        <f t="shared" si="230"/>
        <v>-1934</v>
      </c>
      <c r="AA480" s="1">
        <f t="shared" si="231"/>
        <v>-2.4775501055924964E-2</v>
      </c>
      <c r="AB480" s="1">
        <f t="shared" si="232"/>
        <v>4.6575052759173854E-3</v>
      </c>
      <c r="AC480" s="1">
        <f t="shared" si="233"/>
        <v>-6.7067740424119077E-3</v>
      </c>
      <c r="AD480" s="1">
        <f t="shared" si="234"/>
        <v>1.1868281048888152E-2</v>
      </c>
      <c r="AE480" s="1">
        <f t="shared" si="235"/>
        <v>1.4085609505539767E-5</v>
      </c>
      <c r="AF480" s="1">
        <f t="shared" si="236"/>
        <v>-6.7067740424119077E-3</v>
      </c>
      <c r="AG480" s="2"/>
      <c r="AH480" s="1">
        <f t="shared" si="237"/>
        <v>-1.7564725282954198E-2</v>
      </c>
      <c r="AI480" s="1">
        <f t="shared" si="238"/>
        <v>0.92248421970437544</v>
      </c>
      <c r="AJ480" s="1">
        <f t="shared" si="239"/>
        <v>-0.74579224985148385</v>
      </c>
      <c r="AK480" s="1">
        <f t="shared" si="240"/>
        <v>0.33502963036580791</v>
      </c>
      <c r="AL480" s="1">
        <f t="shared" si="241"/>
        <v>1.7981654213469132</v>
      </c>
      <c r="AM480" s="1">
        <f t="shared" si="242"/>
        <v>1.2577870142144727</v>
      </c>
      <c r="AN480" s="1">
        <f t="shared" si="245"/>
        <v>14.008391754052425</v>
      </c>
      <c r="AO480" s="1">
        <f t="shared" si="245"/>
        <v>14.008391747751956</v>
      </c>
      <c r="AP480" s="1">
        <f t="shared" si="245"/>
        <v>14.008391605081373</v>
      </c>
      <c r="AQ480" s="1">
        <f t="shared" si="245"/>
        <v>14.008388374429057</v>
      </c>
      <c r="AR480" s="1">
        <f t="shared" si="245"/>
        <v>14.008315240657359</v>
      </c>
      <c r="AS480" s="1">
        <f t="shared" si="245"/>
        <v>14.006670582135316</v>
      </c>
      <c r="AT480" s="1">
        <f t="shared" si="245"/>
        <v>13.973981495213806</v>
      </c>
      <c r="AU480" s="1">
        <f t="shared" si="243"/>
        <v>13.667358968653398</v>
      </c>
    </row>
    <row r="481" spans="1:47" ht="12.95" customHeight="1" x14ac:dyDescent="0.2">
      <c r="A481" s="70" t="s">
        <v>200</v>
      </c>
      <c r="B481" s="2"/>
      <c r="C481" s="69">
        <v>41177.425000000003</v>
      </c>
      <c r="D481" s="69"/>
      <c r="E481" s="1">
        <f t="shared" si="227"/>
        <v>-1931.003544724462</v>
      </c>
      <c r="F481" s="1">
        <f t="shared" si="228"/>
        <v>-1931</v>
      </c>
      <c r="G481" s="1">
        <f t="shared" si="222"/>
        <v>-5.9457300012581982E-3</v>
      </c>
      <c r="I481" s="1">
        <f t="shared" si="247"/>
        <v>-5.9457300012581982E-3</v>
      </c>
      <c r="P481" s="1">
        <f t="shared" si="229"/>
        <v>-6.191365223683425E-3</v>
      </c>
      <c r="Q481" s="119">
        <f t="shared" si="244"/>
        <v>26158.925000000003</v>
      </c>
      <c r="R481" s="1">
        <f t="shared" si="223"/>
        <v>6.0336662495890646E-8</v>
      </c>
      <c r="S481" s="2">
        <f t="shared" si="246"/>
        <v>0.1</v>
      </c>
      <c r="Z481" s="1">
        <f t="shared" si="230"/>
        <v>-1931</v>
      </c>
      <c r="AA481" s="1">
        <f t="shared" si="231"/>
        <v>-2.4756711680799803E-2</v>
      </c>
      <c r="AB481" s="1">
        <f t="shared" si="232"/>
        <v>1.1600614817246564E-2</v>
      </c>
      <c r="AC481" s="1">
        <f t="shared" si="233"/>
        <v>2.456352224252268E-4</v>
      </c>
      <c r="AD481" s="1">
        <f t="shared" si="234"/>
        <v>1.8810981679541604E-2</v>
      </c>
      <c r="AE481" s="1">
        <f t="shared" si="235"/>
        <v>3.5385303174804991E-5</v>
      </c>
      <c r="AF481" s="1">
        <f t="shared" si="236"/>
        <v>2.456352224252268E-4</v>
      </c>
      <c r="AG481" s="2"/>
      <c r="AH481" s="1">
        <f t="shared" si="237"/>
        <v>-1.7546344818504762E-2</v>
      </c>
      <c r="AI481" s="1">
        <f t="shared" si="238"/>
        <v>0.92167233103497581</v>
      </c>
      <c r="AJ481" s="1">
        <f t="shared" si="239"/>
        <v>-0.74417523274695363</v>
      </c>
      <c r="AK481" s="1">
        <f t="shared" si="240"/>
        <v>0.33484074676239001</v>
      </c>
      <c r="AL481" s="1">
        <f t="shared" si="241"/>
        <v>1.8005894373941231</v>
      </c>
      <c r="AM481" s="1">
        <f t="shared" si="242"/>
        <v>1.2609212325649097</v>
      </c>
      <c r="AN481" s="1">
        <f t="shared" ref="AN481:AT490" si="248">$AU481+$AB$7*SIN(AO481)</f>
        <v>14.010860290857062</v>
      </c>
      <c r="AO481" s="1">
        <f t="shared" si="248"/>
        <v>14.010860285164949</v>
      </c>
      <c r="AP481" s="1">
        <f t="shared" si="248"/>
        <v>14.010860153764959</v>
      </c>
      <c r="AQ481" s="1">
        <f t="shared" si="248"/>
        <v>14.01085712049038</v>
      </c>
      <c r="AR481" s="1">
        <f t="shared" si="248"/>
        <v>14.010787119651427</v>
      </c>
      <c r="AS481" s="1">
        <f t="shared" si="248"/>
        <v>14.009182245041677</v>
      </c>
      <c r="AT481" s="1">
        <f t="shared" si="248"/>
        <v>13.976708695432867</v>
      </c>
      <c r="AU481" s="1">
        <f t="shared" si="243"/>
        <v>13.669719531705239</v>
      </c>
    </row>
    <row r="482" spans="1:47" ht="12.95" customHeight="1" x14ac:dyDescent="0.2">
      <c r="A482" s="70" t="s">
        <v>200</v>
      </c>
      <c r="B482" s="2"/>
      <c r="C482" s="69">
        <v>41182.445</v>
      </c>
      <c r="D482" s="69"/>
      <c r="E482" s="1">
        <f t="shared" si="227"/>
        <v>-1928.0107218416358</v>
      </c>
      <c r="F482" s="1">
        <f t="shared" si="228"/>
        <v>-1928</v>
      </c>
      <c r="G482" s="1">
        <f t="shared" si="222"/>
        <v>-1.7984240002988372E-2</v>
      </c>
      <c r="I482" s="1">
        <f t="shared" si="247"/>
        <v>-1.7984240002988372E-2</v>
      </c>
      <c r="P482" s="1">
        <f t="shared" si="229"/>
        <v>-6.1822828083677814E-3</v>
      </c>
      <c r="Q482" s="119">
        <f t="shared" si="244"/>
        <v>26163.945</v>
      </c>
      <c r="R482" s="1">
        <f t="shared" si="223"/>
        <v>1.3928619362365671E-4</v>
      </c>
      <c r="S482" s="2">
        <f t="shared" si="246"/>
        <v>0.1</v>
      </c>
      <c r="Z482" s="1">
        <f t="shared" si="230"/>
        <v>-1928</v>
      </c>
      <c r="AA482" s="1">
        <f t="shared" si="231"/>
        <v>-2.4737831291306283E-2</v>
      </c>
      <c r="AB482" s="1">
        <f t="shared" si="232"/>
        <v>-4.5636626440971606E-4</v>
      </c>
      <c r="AC482" s="1">
        <f t="shared" si="233"/>
        <v>-1.1801957194620591E-2</v>
      </c>
      <c r="AD482" s="1">
        <f t="shared" si="234"/>
        <v>6.753591288317911E-3</v>
      </c>
      <c r="AE482" s="1">
        <f t="shared" si="235"/>
        <v>4.5610995289643583E-6</v>
      </c>
      <c r="AF482" s="1">
        <f t="shared" si="236"/>
        <v>-1.1801957194620591E-2</v>
      </c>
      <c r="AG482" s="2"/>
      <c r="AH482" s="1">
        <f t="shared" si="237"/>
        <v>-1.7527873738578656E-2</v>
      </c>
      <c r="AI482" s="1">
        <f t="shared" si="238"/>
        <v>0.92086232883728913</v>
      </c>
      <c r="AJ482" s="1">
        <f t="shared" si="239"/>
        <v>-0.74255669750528708</v>
      </c>
      <c r="AK482" s="1">
        <f t="shared" si="240"/>
        <v>0.33465023296097085</v>
      </c>
      <c r="AL482" s="1">
        <f t="shared" si="241"/>
        <v>1.8030091915864606</v>
      </c>
      <c r="AM482" s="1">
        <f t="shared" si="242"/>
        <v>1.2640595094628528</v>
      </c>
      <c r="AN482" s="1">
        <f t="shared" si="248"/>
        <v>14.013326656640446</v>
      </c>
      <c r="AO482" s="1">
        <f t="shared" si="248"/>
        <v>14.013326651507484</v>
      </c>
      <c r="AP482" s="1">
        <f t="shared" si="248"/>
        <v>14.013326530667792</v>
      </c>
      <c r="AQ482" s="1">
        <f t="shared" si="248"/>
        <v>14.013323685906538</v>
      </c>
      <c r="AR482" s="1">
        <f t="shared" si="248"/>
        <v>14.013256734407623</v>
      </c>
      <c r="AS482" s="1">
        <f t="shared" si="248"/>
        <v>14.011691290753225</v>
      </c>
      <c r="AT482" s="1">
        <f t="shared" si="248"/>
        <v>13.979434185029923</v>
      </c>
      <c r="AU482" s="1">
        <f t="shared" si="243"/>
        <v>13.67208009475708</v>
      </c>
    </row>
    <row r="483" spans="1:47" ht="12.95" customHeight="1" x14ac:dyDescent="0.2">
      <c r="A483" s="70" t="s">
        <v>196</v>
      </c>
      <c r="B483" s="2" t="s">
        <v>101</v>
      </c>
      <c r="C483" s="69">
        <v>41198.394</v>
      </c>
      <c r="D483" s="69"/>
      <c r="E483" s="1">
        <f t="shared" si="227"/>
        <v>-1918.5022493001566</v>
      </c>
      <c r="F483" s="1">
        <f t="shared" si="228"/>
        <v>-1918.5</v>
      </c>
      <c r="G483" s="1">
        <f t="shared" si="222"/>
        <v>-3.7728550014435314E-3</v>
      </c>
      <c r="I483" s="1">
        <f t="shared" si="247"/>
        <v>-3.7728550014435314E-3</v>
      </c>
      <c r="P483" s="1">
        <f t="shared" si="229"/>
        <v>-6.1535107803164756E-3</v>
      </c>
      <c r="Q483" s="119">
        <f t="shared" si="244"/>
        <v>26179.894</v>
      </c>
      <c r="R483" s="1">
        <f t="shared" si="223"/>
        <v>5.6675219374811442E-6</v>
      </c>
      <c r="S483" s="2">
        <f t="shared" si="246"/>
        <v>0.1</v>
      </c>
      <c r="Z483" s="1">
        <f t="shared" si="230"/>
        <v>-1918.5</v>
      </c>
      <c r="AA483" s="1">
        <f t="shared" si="231"/>
        <v>-2.4677446987087428E-2</v>
      </c>
      <c r="AB483" s="1">
        <f t="shared" si="232"/>
        <v>1.3695933211456846E-2</v>
      </c>
      <c r="AC483" s="1">
        <f t="shared" si="233"/>
        <v>2.3806557788729442E-3</v>
      </c>
      <c r="AD483" s="1">
        <f t="shared" si="234"/>
        <v>2.0904591985643897E-2</v>
      </c>
      <c r="AE483" s="1">
        <f t="shared" si="235"/>
        <v>4.3700196608624704E-5</v>
      </c>
      <c r="AF483" s="1">
        <f t="shared" si="236"/>
        <v>2.3806557788729442E-3</v>
      </c>
      <c r="AG483" s="2"/>
      <c r="AH483" s="1">
        <f t="shared" si="237"/>
        <v>-1.7468788212900377E-2</v>
      </c>
      <c r="AI483" s="1">
        <f t="shared" si="238"/>
        <v>0.91830974155489142</v>
      </c>
      <c r="AJ483" s="1">
        <f t="shared" si="239"/>
        <v>-0.73742158412878855</v>
      </c>
      <c r="AK483" s="1">
        <f t="shared" si="240"/>
        <v>0.33403630205871454</v>
      </c>
      <c r="AL483" s="1">
        <f t="shared" si="241"/>
        <v>1.8106437849277268</v>
      </c>
      <c r="AM483" s="1">
        <f t="shared" si="242"/>
        <v>1.2740243918933947</v>
      </c>
      <c r="AN483" s="1">
        <f t="shared" si="248"/>
        <v>14.021122549557685</v>
      </c>
      <c r="AO483" s="1">
        <f t="shared" si="248"/>
        <v>14.021122545905978</v>
      </c>
      <c r="AP483" s="1">
        <f t="shared" si="248"/>
        <v>14.021122454191154</v>
      </c>
      <c r="AQ483" s="1">
        <f t="shared" si="248"/>
        <v>14.021120150741091</v>
      </c>
      <c r="AR483" s="1">
        <f t="shared" si="248"/>
        <v>14.021062313701906</v>
      </c>
      <c r="AS483" s="1">
        <f t="shared" si="248"/>
        <v>14.019619376328258</v>
      </c>
      <c r="AT483" s="1">
        <f t="shared" si="248"/>
        <v>13.988053593688534</v>
      </c>
      <c r="AU483" s="1">
        <f t="shared" si="243"/>
        <v>13.679555211087909</v>
      </c>
    </row>
    <row r="484" spans="1:47" ht="12.95" customHeight="1" x14ac:dyDescent="0.2">
      <c r="A484" s="70" t="s">
        <v>201</v>
      </c>
      <c r="B484" s="2" t="s">
        <v>101</v>
      </c>
      <c r="C484" s="69">
        <v>41198.400000000001</v>
      </c>
      <c r="D484" s="69"/>
      <c r="E484" s="1">
        <f t="shared" si="227"/>
        <v>-1918.4986722210128</v>
      </c>
      <c r="F484" s="1">
        <f t="shared" si="228"/>
        <v>-1918.5</v>
      </c>
      <c r="G484" s="1">
        <f t="shared" si="222"/>
        <v>2.2271449997788295E-3</v>
      </c>
      <c r="I484" s="1">
        <f t="shared" si="247"/>
        <v>2.2271449997788295E-3</v>
      </c>
      <c r="P484" s="1">
        <f t="shared" si="229"/>
        <v>-6.1535107803164756E-3</v>
      </c>
      <c r="Q484" s="119">
        <f t="shared" si="244"/>
        <v>26179.9</v>
      </c>
      <c r="R484" s="1">
        <f t="shared" si="223"/>
        <v>7.0235391304444841E-5</v>
      </c>
      <c r="S484" s="2">
        <f t="shared" si="246"/>
        <v>0.1</v>
      </c>
      <c r="Z484" s="1">
        <f t="shared" si="230"/>
        <v>-1918.5</v>
      </c>
      <c r="AA484" s="1">
        <f t="shared" si="231"/>
        <v>-2.4677446987087428E-2</v>
      </c>
      <c r="AB484" s="1">
        <f t="shared" si="232"/>
        <v>1.9695933212679206E-2</v>
      </c>
      <c r="AC484" s="1">
        <f t="shared" si="233"/>
        <v>8.3806557800953051E-3</v>
      </c>
      <c r="AD484" s="1">
        <f t="shared" si="234"/>
        <v>2.6904591986866257E-2</v>
      </c>
      <c r="AE484" s="1">
        <f t="shared" si="235"/>
        <v>7.2385706997974805E-5</v>
      </c>
      <c r="AF484" s="1">
        <f t="shared" si="236"/>
        <v>8.3806557800953051E-3</v>
      </c>
      <c r="AG484" s="2"/>
      <c r="AH484" s="1">
        <f t="shared" si="237"/>
        <v>-1.7468788212900377E-2</v>
      </c>
      <c r="AI484" s="1">
        <f t="shared" si="238"/>
        <v>0.91830974155489142</v>
      </c>
      <c r="AJ484" s="1">
        <f t="shared" si="239"/>
        <v>-0.73742158412878855</v>
      </c>
      <c r="AK484" s="1">
        <f t="shared" si="240"/>
        <v>0.33403630205871454</v>
      </c>
      <c r="AL484" s="1">
        <f t="shared" si="241"/>
        <v>1.8106437849277268</v>
      </c>
      <c r="AM484" s="1">
        <f t="shared" si="242"/>
        <v>1.2740243918933947</v>
      </c>
      <c r="AN484" s="1">
        <f t="shared" si="248"/>
        <v>14.021122549557685</v>
      </c>
      <c r="AO484" s="1">
        <f t="shared" si="248"/>
        <v>14.021122545905978</v>
      </c>
      <c r="AP484" s="1">
        <f t="shared" si="248"/>
        <v>14.021122454191154</v>
      </c>
      <c r="AQ484" s="1">
        <f t="shared" si="248"/>
        <v>14.021120150741091</v>
      </c>
      <c r="AR484" s="1">
        <f t="shared" si="248"/>
        <v>14.021062313701906</v>
      </c>
      <c r="AS484" s="1">
        <f t="shared" si="248"/>
        <v>14.019619376328258</v>
      </c>
      <c r="AT484" s="1">
        <f t="shared" si="248"/>
        <v>13.988053593688534</v>
      </c>
      <c r="AU484" s="1">
        <f t="shared" si="243"/>
        <v>13.679555211087909</v>
      </c>
    </row>
    <row r="485" spans="1:47" ht="12.95" customHeight="1" x14ac:dyDescent="0.2">
      <c r="A485" s="75" t="s">
        <v>199</v>
      </c>
      <c r="B485" s="74"/>
      <c r="C485" s="69">
        <v>41204.258000000002</v>
      </c>
      <c r="D485" s="69"/>
      <c r="E485" s="1">
        <f t="shared" si="227"/>
        <v>-1915.006250617904</v>
      </c>
      <c r="F485" s="1">
        <f t="shared" si="228"/>
        <v>-1915</v>
      </c>
      <c r="G485" s="1">
        <f t="shared" si="222"/>
        <v>-1.0484450001968071E-2</v>
      </c>
      <c r="J485" s="1">
        <f>+C485-(C$7+F485*C$8)</f>
        <v>-1.0484450001968071E-2</v>
      </c>
      <c r="P485" s="1">
        <f t="shared" si="229"/>
        <v>-6.1429063270096668E-3</v>
      </c>
      <c r="Q485" s="119">
        <f t="shared" si="244"/>
        <v>26185.758000000002</v>
      </c>
      <c r="R485" s="1">
        <f t="shared" si="223"/>
        <v>1.8849001481571324E-5</v>
      </c>
      <c r="S485" s="2">
        <f>S$17</f>
        <v>1</v>
      </c>
      <c r="Z485" s="1">
        <f t="shared" si="230"/>
        <v>-1915</v>
      </c>
      <c r="AA485" s="1">
        <f t="shared" si="231"/>
        <v>-2.4654973211007028E-2</v>
      </c>
      <c r="AB485" s="1">
        <f t="shared" si="232"/>
        <v>6.9623439405185027E-3</v>
      </c>
      <c r="AC485" s="1">
        <f t="shared" si="233"/>
        <v>-4.3415436749584041E-3</v>
      </c>
      <c r="AD485" s="1">
        <f t="shared" si="234"/>
        <v>1.4170523209038957E-2</v>
      </c>
      <c r="AE485" s="1">
        <f t="shared" si="235"/>
        <v>2.0080372801791174E-4</v>
      </c>
      <c r="AF485" s="1">
        <f t="shared" si="236"/>
        <v>-4.3415436749584041E-3</v>
      </c>
      <c r="AG485" s="2"/>
      <c r="AH485" s="1">
        <f t="shared" si="237"/>
        <v>-1.7446793942486574E-2</v>
      </c>
      <c r="AI485" s="1">
        <f t="shared" si="238"/>
        <v>0.91737406297976321</v>
      </c>
      <c r="AJ485" s="1">
        <f t="shared" si="239"/>
        <v>-0.7355260667620438</v>
      </c>
      <c r="AK485" s="1">
        <f t="shared" si="240"/>
        <v>0.3338060873462575</v>
      </c>
      <c r="AL485" s="1">
        <f t="shared" si="241"/>
        <v>1.8134458770912323</v>
      </c>
      <c r="AM485" s="1">
        <f t="shared" si="242"/>
        <v>1.2777061034641497</v>
      </c>
      <c r="AN485" s="1">
        <f t="shared" si="248"/>
        <v>14.023989277357515</v>
      </c>
      <c r="AO485" s="1">
        <f t="shared" si="248"/>
        <v>14.023989274153543</v>
      </c>
      <c r="AP485" s="1">
        <f t="shared" si="248"/>
        <v>14.02398919165462</v>
      </c>
      <c r="AQ485" s="1">
        <f t="shared" si="248"/>
        <v>14.02398706741436</v>
      </c>
      <c r="AR485" s="1">
        <f t="shared" si="248"/>
        <v>14.023932384648049</v>
      </c>
      <c r="AS485" s="1">
        <f t="shared" si="248"/>
        <v>14.022533665907394</v>
      </c>
      <c r="AT485" s="1">
        <f t="shared" si="248"/>
        <v>13.991224823350525</v>
      </c>
      <c r="AU485" s="1">
        <f t="shared" si="243"/>
        <v>13.682309201315057</v>
      </c>
    </row>
    <row r="486" spans="1:47" ht="12.95" customHeight="1" x14ac:dyDescent="0.2">
      <c r="A486" s="70" t="s">
        <v>201</v>
      </c>
      <c r="B486" s="76"/>
      <c r="C486" s="77">
        <v>41214.328000000001</v>
      </c>
      <c r="D486" s="77"/>
      <c r="E486" s="1">
        <f t="shared" si="227"/>
        <v>-1909.0027194565339</v>
      </c>
      <c r="F486" s="1">
        <f t="shared" si="228"/>
        <v>-1909</v>
      </c>
      <c r="G486" s="1">
        <f t="shared" si="222"/>
        <v>-4.5614699993166141E-3</v>
      </c>
      <c r="I486" s="1">
        <f>+G486</f>
        <v>-4.5614699993166141E-3</v>
      </c>
      <c r="P486" s="1">
        <f t="shared" si="229"/>
        <v>-6.1247219620131476E-3</v>
      </c>
      <c r="Q486" s="119">
        <f t="shared" si="244"/>
        <v>26195.828000000001</v>
      </c>
      <c r="R486" s="1">
        <f t="shared" si="223"/>
        <v>2.4437566988745641E-6</v>
      </c>
      <c r="S486" s="2">
        <f>S$16</f>
        <v>0.1</v>
      </c>
      <c r="Z486" s="1">
        <f t="shared" si="230"/>
        <v>-1909</v>
      </c>
      <c r="AA486" s="1">
        <f t="shared" si="231"/>
        <v>-2.4616164807950893E-2</v>
      </c>
      <c r="AB486" s="1">
        <f t="shared" si="232"/>
        <v>1.2847338812984995E-2</v>
      </c>
      <c r="AC486" s="1">
        <f t="shared" si="233"/>
        <v>1.5632519626965335E-3</v>
      </c>
      <c r="AD486" s="1">
        <f t="shared" si="234"/>
        <v>2.0054694808634279E-2</v>
      </c>
      <c r="AE486" s="1">
        <f t="shared" si="235"/>
        <v>4.0219078386746274E-5</v>
      </c>
      <c r="AF486" s="1">
        <f t="shared" si="236"/>
        <v>1.5632519626965335E-3</v>
      </c>
      <c r="AG486" s="2"/>
      <c r="AH486" s="1">
        <f t="shared" si="237"/>
        <v>-1.7408808812301609E-2</v>
      </c>
      <c r="AI486" s="1">
        <f t="shared" si="238"/>
        <v>0.91577597527348176</v>
      </c>
      <c r="AJ486" s="1">
        <f t="shared" si="239"/>
        <v>-0.73227220751644329</v>
      </c>
      <c r="AK486" s="1">
        <f t="shared" si="240"/>
        <v>0.33340645326201512</v>
      </c>
      <c r="AL486" s="1">
        <f t="shared" si="241"/>
        <v>1.8182362086663653</v>
      </c>
      <c r="AM486" s="1">
        <f t="shared" si="242"/>
        <v>1.2840308239194347</v>
      </c>
      <c r="AN486" s="1">
        <f t="shared" si="248"/>
        <v>14.028896882404062</v>
      </c>
      <c r="AO486" s="1">
        <f t="shared" si="248"/>
        <v>14.028896879862316</v>
      </c>
      <c r="AP486" s="1">
        <f t="shared" si="248"/>
        <v>14.028896811460827</v>
      </c>
      <c r="AQ486" s="1">
        <f t="shared" si="248"/>
        <v>14.028894970710201</v>
      </c>
      <c r="AR486" s="1">
        <f t="shared" si="248"/>
        <v>14.028845446021318</v>
      </c>
      <c r="AS486" s="1">
        <f t="shared" si="248"/>
        <v>14.027521367128575</v>
      </c>
      <c r="AT486" s="1">
        <f t="shared" si="248"/>
        <v>13.996655764350946</v>
      </c>
      <c r="AU486" s="1">
        <f t="shared" si="243"/>
        <v>13.687030327418739</v>
      </c>
    </row>
    <row r="487" spans="1:47" ht="12.95" customHeight="1" x14ac:dyDescent="0.2">
      <c r="A487" s="67" t="s">
        <v>197</v>
      </c>
      <c r="B487" s="68" t="s">
        <v>101</v>
      </c>
      <c r="C487" s="67">
        <v>41235.281000000003</v>
      </c>
      <c r="D487" s="69"/>
      <c r="E487" s="70">
        <f t="shared" si="227"/>
        <v>-1896.5109629099402</v>
      </c>
      <c r="F487" s="1">
        <f t="shared" si="228"/>
        <v>-1896.5</v>
      </c>
      <c r="G487" s="1">
        <f t="shared" si="222"/>
        <v>-1.8388595002761576E-2</v>
      </c>
      <c r="I487" s="1">
        <f>+C487-(C$7+F487*C$8)</f>
        <v>-1.8388595002761576E-2</v>
      </c>
      <c r="P487" s="1">
        <f t="shared" si="229"/>
        <v>-6.0868163572134447E-3</v>
      </c>
      <c r="Q487" s="119">
        <f t="shared" si="244"/>
        <v>26216.781000000003</v>
      </c>
      <c r="R487" s="1">
        <f t="shared" si="223"/>
        <v>1.5133375784406403E-4</v>
      </c>
      <c r="S487" s="2">
        <f>S$16</f>
        <v>0.1</v>
      </c>
      <c r="Z487" s="1">
        <f t="shared" si="230"/>
        <v>-1896.5</v>
      </c>
      <c r="AA487" s="1">
        <f t="shared" si="231"/>
        <v>-2.4534181142219322E-2</v>
      </c>
      <c r="AB487" s="1">
        <f t="shared" si="232"/>
        <v>-1.0600495797264547E-3</v>
      </c>
      <c r="AC487" s="1">
        <f t="shared" si="233"/>
        <v>-1.2301778645548132E-2</v>
      </c>
      <c r="AD487" s="1">
        <f t="shared" si="234"/>
        <v>6.1455861394577455E-3</v>
      </c>
      <c r="AE487" s="1">
        <f t="shared" si="235"/>
        <v>3.7768228997495159E-6</v>
      </c>
      <c r="AF487" s="1">
        <f t="shared" si="236"/>
        <v>-1.2301778645548132E-2</v>
      </c>
      <c r="AG487" s="2"/>
      <c r="AH487" s="1">
        <f t="shared" si="237"/>
        <v>-1.7328545423035122E-2</v>
      </c>
      <c r="AI487" s="1">
        <f t="shared" si="238"/>
        <v>0.91247061916919392</v>
      </c>
      <c r="AJ487" s="1">
        <f t="shared" si="239"/>
        <v>-0.72547617370455275</v>
      </c>
      <c r="AK487" s="1">
        <f t="shared" si="240"/>
        <v>0.33255399096878258</v>
      </c>
      <c r="AL487" s="1">
        <f t="shared" si="241"/>
        <v>1.8281627110334298</v>
      </c>
      <c r="AM487" s="1">
        <f t="shared" si="242"/>
        <v>1.2972615897033892</v>
      </c>
      <c r="AN487" s="1">
        <f t="shared" si="248"/>
        <v>14.039093688042746</v>
      </c>
      <c r="AO487" s="1">
        <f t="shared" si="248"/>
        <v>14.039093686524501</v>
      </c>
      <c r="AP487" s="1">
        <f t="shared" si="248"/>
        <v>14.039093641434455</v>
      </c>
      <c r="AQ487" s="1">
        <f t="shared" si="248"/>
        <v>14.039092302324429</v>
      </c>
      <c r="AR487" s="1">
        <f t="shared" si="248"/>
        <v>14.039052540971715</v>
      </c>
      <c r="AS487" s="1">
        <f t="shared" si="248"/>
        <v>14.03787916413023</v>
      </c>
      <c r="AT487" s="1">
        <f t="shared" si="248"/>
        <v>14.007948041165365</v>
      </c>
      <c r="AU487" s="1">
        <f t="shared" si="243"/>
        <v>13.696866006801409</v>
      </c>
    </row>
    <row r="488" spans="1:47" ht="12.95" customHeight="1" x14ac:dyDescent="0.2">
      <c r="A488" s="70" t="s">
        <v>201</v>
      </c>
      <c r="B488" s="76" t="s">
        <v>101</v>
      </c>
      <c r="C488" s="77">
        <v>41235.281999999999</v>
      </c>
      <c r="D488" s="77"/>
      <c r="E488" s="1">
        <f t="shared" si="227"/>
        <v>-1896.510366730085</v>
      </c>
      <c r="F488" s="1">
        <f t="shared" si="228"/>
        <v>-1896.5</v>
      </c>
      <c r="G488" s="1">
        <f t="shared" si="222"/>
        <v>-1.7388595006195828E-2</v>
      </c>
      <c r="I488" s="1">
        <f>+G488</f>
        <v>-1.7388595006195828E-2</v>
      </c>
      <c r="P488" s="1">
        <f t="shared" si="229"/>
        <v>-6.0868163572134447E-3</v>
      </c>
      <c r="Q488" s="119">
        <f t="shared" si="244"/>
        <v>26216.781999999999</v>
      </c>
      <c r="R488" s="1">
        <f t="shared" si="223"/>
        <v>1.2773020063059406E-4</v>
      </c>
      <c r="S488" s="2">
        <f>S$16</f>
        <v>0.1</v>
      </c>
      <c r="Z488" s="1">
        <f t="shared" si="230"/>
        <v>-1896.5</v>
      </c>
      <c r="AA488" s="1">
        <f t="shared" si="231"/>
        <v>-2.4534181142219322E-2</v>
      </c>
      <c r="AB488" s="1">
        <f t="shared" si="232"/>
        <v>-6.0049583160706743E-5</v>
      </c>
      <c r="AC488" s="1">
        <f t="shared" si="233"/>
        <v>-1.1301778648982384E-2</v>
      </c>
      <c r="AD488" s="1">
        <f t="shared" si="234"/>
        <v>7.1455861360234935E-3</v>
      </c>
      <c r="AE488" s="1">
        <f t="shared" si="235"/>
        <v>5.1059401227331165E-6</v>
      </c>
      <c r="AF488" s="1">
        <f t="shared" si="236"/>
        <v>-1.1301778648982384E-2</v>
      </c>
      <c r="AG488" s="2"/>
      <c r="AH488" s="1">
        <f t="shared" si="237"/>
        <v>-1.7328545423035122E-2</v>
      </c>
      <c r="AI488" s="1">
        <f t="shared" si="238"/>
        <v>0.91247061916919392</v>
      </c>
      <c r="AJ488" s="1">
        <f t="shared" si="239"/>
        <v>-0.72547617370455275</v>
      </c>
      <c r="AK488" s="1">
        <f t="shared" si="240"/>
        <v>0.33255399096878258</v>
      </c>
      <c r="AL488" s="1">
        <f t="shared" si="241"/>
        <v>1.8281627110334298</v>
      </c>
      <c r="AM488" s="1">
        <f t="shared" si="242"/>
        <v>1.2972615897033892</v>
      </c>
      <c r="AN488" s="1">
        <f t="shared" si="248"/>
        <v>14.039093688042746</v>
      </c>
      <c r="AO488" s="1">
        <f t="shared" si="248"/>
        <v>14.039093686524501</v>
      </c>
      <c r="AP488" s="1">
        <f t="shared" si="248"/>
        <v>14.039093641434455</v>
      </c>
      <c r="AQ488" s="1">
        <f t="shared" si="248"/>
        <v>14.039092302324429</v>
      </c>
      <c r="AR488" s="1">
        <f t="shared" si="248"/>
        <v>14.039052540971715</v>
      </c>
      <c r="AS488" s="1">
        <f t="shared" si="248"/>
        <v>14.03787916413023</v>
      </c>
      <c r="AT488" s="1">
        <f t="shared" si="248"/>
        <v>14.007948041165365</v>
      </c>
      <c r="AU488" s="1">
        <f t="shared" si="243"/>
        <v>13.696866006801409</v>
      </c>
    </row>
    <row r="489" spans="1:47" ht="12.95" customHeight="1" x14ac:dyDescent="0.2">
      <c r="A489" s="75" t="s">
        <v>202</v>
      </c>
      <c r="B489" s="78"/>
      <c r="C489" s="77">
        <v>41368.637999999999</v>
      </c>
      <c r="D489" s="77"/>
      <c r="E489" s="1">
        <f t="shared" si="227"/>
        <v>-1817.0062057017151</v>
      </c>
      <c r="F489" s="1">
        <f t="shared" si="228"/>
        <v>-1817</v>
      </c>
      <c r="G489" s="1">
        <f t="shared" ref="G489:G512" si="249">+C489-(C$7+F489*C$8)</f>
        <v>-1.0409110000182409E-2</v>
      </c>
      <c r="I489" s="1">
        <f>+C489-(C$7+F489*C$8)</f>
        <v>-1.0409110000182409E-2</v>
      </c>
      <c r="P489" s="1">
        <f t="shared" si="229"/>
        <v>-5.8450563566525057E-3</v>
      </c>
      <c r="Q489" s="119">
        <f t="shared" si="244"/>
        <v>26350.137999999999</v>
      </c>
      <c r="R489" s="1">
        <f t="shared" ref="R489:R512" si="250">+(P489-G489)^2</f>
        <v>2.0830585661018585E-5</v>
      </c>
      <c r="S489" s="2">
        <f>S$16</f>
        <v>0.1</v>
      </c>
      <c r="Z489" s="1">
        <f t="shared" si="230"/>
        <v>-1817</v>
      </c>
      <c r="AA489" s="1">
        <f t="shared" si="231"/>
        <v>-2.3978443587897389E-2</v>
      </c>
      <c r="AB489" s="1">
        <f t="shared" si="232"/>
        <v>6.3748009098373998E-3</v>
      </c>
      <c r="AC489" s="1">
        <f t="shared" si="233"/>
        <v>-4.5640536435299032E-3</v>
      </c>
      <c r="AD489" s="1">
        <f t="shared" si="234"/>
        <v>1.356933358771498E-2</v>
      </c>
      <c r="AE489" s="1">
        <f t="shared" si="235"/>
        <v>1.8412681401468991E-5</v>
      </c>
      <c r="AF489" s="1">
        <f t="shared" si="236"/>
        <v>-4.5640536435299032E-3</v>
      </c>
      <c r="AG489" s="2"/>
      <c r="AH489" s="1">
        <f t="shared" si="237"/>
        <v>-1.6783910910019809E-2</v>
      </c>
      <c r="AI489" s="1">
        <f t="shared" si="238"/>
        <v>0.89219597781950011</v>
      </c>
      <c r="AJ489" s="1">
        <f t="shared" si="239"/>
        <v>-0.68180200823452752</v>
      </c>
      <c r="AK489" s="1">
        <f t="shared" si="240"/>
        <v>0.32654531419022947</v>
      </c>
      <c r="AL489" s="1">
        <f t="shared" si="241"/>
        <v>1.8896655828397477</v>
      </c>
      <c r="AM489" s="1">
        <f t="shared" si="242"/>
        <v>1.38322046193238</v>
      </c>
      <c r="AN489" s="1">
        <f t="shared" si="248"/>
        <v>14.10310155720601</v>
      </c>
      <c r="AO489" s="1">
        <f t="shared" si="248"/>
        <v>14.103101557198887</v>
      </c>
      <c r="AP489" s="1">
        <f t="shared" si="248"/>
        <v>14.103101556590628</v>
      </c>
      <c r="AQ489" s="1">
        <f t="shared" si="248"/>
        <v>14.103101504656719</v>
      </c>
      <c r="AR489" s="1">
        <f t="shared" si="248"/>
        <v>14.103097070758635</v>
      </c>
      <c r="AS489" s="1">
        <f t="shared" si="248"/>
        <v>14.10272062674723</v>
      </c>
      <c r="AT489" s="1">
        <f t="shared" si="248"/>
        <v>14.079056940293933</v>
      </c>
      <c r="AU489" s="1">
        <f t="shared" si="243"/>
        <v>13.759420927675194</v>
      </c>
    </row>
    <row r="490" spans="1:47" ht="12.95" customHeight="1" x14ac:dyDescent="0.2">
      <c r="A490" s="75" t="s">
        <v>203</v>
      </c>
      <c r="B490" s="78" t="s">
        <v>100</v>
      </c>
      <c r="C490" s="75">
        <v>41450.827100000002</v>
      </c>
      <c r="D490" s="75" t="s">
        <v>69</v>
      </c>
      <c r="E490" s="1">
        <f t="shared" si="227"/>
        <v>-1768.0067198054894</v>
      </c>
      <c r="F490" s="1">
        <f t="shared" si="228"/>
        <v>-1768</v>
      </c>
      <c r="G490" s="1">
        <f t="shared" si="249"/>
        <v>-1.1271440002019517E-2</v>
      </c>
      <c r="J490" s="1">
        <f>+C490-(C$7+F490*C$8)</f>
        <v>-1.1271440002019517E-2</v>
      </c>
      <c r="P490" s="1">
        <f t="shared" si="229"/>
        <v>-5.6954613427464317E-3</v>
      </c>
      <c r="Q490" s="119">
        <f t="shared" si="244"/>
        <v>26432.327100000002</v>
      </c>
      <c r="R490" s="1">
        <f t="shared" si="250"/>
        <v>3.1091538008668877E-5</v>
      </c>
      <c r="S490" s="2">
        <f>S$17</f>
        <v>1</v>
      </c>
      <c r="Z490" s="1">
        <f t="shared" si="230"/>
        <v>-1768</v>
      </c>
      <c r="AA490" s="1">
        <f t="shared" si="231"/>
        <v>-2.3608167897785366E-2</v>
      </c>
      <c r="AB490" s="1">
        <f t="shared" si="232"/>
        <v>5.1491781363663322E-3</v>
      </c>
      <c r="AC490" s="1">
        <f t="shared" si="233"/>
        <v>-5.5759786592730854E-3</v>
      </c>
      <c r="AD490" s="1">
        <f t="shared" si="234"/>
        <v>1.2336727895765849E-2</v>
      </c>
      <c r="AE490" s="1">
        <f t="shared" si="235"/>
        <v>1.5219485517416727E-4</v>
      </c>
      <c r="AF490" s="1">
        <f t="shared" si="236"/>
        <v>-5.5759786592730854E-3</v>
      </c>
      <c r="AG490" s="2"/>
      <c r="AH490" s="1">
        <f t="shared" si="237"/>
        <v>-1.6420618138385849E-2</v>
      </c>
      <c r="AI490" s="1">
        <f t="shared" si="238"/>
        <v>0.88032781171730701</v>
      </c>
      <c r="AJ490" s="1">
        <f t="shared" si="239"/>
        <v>-0.65459713047545265</v>
      </c>
      <c r="AK490" s="1">
        <f t="shared" si="240"/>
        <v>0.3223850442708549</v>
      </c>
      <c r="AL490" s="1">
        <f t="shared" si="241"/>
        <v>1.9262391318772929</v>
      </c>
      <c r="AM490" s="1">
        <f t="shared" si="242"/>
        <v>1.4378840913252744</v>
      </c>
      <c r="AN490" s="1">
        <f t="shared" si="248"/>
        <v>14.141853153113658</v>
      </c>
      <c r="AO490" s="1">
        <f t="shared" si="248"/>
        <v>14.141853153113658</v>
      </c>
      <c r="AP490" s="1">
        <f t="shared" si="248"/>
        <v>14.141853153113802</v>
      </c>
      <c r="AQ490" s="1">
        <f t="shared" si="248"/>
        <v>14.141853153024627</v>
      </c>
      <c r="AR490" s="1">
        <f t="shared" si="248"/>
        <v>14.141853208361503</v>
      </c>
      <c r="AS490" s="1">
        <f t="shared" si="248"/>
        <v>14.14181874306364</v>
      </c>
      <c r="AT490" s="1">
        <f t="shared" si="248"/>
        <v>14.122264162390753</v>
      </c>
      <c r="AU490" s="1">
        <f t="shared" si="243"/>
        <v>13.797976790855262</v>
      </c>
    </row>
    <row r="491" spans="1:47" ht="12.95" customHeight="1" x14ac:dyDescent="0.2">
      <c r="A491" s="75" t="s">
        <v>203</v>
      </c>
      <c r="B491" s="78" t="s">
        <v>101</v>
      </c>
      <c r="C491" s="75">
        <v>41461.733200000002</v>
      </c>
      <c r="D491" s="75" t="s">
        <v>69</v>
      </c>
      <c r="E491" s="1">
        <f t="shared" si="227"/>
        <v>-1761.5047226655668</v>
      </c>
      <c r="F491" s="1">
        <f t="shared" si="228"/>
        <v>-1761.5</v>
      </c>
      <c r="G491" s="1">
        <f t="shared" si="249"/>
        <v>-7.921545002318453E-3</v>
      </c>
      <c r="J491" s="1">
        <f>+C491-(C$7+F491*C$8)</f>
        <v>-7.921545002318453E-3</v>
      </c>
      <c r="P491" s="1">
        <f t="shared" si="229"/>
        <v>-5.6755835489590237E-3</v>
      </c>
      <c r="Q491" s="119">
        <f t="shared" si="244"/>
        <v>26443.233200000002</v>
      </c>
      <c r="R491" s="1">
        <f t="shared" si="250"/>
        <v>5.0443428499764003E-6</v>
      </c>
      <c r="S491" s="2">
        <f>S$17</f>
        <v>1</v>
      </c>
      <c r="Z491" s="1">
        <f t="shared" si="230"/>
        <v>-1761.5</v>
      </c>
      <c r="AA491" s="1">
        <f t="shared" si="231"/>
        <v>-2.3557555260829838E-2</v>
      </c>
      <c r="AB491" s="1">
        <f t="shared" si="232"/>
        <v>8.4493947990784864E-3</v>
      </c>
      <c r="AC491" s="1">
        <f t="shared" si="233"/>
        <v>-2.2459614533594293E-3</v>
      </c>
      <c r="AD491" s="1">
        <f t="shared" si="234"/>
        <v>1.5636010258511385E-2</v>
      </c>
      <c r="AE491" s="1">
        <f t="shared" si="235"/>
        <v>2.4448481680427325E-4</v>
      </c>
      <c r="AF491" s="1">
        <f t="shared" si="236"/>
        <v>-2.2459614533594293E-3</v>
      </c>
      <c r="AG491" s="2"/>
      <c r="AH491" s="1">
        <f t="shared" si="237"/>
        <v>-1.6370939801396939E-2</v>
      </c>
      <c r="AI491" s="1">
        <f t="shared" si="238"/>
        <v>0.87878856379902204</v>
      </c>
      <c r="AJ491" s="1">
        <f t="shared" si="239"/>
        <v>-0.65097698694650974</v>
      </c>
      <c r="AK491" s="1">
        <f t="shared" si="240"/>
        <v>0.32180947337203369</v>
      </c>
      <c r="AL491" s="1">
        <f t="shared" si="241"/>
        <v>1.9310179523943714</v>
      </c>
      <c r="AM491" s="1">
        <f t="shared" si="242"/>
        <v>1.4452389156948897</v>
      </c>
      <c r="AN491" s="1">
        <f t="shared" ref="AN491:AT500" si="251">$AU491+$AB$7*SIN(AO491)</f>
        <v>14.146955009482653</v>
      </c>
      <c r="AO491" s="1">
        <f t="shared" si="251"/>
        <v>14.146955009482653</v>
      </c>
      <c r="AP491" s="1">
        <f t="shared" si="251"/>
        <v>14.146955009482582</v>
      </c>
      <c r="AQ491" s="1">
        <f t="shared" si="251"/>
        <v>14.146955009504145</v>
      </c>
      <c r="AR491" s="1">
        <f t="shared" si="251"/>
        <v>14.146955003097423</v>
      </c>
      <c r="AS491" s="1">
        <f t="shared" si="251"/>
        <v>14.146956906351981</v>
      </c>
      <c r="AT491" s="1">
        <f t="shared" si="251"/>
        <v>14.12795966351371</v>
      </c>
      <c r="AU491" s="1">
        <f t="shared" si="243"/>
        <v>13.80309134413425</v>
      </c>
    </row>
    <row r="492" spans="1:47" ht="12.95" customHeight="1" x14ac:dyDescent="0.2">
      <c r="A492" s="75" t="s">
        <v>203</v>
      </c>
      <c r="B492" s="78" t="s">
        <v>101</v>
      </c>
      <c r="C492" s="75">
        <v>41466.765299999999</v>
      </c>
      <c r="D492" s="75" t="s">
        <v>69</v>
      </c>
      <c r="E492" s="1">
        <f t="shared" si="227"/>
        <v>-1758.5046860064692</v>
      </c>
      <c r="F492" s="1">
        <f t="shared" si="228"/>
        <v>-1758.5</v>
      </c>
      <c r="G492" s="1">
        <f t="shared" si="249"/>
        <v>-7.8600550041301176E-3</v>
      </c>
      <c r="J492" s="1">
        <f>+C492-(C$7+F492*C$8)</f>
        <v>-7.8600550041301176E-3</v>
      </c>
      <c r="P492" s="1">
        <f t="shared" si="229"/>
        <v>-5.6664065315031797E-3</v>
      </c>
      <c r="Q492" s="119">
        <f t="shared" si="244"/>
        <v>26448.265299999999</v>
      </c>
      <c r="R492" s="1">
        <f t="shared" si="250"/>
        <v>4.8120936214584978E-6</v>
      </c>
      <c r="S492" s="2">
        <f>S$17</f>
        <v>1</v>
      </c>
      <c r="Z492" s="1">
        <f t="shared" si="230"/>
        <v>-1758.5</v>
      </c>
      <c r="AA492" s="1">
        <f t="shared" si="231"/>
        <v>-2.3534080666091521E-2</v>
      </c>
      <c r="AB492" s="1">
        <f t="shared" si="232"/>
        <v>8.4878420494762172E-3</v>
      </c>
      <c r="AC492" s="1">
        <f t="shared" si="233"/>
        <v>-2.1936484726269379E-3</v>
      </c>
      <c r="AD492" s="1">
        <f t="shared" si="234"/>
        <v>1.5674025661961404E-2</v>
      </c>
      <c r="AE492" s="1">
        <f t="shared" si="235"/>
        <v>2.4567508045182461E-4</v>
      </c>
      <c r="AF492" s="1">
        <f t="shared" si="236"/>
        <v>-2.1936484726269379E-3</v>
      </c>
      <c r="AG492" s="2"/>
      <c r="AH492" s="1">
        <f t="shared" si="237"/>
        <v>-1.6347897053606335E-2</v>
      </c>
      <c r="AI492" s="1">
        <f t="shared" si="238"/>
        <v>0.87808088302647569</v>
      </c>
      <c r="AJ492" s="1">
        <f t="shared" si="239"/>
        <v>-0.64930541309003087</v>
      </c>
      <c r="AK492" s="1">
        <f t="shared" si="240"/>
        <v>0.32154203198693249</v>
      </c>
      <c r="AL492" s="1">
        <f t="shared" si="241"/>
        <v>1.9332179332173747</v>
      </c>
      <c r="AM492" s="1">
        <f t="shared" si="242"/>
        <v>1.4486418843929489</v>
      </c>
      <c r="AN492" s="1">
        <f t="shared" si="251"/>
        <v>14.149306706175205</v>
      </c>
      <c r="AO492" s="1">
        <f t="shared" si="251"/>
        <v>14.14930670617521</v>
      </c>
      <c r="AP492" s="1">
        <f t="shared" si="251"/>
        <v>14.149306706173903</v>
      </c>
      <c r="AQ492" s="1">
        <f t="shared" si="251"/>
        <v>14.149306706487222</v>
      </c>
      <c r="AR492" s="1">
        <f t="shared" si="251"/>
        <v>14.14930663143161</v>
      </c>
      <c r="AS492" s="1">
        <f t="shared" si="251"/>
        <v>14.149324597700925</v>
      </c>
      <c r="AT492" s="1">
        <f t="shared" si="251"/>
        <v>14.130585491028361</v>
      </c>
      <c r="AU492" s="1">
        <f t="shared" si="243"/>
        <v>13.805451907186091</v>
      </c>
    </row>
    <row r="493" spans="1:47" ht="12.95" customHeight="1" x14ac:dyDescent="0.2">
      <c r="A493" s="70" t="s">
        <v>204</v>
      </c>
      <c r="B493" s="76" t="s">
        <v>101</v>
      </c>
      <c r="C493" s="77">
        <v>41473.476000000002</v>
      </c>
      <c r="D493" s="77"/>
      <c r="E493" s="1">
        <f t="shared" si="227"/>
        <v>-1754.5039018391776</v>
      </c>
      <c r="F493" s="1">
        <f t="shared" si="228"/>
        <v>-1754.5</v>
      </c>
      <c r="G493" s="1">
        <f t="shared" si="249"/>
        <v>-6.5447349988971837E-3</v>
      </c>
      <c r="I493" s="1">
        <f>+G493</f>
        <v>-6.5447349988971837E-3</v>
      </c>
      <c r="P493" s="1">
        <f t="shared" si="229"/>
        <v>-5.6541679036466903E-3</v>
      </c>
      <c r="Q493" s="119">
        <f t="shared" si="244"/>
        <v>26454.976000000002</v>
      </c>
      <c r="R493" s="1">
        <f t="shared" si="250"/>
        <v>7.9310975114290132E-7</v>
      </c>
      <c r="S493" s="2">
        <f>S$16</f>
        <v>0.1</v>
      </c>
      <c r="Z493" s="1">
        <f t="shared" si="230"/>
        <v>-1754.5</v>
      </c>
      <c r="AA493" s="1">
        <f t="shared" si="231"/>
        <v>-2.3502669008589598E-2</v>
      </c>
      <c r="AB493" s="1">
        <f t="shared" si="232"/>
        <v>9.7723268136356879E-3</v>
      </c>
      <c r="AC493" s="1">
        <f t="shared" si="233"/>
        <v>-8.9056709525049335E-4</v>
      </c>
      <c r="AD493" s="1">
        <f t="shared" si="234"/>
        <v>1.6957934009692414E-2</v>
      </c>
      <c r="AE493" s="1">
        <f t="shared" si="235"/>
        <v>2.8757152587708266E-5</v>
      </c>
      <c r="AF493" s="1">
        <f t="shared" si="236"/>
        <v>-8.9056709525049335E-4</v>
      </c>
      <c r="AG493" s="2"/>
      <c r="AH493" s="1">
        <f t="shared" si="237"/>
        <v>-1.6317061812532872E-2</v>
      </c>
      <c r="AI493" s="1">
        <f t="shared" si="238"/>
        <v>0.87713999463044856</v>
      </c>
      <c r="AJ493" s="1">
        <f t="shared" si="239"/>
        <v>-0.64707595653601468</v>
      </c>
      <c r="AK493" s="1">
        <f t="shared" si="240"/>
        <v>0.32118369899246635</v>
      </c>
      <c r="AL493" s="1">
        <f t="shared" si="241"/>
        <v>1.9361457379669438</v>
      </c>
      <c r="AM493" s="1">
        <f t="shared" si="242"/>
        <v>1.453187521624697</v>
      </c>
      <c r="AN493" s="1">
        <f t="shared" si="251"/>
        <v>14.152439359061532</v>
      </c>
      <c r="AO493" s="1">
        <f t="shared" si="251"/>
        <v>14.152439359061562</v>
      </c>
      <c r="AP493" s="1">
        <f t="shared" si="251"/>
        <v>14.152439359055952</v>
      </c>
      <c r="AQ493" s="1">
        <f t="shared" si="251"/>
        <v>14.152439360123847</v>
      </c>
      <c r="AR493" s="1">
        <f t="shared" si="251"/>
        <v>14.152439156779101</v>
      </c>
      <c r="AS493" s="1">
        <f t="shared" si="251"/>
        <v>14.152477828298911</v>
      </c>
      <c r="AT493" s="1">
        <f t="shared" si="251"/>
        <v>14.134083775884664</v>
      </c>
      <c r="AU493" s="1">
        <f t="shared" si="243"/>
        <v>13.808599324588545</v>
      </c>
    </row>
    <row r="494" spans="1:47" ht="12.95" customHeight="1" x14ac:dyDescent="0.2">
      <c r="A494" s="75" t="s">
        <v>203</v>
      </c>
      <c r="B494" s="78" t="s">
        <v>101</v>
      </c>
      <c r="C494" s="75">
        <v>41476.829299999998</v>
      </c>
      <c r="D494" s="75" t="s">
        <v>69</v>
      </c>
      <c r="E494" s="1">
        <f t="shared" si="227"/>
        <v>-1752.5047319242428</v>
      </c>
      <c r="F494" s="1">
        <f t="shared" si="228"/>
        <v>-1752.5</v>
      </c>
      <c r="G494" s="1">
        <f t="shared" si="249"/>
        <v>-7.9370750027010217E-3</v>
      </c>
      <c r="J494" s="1">
        <f>+C494-(C$7+F494*C$8)</f>
        <v>-7.9370750027010217E-3</v>
      </c>
      <c r="P494" s="1">
        <f t="shared" si="229"/>
        <v>-5.6480474734690051E-3</v>
      </c>
      <c r="Q494" s="119">
        <f t="shared" si="244"/>
        <v>26458.329299999998</v>
      </c>
      <c r="R494" s="1">
        <f t="shared" si="250"/>
        <v>5.2396470295820311E-6</v>
      </c>
      <c r="S494" s="2">
        <f>S$17</f>
        <v>1</v>
      </c>
      <c r="Z494" s="1">
        <f t="shared" si="230"/>
        <v>-1752.5</v>
      </c>
      <c r="AA494" s="1">
        <f t="shared" si="231"/>
        <v>-2.3486915294886342E-2</v>
      </c>
      <c r="AB494" s="1">
        <f t="shared" si="232"/>
        <v>8.3645215702706152E-3</v>
      </c>
      <c r="AC494" s="1">
        <f t="shared" si="233"/>
        <v>-2.2890275292320166E-3</v>
      </c>
      <c r="AD494" s="1">
        <f t="shared" si="234"/>
        <v>1.554984029218532E-2</v>
      </c>
      <c r="AE494" s="1">
        <f t="shared" si="235"/>
        <v>2.4179753311247002E-4</v>
      </c>
      <c r="AF494" s="1">
        <f t="shared" si="236"/>
        <v>-2.2890275292320166E-3</v>
      </c>
      <c r="AG494" s="2"/>
      <c r="AH494" s="1">
        <f t="shared" si="237"/>
        <v>-1.6301596572971637E-2</v>
      </c>
      <c r="AI494" s="1">
        <f t="shared" si="238"/>
        <v>0.87667069947437981</v>
      </c>
      <c r="AJ494" s="1">
        <f t="shared" si="239"/>
        <v>-0.64596094155039296</v>
      </c>
      <c r="AK494" s="1">
        <f t="shared" si="240"/>
        <v>0.32100378977474814</v>
      </c>
      <c r="AL494" s="1">
        <f t="shared" si="241"/>
        <v>1.937607289556589</v>
      </c>
      <c r="AM494" s="1">
        <f t="shared" si="242"/>
        <v>1.4554639339586288</v>
      </c>
      <c r="AN494" s="1">
        <f t="shared" si="251"/>
        <v>14.154004427425052</v>
      </c>
      <c r="AO494" s="1">
        <f t="shared" si="251"/>
        <v>14.154004427425107</v>
      </c>
      <c r="AP494" s="1">
        <f t="shared" si="251"/>
        <v>14.154004427415638</v>
      </c>
      <c r="AQ494" s="1">
        <f t="shared" si="251"/>
        <v>14.154004429051087</v>
      </c>
      <c r="AR494" s="1">
        <f t="shared" si="251"/>
        <v>14.154004146578224</v>
      </c>
      <c r="AS494" s="1">
        <f t="shared" si="251"/>
        <v>14.154052864903093</v>
      </c>
      <c r="AT494" s="1">
        <f t="shared" si="251"/>
        <v>14.135831709407594</v>
      </c>
      <c r="AU494" s="1">
        <f t="shared" si="243"/>
        <v>13.810173033289773</v>
      </c>
    </row>
    <row r="495" spans="1:47" ht="12.95" customHeight="1" x14ac:dyDescent="0.2">
      <c r="A495" s="75" t="s">
        <v>205</v>
      </c>
      <c r="B495" s="78"/>
      <c r="C495" s="77">
        <v>41494.438699999999</v>
      </c>
      <c r="D495" s="77"/>
      <c r="E495" s="1">
        <f t="shared" si="227"/>
        <v>-1742.0063623479728</v>
      </c>
      <c r="F495" s="1">
        <f t="shared" si="228"/>
        <v>-1742</v>
      </c>
      <c r="G495" s="1">
        <f t="shared" si="249"/>
        <v>-1.0671860007278156E-2</v>
      </c>
      <c r="J495" s="1">
        <f>+C495-(C$7+F495*C$8)</f>
        <v>-1.0671860007278156E-2</v>
      </c>
      <c r="P495" s="1">
        <f t="shared" si="229"/>
        <v>-5.6159030060578801E-3</v>
      </c>
      <c r="Q495" s="119">
        <f t="shared" si="244"/>
        <v>26475.938699999999</v>
      </c>
      <c r="R495" s="1">
        <f t="shared" si="250"/>
        <v>2.556270119818832E-5</v>
      </c>
      <c r="S495" s="2">
        <f>S$17</f>
        <v>1</v>
      </c>
      <c r="Z495" s="1">
        <f t="shared" si="230"/>
        <v>-1742</v>
      </c>
      <c r="AA495" s="1">
        <f t="shared" si="231"/>
        <v>-2.3403688543577977E-2</v>
      </c>
      <c r="AB495" s="1">
        <f t="shared" si="232"/>
        <v>5.5480272122159467E-3</v>
      </c>
      <c r="AC495" s="1">
        <f t="shared" si="233"/>
        <v>-5.0559570012202754E-3</v>
      </c>
      <c r="AD495" s="1">
        <f t="shared" si="234"/>
        <v>1.2731828536299821E-2</v>
      </c>
      <c r="AE495" s="1">
        <f t="shared" si="235"/>
        <v>1.6209945787773846E-4</v>
      </c>
      <c r="AF495" s="1">
        <f t="shared" si="236"/>
        <v>-5.0559570012202754E-3</v>
      </c>
      <c r="AG495" s="2"/>
      <c r="AH495" s="1">
        <f t="shared" si="237"/>
        <v>-1.6219887219494102E-2</v>
      </c>
      <c r="AI495" s="1">
        <f t="shared" si="238"/>
        <v>0.87421942555538545</v>
      </c>
      <c r="AJ495" s="1">
        <f t="shared" si="239"/>
        <v>-0.64010416703123119</v>
      </c>
      <c r="AK495" s="1">
        <f t="shared" si="240"/>
        <v>0.32005124044482652</v>
      </c>
      <c r="AL495" s="1">
        <f t="shared" si="241"/>
        <v>1.9452548762891286</v>
      </c>
      <c r="AM495" s="1">
        <f t="shared" si="242"/>
        <v>1.4674547486440459</v>
      </c>
      <c r="AN495" s="1">
        <f t="shared" si="251"/>
        <v>14.162207337647377</v>
      </c>
      <c r="AO495" s="1">
        <f t="shared" si="251"/>
        <v>14.162207337647917</v>
      </c>
      <c r="AP495" s="1">
        <f t="shared" si="251"/>
        <v>14.162207337585178</v>
      </c>
      <c r="AQ495" s="1">
        <f t="shared" si="251"/>
        <v>14.162207344871934</v>
      </c>
      <c r="AR495" s="1">
        <f t="shared" si="251"/>
        <v>14.16220649854429</v>
      </c>
      <c r="AS495" s="1">
        <f t="shared" si="251"/>
        <v>14.162304605630867</v>
      </c>
      <c r="AT495" s="1">
        <f t="shared" si="251"/>
        <v>14.144995118608296</v>
      </c>
      <c r="AU495" s="1">
        <f t="shared" si="243"/>
        <v>13.818435003971215</v>
      </c>
    </row>
    <row r="496" spans="1:47" ht="12.95" customHeight="1" x14ac:dyDescent="0.2">
      <c r="A496" s="67" t="s">
        <v>206</v>
      </c>
      <c r="B496" s="68" t="s">
        <v>100</v>
      </c>
      <c r="C496" s="67">
        <v>41494.438999999998</v>
      </c>
      <c r="D496" s="69"/>
      <c r="E496" s="70">
        <f t="shared" si="227"/>
        <v>-1742.0061834940157</v>
      </c>
      <c r="F496" s="1">
        <f t="shared" si="228"/>
        <v>-1742</v>
      </c>
      <c r="G496" s="1">
        <f t="shared" si="249"/>
        <v>-1.0371860007580835E-2</v>
      </c>
      <c r="J496" s="1">
        <f>+C496-(C$7+F496*C$8)</f>
        <v>-1.0371860007580835E-2</v>
      </c>
      <c r="P496" s="1">
        <f t="shared" si="229"/>
        <v>-5.6159030060578801E-3</v>
      </c>
      <c r="Q496" s="119">
        <f t="shared" si="244"/>
        <v>26475.938999999998</v>
      </c>
      <c r="R496" s="1">
        <f t="shared" si="250"/>
        <v>2.2619127000335221E-5</v>
      </c>
      <c r="S496" s="2">
        <f>S$17</f>
        <v>1</v>
      </c>
      <c r="Z496" s="1">
        <f t="shared" si="230"/>
        <v>-1742</v>
      </c>
      <c r="AA496" s="1">
        <f t="shared" si="231"/>
        <v>-2.3403688543577977E-2</v>
      </c>
      <c r="AB496" s="1">
        <f t="shared" si="232"/>
        <v>5.8480272119132669E-3</v>
      </c>
      <c r="AC496" s="1">
        <f t="shared" si="233"/>
        <v>-4.7559570015229553E-3</v>
      </c>
      <c r="AD496" s="1">
        <f t="shared" si="234"/>
        <v>1.3031828535997141E-2</v>
      </c>
      <c r="AE496" s="1">
        <f t="shared" si="235"/>
        <v>1.6982855499162938E-4</v>
      </c>
      <c r="AF496" s="1">
        <f t="shared" si="236"/>
        <v>-4.7559570015229553E-3</v>
      </c>
      <c r="AG496" s="2"/>
      <c r="AH496" s="1">
        <f t="shared" si="237"/>
        <v>-1.6219887219494102E-2</v>
      </c>
      <c r="AI496" s="1">
        <f t="shared" si="238"/>
        <v>0.87421942555538545</v>
      </c>
      <c r="AJ496" s="1">
        <f t="shared" si="239"/>
        <v>-0.64010416703123119</v>
      </c>
      <c r="AK496" s="1">
        <f t="shared" si="240"/>
        <v>0.32005124044482652</v>
      </c>
      <c r="AL496" s="1">
        <f t="shared" si="241"/>
        <v>1.9452548762891286</v>
      </c>
      <c r="AM496" s="1">
        <f t="shared" si="242"/>
        <v>1.4674547486440459</v>
      </c>
      <c r="AN496" s="1">
        <f t="shared" si="251"/>
        <v>14.162207337647377</v>
      </c>
      <c r="AO496" s="1">
        <f t="shared" si="251"/>
        <v>14.162207337647917</v>
      </c>
      <c r="AP496" s="1">
        <f t="shared" si="251"/>
        <v>14.162207337585178</v>
      </c>
      <c r="AQ496" s="1">
        <f t="shared" si="251"/>
        <v>14.162207344871934</v>
      </c>
      <c r="AR496" s="1">
        <f t="shared" si="251"/>
        <v>14.16220649854429</v>
      </c>
      <c r="AS496" s="1">
        <f t="shared" si="251"/>
        <v>14.162304605630867</v>
      </c>
      <c r="AT496" s="1">
        <f t="shared" si="251"/>
        <v>14.144995118608296</v>
      </c>
      <c r="AU496" s="1">
        <f t="shared" si="243"/>
        <v>13.818435003971215</v>
      </c>
    </row>
    <row r="497" spans="1:47" ht="12.95" customHeight="1" x14ac:dyDescent="0.2">
      <c r="A497" s="75" t="s">
        <v>205</v>
      </c>
      <c r="B497" s="78"/>
      <c r="C497" s="77">
        <v>41494.439200000001</v>
      </c>
      <c r="D497" s="77"/>
      <c r="E497" s="1">
        <f t="shared" si="227"/>
        <v>-1742.0060642580429</v>
      </c>
      <c r="F497" s="1">
        <f t="shared" si="228"/>
        <v>-1742</v>
      </c>
      <c r="G497" s="1">
        <f t="shared" si="249"/>
        <v>-1.0171860005357303E-2</v>
      </c>
      <c r="J497" s="1">
        <f>+C497-(C$7+F497*C$8)</f>
        <v>-1.0171860005357303E-2</v>
      </c>
      <c r="P497" s="1">
        <f t="shared" si="229"/>
        <v>-5.6159030060578801E-3</v>
      </c>
      <c r="Q497" s="119">
        <f t="shared" si="244"/>
        <v>26475.939200000001</v>
      </c>
      <c r="R497" s="1">
        <f t="shared" si="250"/>
        <v>2.0756744179465398E-5</v>
      </c>
      <c r="S497" s="2">
        <f>S$17</f>
        <v>1</v>
      </c>
      <c r="Z497" s="1">
        <f t="shared" si="230"/>
        <v>-1742</v>
      </c>
      <c r="AA497" s="1">
        <f t="shared" si="231"/>
        <v>-2.3403688543577977E-2</v>
      </c>
      <c r="AB497" s="1">
        <f t="shared" si="232"/>
        <v>6.0480272141367995E-3</v>
      </c>
      <c r="AC497" s="1">
        <f t="shared" si="233"/>
        <v>-4.5559569992994226E-3</v>
      </c>
      <c r="AD497" s="1">
        <f t="shared" si="234"/>
        <v>1.3231828538220674E-2</v>
      </c>
      <c r="AE497" s="1">
        <f t="shared" si="235"/>
        <v>1.7508128646487106E-4</v>
      </c>
      <c r="AF497" s="1">
        <f t="shared" si="236"/>
        <v>-4.5559569992994226E-3</v>
      </c>
      <c r="AG497" s="2"/>
      <c r="AH497" s="1">
        <f t="shared" si="237"/>
        <v>-1.6219887219494102E-2</v>
      </c>
      <c r="AI497" s="1">
        <f t="shared" si="238"/>
        <v>0.87421942555538545</v>
      </c>
      <c r="AJ497" s="1">
        <f t="shared" si="239"/>
        <v>-0.64010416703123119</v>
      </c>
      <c r="AK497" s="1">
        <f t="shared" si="240"/>
        <v>0.32005124044482652</v>
      </c>
      <c r="AL497" s="1">
        <f t="shared" si="241"/>
        <v>1.9452548762891286</v>
      </c>
      <c r="AM497" s="1">
        <f t="shared" si="242"/>
        <v>1.4674547486440459</v>
      </c>
      <c r="AN497" s="1">
        <f t="shared" si="251"/>
        <v>14.162207337647377</v>
      </c>
      <c r="AO497" s="1">
        <f t="shared" si="251"/>
        <v>14.162207337647917</v>
      </c>
      <c r="AP497" s="1">
        <f t="shared" si="251"/>
        <v>14.162207337585178</v>
      </c>
      <c r="AQ497" s="1">
        <f t="shared" si="251"/>
        <v>14.162207344871934</v>
      </c>
      <c r="AR497" s="1">
        <f t="shared" si="251"/>
        <v>14.16220649854429</v>
      </c>
      <c r="AS497" s="1">
        <f t="shared" si="251"/>
        <v>14.162304605630867</v>
      </c>
      <c r="AT497" s="1">
        <f t="shared" si="251"/>
        <v>14.144995118608296</v>
      </c>
      <c r="AU497" s="1">
        <f t="shared" si="243"/>
        <v>13.818435003971215</v>
      </c>
    </row>
    <row r="498" spans="1:47" ht="12.95" customHeight="1" x14ac:dyDescent="0.2">
      <c r="A498" s="70" t="s">
        <v>204</v>
      </c>
      <c r="B498" s="76"/>
      <c r="C498" s="77">
        <v>41494.442999999999</v>
      </c>
      <c r="D498" s="77"/>
      <c r="E498" s="1">
        <f t="shared" si="227"/>
        <v>-1742.0037987745866</v>
      </c>
      <c r="F498" s="1">
        <f t="shared" si="228"/>
        <v>-1742</v>
      </c>
      <c r="G498" s="1">
        <f t="shared" si="249"/>
        <v>-6.3718600067659281E-3</v>
      </c>
      <c r="I498" s="1">
        <f t="shared" ref="I498:I509" si="252">+G498</f>
        <v>-6.3718600067659281E-3</v>
      </c>
      <c r="P498" s="1">
        <f t="shared" si="229"/>
        <v>-5.6159030060578801E-3</v>
      </c>
      <c r="Q498" s="119">
        <f t="shared" si="244"/>
        <v>26475.942999999999</v>
      </c>
      <c r="R498" s="1">
        <f t="shared" si="250"/>
        <v>5.7147098691950768E-7</v>
      </c>
      <c r="S498" s="2">
        <f t="shared" ref="S498:S512" si="253">S$16</f>
        <v>0.1</v>
      </c>
      <c r="Z498" s="1">
        <f t="shared" si="230"/>
        <v>-1742</v>
      </c>
      <c r="AA498" s="1">
        <f t="shared" si="231"/>
        <v>-2.3403688543577977E-2</v>
      </c>
      <c r="AB498" s="1">
        <f t="shared" si="232"/>
        <v>9.8480272127281741E-3</v>
      </c>
      <c r="AC498" s="1">
        <f t="shared" si="233"/>
        <v>-7.5595700070804801E-4</v>
      </c>
      <c r="AD498" s="1">
        <f t="shared" si="234"/>
        <v>1.7031828536812049E-2</v>
      </c>
      <c r="AE498" s="1">
        <f t="shared" si="235"/>
        <v>2.9008318330736524E-5</v>
      </c>
      <c r="AF498" s="1">
        <f t="shared" si="236"/>
        <v>-7.5595700070804801E-4</v>
      </c>
      <c r="AG498" s="2"/>
      <c r="AH498" s="1">
        <f t="shared" si="237"/>
        <v>-1.6219887219494102E-2</v>
      </c>
      <c r="AI498" s="1">
        <f t="shared" si="238"/>
        <v>0.87421942555538545</v>
      </c>
      <c r="AJ498" s="1">
        <f t="shared" si="239"/>
        <v>-0.64010416703123119</v>
      </c>
      <c r="AK498" s="1">
        <f t="shared" si="240"/>
        <v>0.32005124044482652</v>
      </c>
      <c r="AL498" s="1">
        <f t="shared" si="241"/>
        <v>1.9452548762891286</v>
      </c>
      <c r="AM498" s="1">
        <f t="shared" si="242"/>
        <v>1.4674547486440459</v>
      </c>
      <c r="AN498" s="1">
        <f t="shared" si="251"/>
        <v>14.162207337647377</v>
      </c>
      <c r="AO498" s="1">
        <f t="shared" si="251"/>
        <v>14.162207337647917</v>
      </c>
      <c r="AP498" s="1">
        <f t="shared" si="251"/>
        <v>14.162207337585178</v>
      </c>
      <c r="AQ498" s="1">
        <f t="shared" si="251"/>
        <v>14.162207344871934</v>
      </c>
      <c r="AR498" s="1">
        <f t="shared" si="251"/>
        <v>14.16220649854429</v>
      </c>
      <c r="AS498" s="1">
        <f t="shared" si="251"/>
        <v>14.162304605630867</v>
      </c>
      <c r="AT498" s="1">
        <f t="shared" si="251"/>
        <v>14.144995118608296</v>
      </c>
      <c r="AU498" s="1">
        <f t="shared" si="243"/>
        <v>13.818435003971215</v>
      </c>
    </row>
    <row r="499" spans="1:47" ht="12.95" customHeight="1" x14ac:dyDescent="0.2">
      <c r="A499" s="70" t="s">
        <v>204</v>
      </c>
      <c r="B499" s="76"/>
      <c r="C499" s="77">
        <v>41494.451000000001</v>
      </c>
      <c r="D499" s="77"/>
      <c r="E499" s="1">
        <f t="shared" si="227"/>
        <v>-1741.9990293357287</v>
      </c>
      <c r="F499" s="1">
        <f t="shared" si="228"/>
        <v>-1742</v>
      </c>
      <c r="G499" s="1">
        <f t="shared" si="249"/>
        <v>1.6281399948638864E-3</v>
      </c>
      <c r="I499" s="1">
        <f t="shared" si="252"/>
        <v>1.6281399948638864E-3</v>
      </c>
      <c r="P499" s="1">
        <f t="shared" si="229"/>
        <v>-5.6159030060578801E-3</v>
      </c>
      <c r="Q499" s="119">
        <f t="shared" si="244"/>
        <v>26475.951000000001</v>
      </c>
      <c r="R499" s="1">
        <f t="shared" si="250"/>
        <v>5.2476158999203632E-5</v>
      </c>
      <c r="S499" s="2">
        <f t="shared" si="253"/>
        <v>0.1</v>
      </c>
      <c r="Z499" s="1">
        <f t="shared" si="230"/>
        <v>-1742</v>
      </c>
      <c r="AA499" s="1">
        <f t="shared" si="231"/>
        <v>-2.3403688543577977E-2</v>
      </c>
      <c r="AB499" s="1">
        <f t="shared" si="232"/>
        <v>1.7848027214357989E-2</v>
      </c>
      <c r="AC499" s="1">
        <f t="shared" si="233"/>
        <v>7.2440430009217665E-3</v>
      </c>
      <c r="AD499" s="1">
        <f t="shared" si="234"/>
        <v>2.5031828538441863E-2</v>
      </c>
      <c r="AE499" s="1">
        <f t="shared" si="235"/>
        <v>6.265924399779526E-5</v>
      </c>
      <c r="AF499" s="1">
        <f t="shared" si="236"/>
        <v>7.2440430009217665E-3</v>
      </c>
      <c r="AG499" s="2"/>
      <c r="AH499" s="1">
        <f t="shared" si="237"/>
        <v>-1.6219887219494102E-2</v>
      </c>
      <c r="AI499" s="1">
        <f t="shared" si="238"/>
        <v>0.87421942555538545</v>
      </c>
      <c r="AJ499" s="1">
        <f t="shared" si="239"/>
        <v>-0.64010416703123119</v>
      </c>
      <c r="AK499" s="1">
        <f t="shared" si="240"/>
        <v>0.32005124044482652</v>
      </c>
      <c r="AL499" s="1">
        <f t="shared" si="241"/>
        <v>1.9452548762891286</v>
      </c>
      <c r="AM499" s="1">
        <f t="shared" si="242"/>
        <v>1.4674547486440459</v>
      </c>
      <c r="AN499" s="1">
        <f t="shared" si="251"/>
        <v>14.162207337647377</v>
      </c>
      <c r="AO499" s="1">
        <f t="shared" si="251"/>
        <v>14.162207337647917</v>
      </c>
      <c r="AP499" s="1">
        <f t="shared" si="251"/>
        <v>14.162207337585178</v>
      </c>
      <c r="AQ499" s="1">
        <f t="shared" si="251"/>
        <v>14.162207344871934</v>
      </c>
      <c r="AR499" s="1">
        <f t="shared" si="251"/>
        <v>14.16220649854429</v>
      </c>
      <c r="AS499" s="1">
        <f t="shared" si="251"/>
        <v>14.162304605630867</v>
      </c>
      <c r="AT499" s="1">
        <f t="shared" si="251"/>
        <v>14.144995118608296</v>
      </c>
      <c r="AU499" s="1">
        <f t="shared" si="243"/>
        <v>13.818435003971215</v>
      </c>
    </row>
    <row r="500" spans="1:47" ht="12.95" customHeight="1" x14ac:dyDescent="0.2">
      <c r="A500" s="70" t="s">
        <v>207</v>
      </c>
      <c r="B500" s="2" t="s">
        <v>101</v>
      </c>
      <c r="C500" s="69">
        <v>41515.404000000002</v>
      </c>
      <c r="D500" s="69"/>
      <c r="E500" s="1">
        <f t="shared" si="227"/>
        <v>-1729.507272789135</v>
      </c>
      <c r="F500" s="1">
        <f t="shared" si="228"/>
        <v>-1729.5</v>
      </c>
      <c r="G500" s="1">
        <f t="shared" si="249"/>
        <v>-1.2198985001305118E-2</v>
      </c>
      <c r="I500" s="1">
        <f t="shared" si="252"/>
        <v>-1.2198985001305118E-2</v>
      </c>
      <c r="P500" s="1">
        <f t="shared" si="229"/>
        <v>-5.5776090394731876E-3</v>
      </c>
      <c r="Q500" s="119">
        <f t="shared" si="244"/>
        <v>26496.904000000002</v>
      </c>
      <c r="R500" s="1">
        <f t="shared" si="250"/>
        <v>4.3842619627925722E-5</v>
      </c>
      <c r="S500" s="2">
        <f t="shared" si="253"/>
        <v>0.1</v>
      </c>
      <c r="Z500" s="1">
        <f t="shared" si="230"/>
        <v>-1729.5</v>
      </c>
      <c r="AA500" s="1">
        <f t="shared" si="231"/>
        <v>-2.3303483703793884E-2</v>
      </c>
      <c r="AB500" s="1">
        <f t="shared" si="232"/>
        <v>3.9225101755806409E-3</v>
      </c>
      <c r="AC500" s="1">
        <f t="shared" si="233"/>
        <v>-6.6213759618319306E-3</v>
      </c>
      <c r="AD500" s="1">
        <f t="shared" si="234"/>
        <v>1.1104498702488766E-2</v>
      </c>
      <c r="AE500" s="1">
        <f t="shared" si="235"/>
        <v>1.2330989143357469E-5</v>
      </c>
      <c r="AF500" s="1">
        <f t="shared" si="236"/>
        <v>-6.6213759618319306E-3</v>
      </c>
      <c r="AG500" s="2"/>
      <c r="AH500" s="1">
        <f t="shared" si="237"/>
        <v>-1.6121495176885759E-2</v>
      </c>
      <c r="AI500" s="1">
        <f t="shared" si="238"/>
        <v>0.87132853939188182</v>
      </c>
      <c r="AJ500" s="1">
        <f t="shared" si="239"/>
        <v>-0.63312598125318231</v>
      </c>
      <c r="AK500" s="1">
        <f t="shared" si="240"/>
        <v>0.31889999160060023</v>
      </c>
      <c r="AL500" s="1">
        <f t="shared" si="241"/>
        <v>1.9543036621522243</v>
      </c>
      <c r="AM500" s="1">
        <f t="shared" si="242"/>
        <v>1.4818175328004373</v>
      </c>
      <c r="AN500" s="1">
        <f t="shared" si="251"/>
        <v>14.17194290372082</v>
      </c>
      <c r="AO500" s="1">
        <f t="shared" si="251"/>
        <v>14.171942903723883</v>
      </c>
      <c r="AP500" s="1">
        <f t="shared" si="251"/>
        <v>14.171942903467803</v>
      </c>
      <c r="AQ500" s="1">
        <f t="shared" si="251"/>
        <v>14.171942924885647</v>
      </c>
      <c r="AR500" s="1">
        <f t="shared" si="251"/>
        <v>14.171941133504754</v>
      </c>
      <c r="AS500" s="1">
        <f t="shared" si="251"/>
        <v>14.172090646544245</v>
      </c>
      <c r="AT500" s="1">
        <f t="shared" si="251"/>
        <v>14.155874869968807</v>
      </c>
      <c r="AU500" s="1">
        <f t="shared" si="243"/>
        <v>13.828270683353887</v>
      </c>
    </row>
    <row r="501" spans="1:47" ht="12.95" customHeight="1" x14ac:dyDescent="0.2">
      <c r="A501" s="67" t="s">
        <v>185</v>
      </c>
      <c r="B501" s="68" t="s">
        <v>101</v>
      </c>
      <c r="C501" s="67">
        <v>41515.413</v>
      </c>
      <c r="D501" s="69"/>
      <c r="E501" s="70">
        <f t="shared" si="227"/>
        <v>-1729.5019071704216</v>
      </c>
      <c r="F501" s="1">
        <f t="shared" si="228"/>
        <v>-1729.5</v>
      </c>
      <c r="G501" s="1">
        <f t="shared" si="249"/>
        <v>-3.1989850031095557E-3</v>
      </c>
      <c r="I501" s="1">
        <f t="shared" si="252"/>
        <v>-3.1989850031095557E-3</v>
      </c>
      <c r="P501" s="1">
        <f t="shared" si="229"/>
        <v>-5.5776090394731876E-3</v>
      </c>
      <c r="Q501" s="119">
        <f t="shared" si="244"/>
        <v>26496.913</v>
      </c>
      <c r="R501" s="1">
        <f t="shared" si="250"/>
        <v>5.6578523063668162E-6</v>
      </c>
      <c r="S501" s="2">
        <f t="shared" si="253"/>
        <v>0.1</v>
      </c>
      <c r="Z501" s="1">
        <f t="shared" si="230"/>
        <v>-1729.5</v>
      </c>
      <c r="AA501" s="1">
        <f t="shared" si="231"/>
        <v>-2.3303483703793884E-2</v>
      </c>
      <c r="AB501" s="1">
        <f t="shared" si="232"/>
        <v>1.2922510173776203E-2</v>
      </c>
      <c r="AC501" s="1">
        <f t="shared" si="233"/>
        <v>2.3786240363636319E-3</v>
      </c>
      <c r="AD501" s="1">
        <f t="shared" si="234"/>
        <v>2.0104498700684328E-2</v>
      </c>
      <c r="AE501" s="1">
        <f t="shared" si="235"/>
        <v>4.0419086800581785E-5</v>
      </c>
      <c r="AF501" s="1">
        <f t="shared" si="236"/>
        <v>2.3786240363636319E-3</v>
      </c>
      <c r="AG501" s="2"/>
      <c r="AH501" s="1">
        <f t="shared" si="237"/>
        <v>-1.6121495176885759E-2</v>
      </c>
      <c r="AI501" s="1">
        <f t="shared" si="238"/>
        <v>0.87132853939188182</v>
      </c>
      <c r="AJ501" s="1">
        <f t="shared" si="239"/>
        <v>-0.63312598125318231</v>
      </c>
      <c r="AK501" s="1">
        <f t="shared" si="240"/>
        <v>0.31889999160060023</v>
      </c>
      <c r="AL501" s="1">
        <f t="shared" si="241"/>
        <v>1.9543036621522243</v>
      </c>
      <c r="AM501" s="1">
        <f t="shared" si="242"/>
        <v>1.4818175328004373</v>
      </c>
      <c r="AN501" s="1">
        <f t="shared" ref="AN501:AT510" si="254">$AU501+$AB$7*SIN(AO501)</f>
        <v>14.17194290372082</v>
      </c>
      <c r="AO501" s="1">
        <f t="shared" si="254"/>
        <v>14.171942903723883</v>
      </c>
      <c r="AP501" s="1">
        <f t="shared" si="254"/>
        <v>14.171942903467803</v>
      </c>
      <c r="AQ501" s="1">
        <f t="shared" si="254"/>
        <v>14.171942924885647</v>
      </c>
      <c r="AR501" s="1">
        <f t="shared" si="254"/>
        <v>14.171941133504754</v>
      </c>
      <c r="AS501" s="1">
        <f t="shared" si="254"/>
        <v>14.172090646544245</v>
      </c>
      <c r="AT501" s="1">
        <f t="shared" si="254"/>
        <v>14.155874869968807</v>
      </c>
      <c r="AU501" s="1">
        <f t="shared" si="243"/>
        <v>13.828270683353887</v>
      </c>
    </row>
    <row r="502" spans="1:47" ht="12.95" customHeight="1" x14ac:dyDescent="0.2">
      <c r="A502" s="70" t="s">
        <v>208</v>
      </c>
      <c r="B502" s="2"/>
      <c r="C502" s="69">
        <v>41536.366000000002</v>
      </c>
      <c r="D502" s="69"/>
      <c r="E502" s="1">
        <f t="shared" si="227"/>
        <v>-1717.0101506238282</v>
      </c>
      <c r="F502" s="1">
        <f t="shared" si="228"/>
        <v>-1717</v>
      </c>
      <c r="G502" s="1">
        <f t="shared" si="249"/>
        <v>-1.702610999927856E-2</v>
      </c>
      <c r="I502" s="1">
        <f t="shared" si="252"/>
        <v>-1.702610999927856E-2</v>
      </c>
      <c r="P502" s="1">
        <f t="shared" si="229"/>
        <v>-5.539286003892612E-3</v>
      </c>
      <c r="Q502" s="119">
        <f t="shared" si="244"/>
        <v>26517.866000000002</v>
      </c>
      <c r="R502" s="1">
        <f t="shared" si="250"/>
        <v>1.3194712550097437E-4</v>
      </c>
      <c r="S502" s="2">
        <f t="shared" si="253"/>
        <v>0.1</v>
      </c>
      <c r="Z502" s="1">
        <f t="shared" si="230"/>
        <v>-1717</v>
      </c>
      <c r="AA502" s="1">
        <f t="shared" si="231"/>
        <v>-2.3202075712109593E-2</v>
      </c>
      <c r="AB502" s="1">
        <f t="shared" si="232"/>
        <v>-1.004203091698453E-3</v>
      </c>
      <c r="AC502" s="1">
        <f t="shared" si="233"/>
        <v>-1.1486823995385947E-2</v>
      </c>
      <c r="AD502" s="1">
        <f t="shared" si="234"/>
        <v>6.1759657128310323E-3</v>
      </c>
      <c r="AE502" s="1">
        <f t="shared" si="235"/>
        <v>3.8142552486064522E-6</v>
      </c>
      <c r="AF502" s="1">
        <f t="shared" si="236"/>
        <v>-1.1486823995385947E-2</v>
      </c>
      <c r="AG502" s="2"/>
      <c r="AH502" s="1">
        <f t="shared" si="237"/>
        <v>-1.6021906907580107E-2</v>
      </c>
      <c r="AI502" s="1">
        <f t="shared" si="238"/>
        <v>0.86846710652707404</v>
      </c>
      <c r="AJ502" s="1">
        <f t="shared" si="239"/>
        <v>-0.62614238071051553</v>
      </c>
      <c r="AK502" s="1">
        <f t="shared" si="240"/>
        <v>0.3177304633687637</v>
      </c>
      <c r="AL502" s="1">
        <f t="shared" si="241"/>
        <v>1.9632929072438114</v>
      </c>
      <c r="AM502" s="1">
        <f t="shared" si="242"/>
        <v>1.4962777776731986</v>
      </c>
      <c r="AN502" s="1">
        <f t="shared" si="254"/>
        <v>14.181646387108792</v>
      </c>
      <c r="AO502" s="1">
        <f t="shared" si="254"/>
        <v>14.181646387119356</v>
      </c>
      <c r="AP502" s="1">
        <f t="shared" si="254"/>
        <v>14.181646386428552</v>
      </c>
      <c r="AQ502" s="1">
        <f t="shared" si="254"/>
        <v>14.181646431606993</v>
      </c>
      <c r="AR502" s="1">
        <f t="shared" si="254"/>
        <v>14.181643476848683</v>
      </c>
      <c r="AS502" s="1">
        <f t="shared" si="254"/>
        <v>14.181836312475371</v>
      </c>
      <c r="AT502" s="1">
        <f t="shared" si="254"/>
        <v>14.166722928962866</v>
      </c>
      <c r="AU502" s="1">
        <f t="shared" si="243"/>
        <v>13.838106362736557</v>
      </c>
    </row>
    <row r="503" spans="1:47" ht="12.95" customHeight="1" x14ac:dyDescent="0.2">
      <c r="A503" s="67" t="s">
        <v>185</v>
      </c>
      <c r="B503" s="68" t="s">
        <v>100</v>
      </c>
      <c r="C503" s="67">
        <v>41536.377</v>
      </c>
      <c r="D503" s="69"/>
      <c r="E503" s="70">
        <f t="shared" si="227"/>
        <v>-1717.0035926454004</v>
      </c>
      <c r="F503" s="1">
        <f t="shared" si="228"/>
        <v>-1717</v>
      </c>
      <c r="G503" s="1">
        <f t="shared" si="249"/>
        <v>-6.0261100006755441E-3</v>
      </c>
      <c r="I503" s="1">
        <f t="shared" si="252"/>
        <v>-6.0261100006755441E-3</v>
      </c>
      <c r="P503" s="1">
        <f t="shared" si="229"/>
        <v>-5.539286003892612E-3</v>
      </c>
      <c r="Q503" s="119">
        <f t="shared" si="244"/>
        <v>26517.877</v>
      </c>
      <c r="R503" s="1">
        <f t="shared" si="250"/>
        <v>2.3699760384370835E-7</v>
      </c>
      <c r="S503" s="2">
        <f t="shared" si="253"/>
        <v>0.1</v>
      </c>
      <c r="Z503" s="1">
        <f t="shared" si="230"/>
        <v>-1717</v>
      </c>
      <c r="AA503" s="1">
        <f t="shared" si="231"/>
        <v>-2.3202075712109593E-2</v>
      </c>
      <c r="AB503" s="1">
        <f t="shared" si="232"/>
        <v>9.9957969069045631E-3</v>
      </c>
      <c r="AC503" s="1">
        <f t="shared" si="233"/>
        <v>-4.8682399678293218E-4</v>
      </c>
      <c r="AD503" s="1">
        <f t="shared" si="234"/>
        <v>1.7175965711434048E-2</v>
      </c>
      <c r="AE503" s="1">
        <f t="shared" si="235"/>
        <v>2.9501379812035817E-5</v>
      </c>
      <c r="AF503" s="1">
        <f t="shared" si="236"/>
        <v>-4.8682399678293218E-4</v>
      </c>
      <c r="AG503" s="2"/>
      <c r="AH503" s="1">
        <f t="shared" si="237"/>
        <v>-1.6021906907580107E-2</v>
      </c>
      <c r="AI503" s="1">
        <f t="shared" si="238"/>
        <v>0.86846710652707404</v>
      </c>
      <c r="AJ503" s="1">
        <f t="shared" si="239"/>
        <v>-0.62614238071051553</v>
      </c>
      <c r="AK503" s="1">
        <f t="shared" si="240"/>
        <v>0.3177304633687637</v>
      </c>
      <c r="AL503" s="1">
        <f t="shared" si="241"/>
        <v>1.9632929072438114</v>
      </c>
      <c r="AM503" s="1">
        <f t="shared" si="242"/>
        <v>1.4962777776731986</v>
      </c>
      <c r="AN503" s="1">
        <f t="shared" si="254"/>
        <v>14.181646387108792</v>
      </c>
      <c r="AO503" s="1">
        <f t="shared" si="254"/>
        <v>14.181646387119356</v>
      </c>
      <c r="AP503" s="1">
        <f t="shared" si="254"/>
        <v>14.181646386428552</v>
      </c>
      <c r="AQ503" s="1">
        <f t="shared" si="254"/>
        <v>14.181646431606993</v>
      </c>
      <c r="AR503" s="1">
        <f t="shared" si="254"/>
        <v>14.181643476848683</v>
      </c>
      <c r="AS503" s="1">
        <f t="shared" si="254"/>
        <v>14.181836312475371</v>
      </c>
      <c r="AT503" s="1">
        <f t="shared" si="254"/>
        <v>14.166722928962866</v>
      </c>
      <c r="AU503" s="1">
        <f t="shared" si="243"/>
        <v>13.838106362736557</v>
      </c>
    </row>
    <row r="504" spans="1:47" ht="12.95" customHeight="1" x14ac:dyDescent="0.2">
      <c r="A504" s="70" t="s">
        <v>208</v>
      </c>
      <c r="B504" s="2"/>
      <c r="C504" s="69">
        <v>41536.379000000001</v>
      </c>
      <c r="D504" s="69"/>
      <c r="E504" s="1">
        <f t="shared" si="227"/>
        <v>-1717.0024002856858</v>
      </c>
      <c r="F504" s="1">
        <f t="shared" si="228"/>
        <v>-1717</v>
      </c>
      <c r="G504" s="1">
        <f t="shared" si="249"/>
        <v>-4.0261100002680905E-3</v>
      </c>
      <c r="I504" s="1">
        <f t="shared" si="252"/>
        <v>-4.0261100002680905E-3</v>
      </c>
      <c r="P504" s="1">
        <f t="shared" si="229"/>
        <v>-5.539286003892612E-3</v>
      </c>
      <c r="Q504" s="119">
        <f t="shared" si="244"/>
        <v>26517.879000000001</v>
      </c>
      <c r="R504" s="1">
        <f t="shared" si="250"/>
        <v>2.2897016179450776E-6</v>
      </c>
      <c r="S504" s="2">
        <f t="shared" si="253"/>
        <v>0.1</v>
      </c>
      <c r="Z504" s="1">
        <f t="shared" si="230"/>
        <v>-1717</v>
      </c>
      <c r="AA504" s="1">
        <f t="shared" si="231"/>
        <v>-2.3202075712109593E-2</v>
      </c>
      <c r="AB504" s="1">
        <f t="shared" si="232"/>
        <v>1.1995796907312017E-2</v>
      </c>
      <c r="AC504" s="1">
        <f t="shared" si="233"/>
        <v>1.5131760036245214E-3</v>
      </c>
      <c r="AD504" s="1">
        <f t="shared" si="234"/>
        <v>1.9175965711841502E-2</v>
      </c>
      <c r="AE504" s="1">
        <f t="shared" si="235"/>
        <v>3.6771766098172101E-5</v>
      </c>
      <c r="AF504" s="1">
        <f t="shared" si="236"/>
        <v>1.5131760036245214E-3</v>
      </c>
      <c r="AG504" s="2"/>
      <c r="AH504" s="1">
        <f t="shared" si="237"/>
        <v>-1.6021906907580107E-2</v>
      </c>
      <c r="AI504" s="1">
        <f t="shared" si="238"/>
        <v>0.86846710652707404</v>
      </c>
      <c r="AJ504" s="1">
        <f t="shared" si="239"/>
        <v>-0.62614238071051553</v>
      </c>
      <c r="AK504" s="1">
        <f t="shared" si="240"/>
        <v>0.3177304633687637</v>
      </c>
      <c r="AL504" s="1">
        <f t="shared" si="241"/>
        <v>1.9632929072438114</v>
      </c>
      <c r="AM504" s="1">
        <f t="shared" si="242"/>
        <v>1.4962777776731986</v>
      </c>
      <c r="AN504" s="1">
        <f t="shared" si="254"/>
        <v>14.181646387108792</v>
      </c>
      <c r="AO504" s="1">
        <f t="shared" si="254"/>
        <v>14.181646387119356</v>
      </c>
      <c r="AP504" s="1">
        <f t="shared" si="254"/>
        <v>14.181646386428552</v>
      </c>
      <c r="AQ504" s="1">
        <f t="shared" si="254"/>
        <v>14.181646431606993</v>
      </c>
      <c r="AR504" s="1">
        <f t="shared" si="254"/>
        <v>14.181643476848683</v>
      </c>
      <c r="AS504" s="1">
        <f t="shared" si="254"/>
        <v>14.181836312475371</v>
      </c>
      <c r="AT504" s="1">
        <f t="shared" si="254"/>
        <v>14.166722928962866</v>
      </c>
      <c r="AU504" s="1">
        <f t="shared" si="243"/>
        <v>13.838106362736557</v>
      </c>
    </row>
    <row r="505" spans="1:47" ht="12.95" customHeight="1" x14ac:dyDescent="0.2">
      <c r="A505" s="70" t="s">
        <v>209</v>
      </c>
      <c r="B505" s="2"/>
      <c r="C505" s="69">
        <v>41541.417999999998</v>
      </c>
      <c r="D505" s="69"/>
      <c r="E505" s="1">
        <f t="shared" si="227"/>
        <v>-1713.9982499855739</v>
      </c>
      <c r="F505" s="1">
        <f t="shared" si="228"/>
        <v>-1714</v>
      </c>
      <c r="G505" s="1">
        <f t="shared" si="249"/>
        <v>2.9353799982345663E-3</v>
      </c>
      <c r="I505" s="1">
        <f t="shared" si="252"/>
        <v>2.9353799982345663E-3</v>
      </c>
      <c r="P505" s="1">
        <f t="shared" si="229"/>
        <v>-5.5300841498866866E-3</v>
      </c>
      <c r="Q505" s="119">
        <f t="shared" si="244"/>
        <v>26522.917999999998</v>
      </c>
      <c r="R505" s="1">
        <f t="shared" si="250"/>
        <v>7.166408324312631E-5</v>
      </c>
      <c r="S505" s="2">
        <f t="shared" si="253"/>
        <v>0.1</v>
      </c>
      <c r="Z505" s="1">
        <f t="shared" si="230"/>
        <v>-1714</v>
      </c>
      <c r="AA505" s="1">
        <f t="shared" si="231"/>
        <v>-2.3177561098632914E-2</v>
      </c>
      <c r="AB505" s="1">
        <f t="shared" si="232"/>
        <v>1.893321005617906E-2</v>
      </c>
      <c r="AC505" s="1">
        <f t="shared" si="233"/>
        <v>8.4654641481212538E-3</v>
      </c>
      <c r="AD505" s="1">
        <f t="shared" si="234"/>
        <v>2.611294109686748E-2</v>
      </c>
      <c r="AE505" s="1">
        <f t="shared" si="235"/>
        <v>6.8188569272847061E-5</v>
      </c>
      <c r="AF505" s="1">
        <f t="shared" si="236"/>
        <v>8.4654641481212538E-3</v>
      </c>
      <c r="AG505" s="2"/>
      <c r="AH505" s="1">
        <f t="shared" si="237"/>
        <v>-1.5997830057944494E-2</v>
      </c>
      <c r="AI505" s="1">
        <f t="shared" si="238"/>
        <v>0.86778471963554782</v>
      </c>
      <c r="AJ505" s="1">
        <f t="shared" si="239"/>
        <v>-0.62446561673998191</v>
      </c>
      <c r="AK505" s="1">
        <f t="shared" si="240"/>
        <v>0.3174471122187737</v>
      </c>
      <c r="AL505" s="1">
        <f t="shared" si="241"/>
        <v>1.9654415556067963</v>
      </c>
      <c r="AM505" s="1">
        <f t="shared" si="242"/>
        <v>1.4997629532440255</v>
      </c>
      <c r="AN505" s="1">
        <f t="shared" si="254"/>
        <v>14.183970485632321</v>
      </c>
      <c r="AO505" s="1">
        <f t="shared" si="254"/>
        <v>14.183970485645885</v>
      </c>
      <c r="AP505" s="1">
        <f t="shared" si="254"/>
        <v>14.183970484802785</v>
      </c>
      <c r="AQ505" s="1">
        <f t="shared" si="254"/>
        <v>14.183970537205179</v>
      </c>
      <c r="AR505" s="1">
        <f t="shared" si="254"/>
        <v>14.183967280049796</v>
      </c>
      <c r="AS505" s="1">
        <f t="shared" si="254"/>
        <v>14.184169305118127</v>
      </c>
      <c r="AT505" s="1">
        <f t="shared" si="254"/>
        <v>14.169321736351224</v>
      </c>
      <c r="AU505" s="1">
        <f t="shared" si="243"/>
        <v>13.840466925788398</v>
      </c>
    </row>
    <row r="506" spans="1:47" ht="12.95" customHeight="1" x14ac:dyDescent="0.2">
      <c r="A506" s="70" t="s">
        <v>208</v>
      </c>
      <c r="B506" s="2" t="s">
        <v>101</v>
      </c>
      <c r="C506" s="69">
        <v>41562.381000000001</v>
      </c>
      <c r="D506" s="69"/>
      <c r="E506" s="1">
        <f t="shared" si="227"/>
        <v>-1701.5005316404076</v>
      </c>
      <c r="F506" s="1">
        <f t="shared" si="228"/>
        <v>-1701.5</v>
      </c>
      <c r="G506" s="1">
        <f t="shared" si="249"/>
        <v>-8.9174500317312777E-4</v>
      </c>
      <c r="I506" s="1">
        <f t="shared" si="252"/>
        <v>-8.9174500317312777E-4</v>
      </c>
      <c r="P506" s="1">
        <f t="shared" si="229"/>
        <v>-5.4917250687512168E-3</v>
      </c>
      <c r="Q506" s="119">
        <f t="shared" si="244"/>
        <v>26543.881000000001</v>
      </c>
      <c r="R506" s="1">
        <f t="shared" si="250"/>
        <v>2.1159816603715802E-5</v>
      </c>
      <c r="S506" s="2">
        <f t="shared" si="253"/>
        <v>0.1</v>
      </c>
      <c r="Z506" s="1">
        <f t="shared" si="230"/>
        <v>-1701.5</v>
      </c>
      <c r="AA506" s="1">
        <f t="shared" si="231"/>
        <v>-2.3074690266930195E-2</v>
      </c>
      <c r="AB506" s="1">
        <f t="shared" si="232"/>
        <v>1.5005042532698874E-2</v>
      </c>
      <c r="AC506" s="1">
        <f t="shared" si="233"/>
        <v>4.599980065578089E-3</v>
      </c>
      <c r="AD506" s="1">
        <f t="shared" si="234"/>
        <v>2.2182945263757067E-2</v>
      </c>
      <c r="AE506" s="1">
        <f t="shared" si="235"/>
        <v>4.9208306057484207E-5</v>
      </c>
      <c r="AF506" s="1">
        <f t="shared" si="236"/>
        <v>4.599980065578089E-3</v>
      </c>
      <c r="AG506" s="2"/>
      <c r="AH506" s="1">
        <f t="shared" si="237"/>
        <v>-1.5896787535872002E-2</v>
      </c>
      <c r="AI506" s="1">
        <f t="shared" si="238"/>
        <v>0.86495948765325559</v>
      </c>
      <c r="AJ506" s="1">
        <f t="shared" si="239"/>
        <v>-0.61747661247407126</v>
      </c>
      <c r="AK506" s="1">
        <f t="shared" si="240"/>
        <v>0.31625560776532985</v>
      </c>
      <c r="AL506" s="1">
        <f t="shared" si="241"/>
        <v>1.9743580812108956</v>
      </c>
      <c r="AM506" s="1">
        <f t="shared" si="242"/>
        <v>1.5143467459324225</v>
      </c>
      <c r="AN506" s="1">
        <f t="shared" si="254"/>
        <v>14.193634640697288</v>
      </c>
      <c r="AO506" s="1">
        <f t="shared" si="254"/>
        <v>14.193634640730732</v>
      </c>
      <c r="AP506" s="1">
        <f t="shared" si="254"/>
        <v>14.193634639007538</v>
      </c>
      <c r="AQ506" s="1">
        <f t="shared" si="254"/>
        <v>14.193634727796233</v>
      </c>
      <c r="AR506" s="1">
        <f t="shared" si="254"/>
        <v>14.193630152721262</v>
      </c>
      <c r="AS506" s="1">
        <f t="shared" si="254"/>
        <v>14.193865415628172</v>
      </c>
      <c r="AT506" s="1">
        <f t="shared" si="254"/>
        <v>14.180130361136902</v>
      </c>
      <c r="AU506" s="1">
        <f t="shared" si="243"/>
        <v>13.850302605171068</v>
      </c>
    </row>
    <row r="507" spans="1:47" ht="12.95" customHeight="1" x14ac:dyDescent="0.2">
      <c r="A507" s="70" t="s">
        <v>210</v>
      </c>
      <c r="B507" s="2"/>
      <c r="C507" s="69">
        <v>41806.421999999999</v>
      </c>
      <c r="D507" s="69"/>
      <c r="E507" s="1">
        <f t="shared" si="227"/>
        <v>-1556.0082031248232</v>
      </c>
      <c r="F507" s="1">
        <f t="shared" si="228"/>
        <v>-1556</v>
      </c>
      <c r="G507" s="1">
        <f t="shared" si="249"/>
        <v>-1.3759480003500357E-2</v>
      </c>
      <c r="I507" s="1">
        <f t="shared" si="252"/>
        <v>-1.3759480003500357E-2</v>
      </c>
      <c r="P507" s="1">
        <f t="shared" si="229"/>
        <v>-5.0430869094660515E-3</v>
      </c>
      <c r="Q507" s="119">
        <f t="shared" si="244"/>
        <v>26787.921999999999</v>
      </c>
      <c r="R507" s="1">
        <f t="shared" si="250"/>
        <v>7.5975508569728936E-5</v>
      </c>
      <c r="S507" s="2">
        <f t="shared" si="253"/>
        <v>0.1</v>
      </c>
      <c r="Z507" s="1">
        <f t="shared" si="230"/>
        <v>-1556</v>
      </c>
      <c r="AA507" s="1">
        <f t="shared" si="231"/>
        <v>-2.1797339694412388E-2</v>
      </c>
      <c r="AB507" s="1">
        <f t="shared" si="232"/>
        <v>8.8174793511557048E-4</v>
      </c>
      <c r="AC507" s="1">
        <f t="shared" si="233"/>
        <v>-8.7163930940343057E-3</v>
      </c>
      <c r="AD507" s="1">
        <f t="shared" si="234"/>
        <v>8.0378596909120303E-3</v>
      </c>
      <c r="AE507" s="1">
        <f t="shared" si="235"/>
        <v>6.4607188410788442E-6</v>
      </c>
      <c r="AF507" s="1">
        <f t="shared" si="236"/>
        <v>-8.7163930940343057E-3</v>
      </c>
      <c r="AG507" s="2"/>
      <c r="AH507" s="1">
        <f t="shared" si="237"/>
        <v>-1.4641227938615928E-2</v>
      </c>
      <c r="AI507" s="1">
        <f t="shared" si="238"/>
        <v>0.83414095599153648</v>
      </c>
      <c r="AJ507" s="1">
        <f t="shared" si="239"/>
        <v>-0.53608730637647972</v>
      </c>
      <c r="AK507" s="1">
        <f t="shared" si="240"/>
        <v>0.30123799052989308</v>
      </c>
      <c r="AL507" s="1">
        <f t="shared" si="241"/>
        <v>2.0740934667698703</v>
      </c>
      <c r="AM507" s="1">
        <f t="shared" si="242"/>
        <v>1.6921477309929254</v>
      </c>
      <c r="AN507" s="1">
        <f t="shared" si="254"/>
        <v>14.303901131021789</v>
      </c>
      <c r="AO507" s="1">
        <f t="shared" si="254"/>
        <v>14.303901131231164</v>
      </c>
      <c r="AP507" s="1">
        <f t="shared" si="254"/>
        <v>14.303901127562497</v>
      </c>
      <c r="AQ507" s="1">
        <f t="shared" si="254"/>
        <v>14.30390119184467</v>
      </c>
      <c r="AR507" s="1">
        <f t="shared" si="254"/>
        <v>14.303900065492499</v>
      </c>
      <c r="AS507" s="1">
        <f t="shared" si="254"/>
        <v>14.303919800343474</v>
      </c>
      <c r="AT507" s="1">
        <f t="shared" si="254"/>
        <v>14.303573689821166</v>
      </c>
      <c r="AU507" s="1">
        <f t="shared" si="243"/>
        <v>13.964789913185353</v>
      </c>
    </row>
    <row r="508" spans="1:47" ht="12.95" customHeight="1" x14ac:dyDescent="0.2">
      <c r="A508" s="70" t="s">
        <v>210</v>
      </c>
      <c r="B508" s="2"/>
      <c r="C508" s="69">
        <v>41806.440999999999</v>
      </c>
      <c r="D508" s="69"/>
      <c r="E508" s="1">
        <f t="shared" si="227"/>
        <v>-1555.9968757075376</v>
      </c>
      <c r="F508" s="1">
        <f t="shared" si="228"/>
        <v>-1556</v>
      </c>
      <c r="G508" s="1">
        <f t="shared" si="249"/>
        <v>5.2405199967324734E-3</v>
      </c>
      <c r="I508" s="1">
        <f t="shared" si="252"/>
        <v>5.2405199967324734E-3</v>
      </c>
      <c r="P508" s="1">
        <f t="shared" si="229"/>
        <v>-5.0430869094660515E-3</v>
      </c>
      <c r="Q508" s="119">
        <f t="shared" si="244"/>
        <v>26787.940999999999</v>
      </c>
      <c r="R508" s="1">
        <f t="shared" si="250"/>
        <v>1.05752571001214E-4</v>
      </c>
      <c r="S508" s="2">
        <f t="shared" si="253"/>
        <v>0.1</v>
      </c>
      <c r="Z508" s="1">
        <f t="shared" si="230"/>
        <v>-1556</v>
      </c>
      <c r="AA508" s="1">
        <f t="shared" si="231"/>
        <v>-2.1797339694412388E-2</v>
      </c>
      <c r="AB508" s="1">
        <f t="shared" si="232"/>
        <v>1.9881747935348401E-2</v>
      </c>
      <c r="AC508" s="1">
        <f t="shared" si="233"/>
        <v>1.0283606906198525E-2</v>
      </c>
      <c r="AD508" s="1">
        <f t="shared" si="234"/>
        <v>2.7037859691144861E-2</v>
      </c>
      <c r="AE508" s="1">
        <f t="shared" si="235"/>
        <v>7.3104585667803612E-5</v>
      </c>
      <c r="AF508" s="1">
        <f t="shared" si="236"/>
        <v>1.0283606906198525E-2</v>
      </c>
      <c r="AG508" s="2"/>
      <c r="AH508" s="1">
        <f t="shared" si="237"/>
        <v>-1.4641227938615928E-2</v>
      </c>
      <c r="AI508" s="1">
        <f t="shared" si="238"/>
        <v>0.83414095599153648</v>
      </c>
      <c r="AJ508" s="1">
        <f t="shared" si="239"/>
        <v>-0.53608730637647972</v>
      </c>
      <c r="AK508" s="1">
        <f t="shared" si="240"/>
        <v>0.30123799052989308</v>
      </c>
      <c r="AL508" s="1">
        <f t="shared" si="241"/>
        <v>2.0740934667698703</v>
      </c>
      <c r="AM508" s="1">
        <f t="shared" si="242"/>
        <v>1.6921477309929254</v>
      </c>
      <c r="AN508" s="1">
        <f t="shared" si="254"/>
        <v>14.303901131021789</v>
      </c>
      <c r="AO508" s="1">
        <f t="shared" si="254"/>
        <v>14.303901131231164</v>
      </c>
      <c r="AP508" s="1">
        <f t="shared" si="254"/>
        <v>14.303901127562497</v>
      </c>
      <c r="AQ508" s="1">
        <f t="shared" si="254"/>
        <v>14.30390119184467</v>
      </c>
      <c r="AR508" s="1">
        <f t="shared" si="254"/>
        <v>14.303900065492499</v>
      </c>
      <c r="AS508" s="1">
        <f t="shared" si="254"/>
        <v>14.303919800343474</v>
      </c>
      <c r="AT508" s="1">
        <f t="shared" si="254"/>
        <v>14.303573689821166</v>
      </c>
      <c r="AU508" s="1">
        <f t="shared" si="243"/>
        <v>13.964789913185353</v>
      </c>
    </row>
    <row r="509" spans="1:47" ht="12.95" customHeight="1" x14ac:dyDescent="0.2">
      <c r="A509" s="70" t="s">
        <v>211</v>
      </c>
      <c r="B509" s="2" t="s">
        <v>101</v>
      </c>
      <c r="C509" s="69">
        <v>41837.474999999999</v>
      </c>
      <c r="D509" s="69"/>
      <c r="E509" s="1">
        <f t="shared" si="227"/>
        <v>-1537.495030021146</v>
      </c>
      <c r="F509" s="1">
        <f t="shared" si="228"/>
        <v>-1537.5</v>
      </c>
      <c r="G509" s="1">
        <f t="shared" si="249"/>
        <v>8.3363749945419841E-3</v>
      </c>
      <c r="I509" s="1">
        <f t="shared" si="252"/>
        <v>8.3363749945419841E-3</v>
      </c>
      <c r="P509" s="1">
        <f t="shared" si="229"/>
        <v>-4.985761344558446E-3</v>
      </c>
      <c r="Q509" s="119">
        <f t="shared" si="244"/>
        <v>26818.974999999999</v>
      </c>
      <c r="R509" s="1">
        <f t="shared" si="250"/>
        <v>1.774793166375802E-4</v>
      </c>
      <c r="S509" s="2">
        <f t="shared" si="253"/>
        <v>0.1</v>
      </c>
      <c r="Z509" s="1">
        <f t="shared" si="230"/>
        <v>-1537.5</v>
      </c>
      <c r="AA509" s="1">
        <f t="shared" si="231"/>
        <v>-2.1625245606861656E-2</v>
      </c>
      <c r="AB509" s="1">
        <f t="shared" si="232"/>
        <v>2.2808346754847567E-2</v>
      </c>
      <c r="AC509" s="1">
        <f t="shared" si="233"/>
        <v>1.332213633910043E-2</v>
      </c>
      <c r="AD509" s="1">
        <f t="shared" si="234"/>
        <v>2.996162060140364E-2</v>
      </c>
      <c r="AE509" s="1">
        <f t="shared" si="235"/>
        <v>8.9769870906245518E-5</v>
      </c>
      <c r="AF509" s="1">
        <f t="shared" si="236"/>
        <v>1.332213633910043E-2</v>
      </c>
      <c r="AG509" s="2"/>
      <c r="AH509" s="1">
        <f t="shared" si="237"/>
        <v>-1.4471971760305583E-2</v>
      </c>
      <c r="AI509" s="1">
        <f t="shared" si="238"/>
        <v>0.8304845053241956</v>
      </c>
      <c r="AJ509" s="1">
        <f t="shared" si="239"/>
        <v>-0.52576656364671359</v>
      </c>
      <c r="AK509" s="1">
        <f t="shared" si="240"/>
        <v>0.29919566588222291</v>
      </c>
      <c r="AL509" s="1">
        <f t="shared" si="241"/>
        <v>2.0862726823431528</v>
      </c>
      <c r="AM509" s="1">
        <f t="shared" si="242"/>
        <v>1.7159193510291824</v>
      </c>
      <c r="AN509" s="1">
        <f t="shared" si="254"/>
        <v>14.317641753901215</v>
      </c>
      <c r="AO509" s="1">
        <f t="shared" si="254"/>
        <v>14.317641752649392</v>
      </c>
      <c r="AP509" s="1">
        <f t="shared" si="254"/>
        <v>14.317641772929948</v>
      </c>
      <c r="AQ509" s="1">
        <f t="shared" si="254"/>
        <v>14.317641444368466</v>
      </c>
      <c r="AR509" s="1">
        <f t="shared" si="254"/>
        <v>14.317646767258598</v>
      </c>
      <c r="AS509" s="1">
        <f t="shared" si="254"/>
        <v>14.317560514164859</v>
      </c>
      <c r="AT509" s="1">
        <f t="shared" si="254"/>
        <v>14.318953188740057</v>
      </c>
      <c r="AU509" s="1">
        <f t="shared" si="243"/>
        <v>13.979346718671705</v>
      </c>
    </row>
    <row r="510" spans="1:47" ht="12.95" customHeight="1" x14ac:dyDescent="0.2">
      <c r="A510" s="67" t="s">
        <v>212</v>
      </c>
      <c r="B510" s="68" t="s">
        <v>100</v>
      </c>
      <c r="C510" s="67">
        <v>41851.71</v>
      </c>
      <c r="D510" s="69"/>
      <c r="E510" s="70">
        <f t="shared" si="227"/>
        <v>-1529.0084097547997</v>
      </c>
      <c r="F510" s="1">
        <f t="shared" si="228"/>
        <v>-1529</v>
      </c>
      <c r="G510" s="1">
        <f t="shared" si="249"/>
        <v>-1.4106070004345383E-2</v>
      </c>
      <c r="I510" s="1">
        <f>+C510-(C$7+F510*C$8)</f>
        <v>-1.4106070004345383E-2</v>
      </c>
      <c r="P510" s="1">
        <f t="shared" si="229"/>
        <v>-4.9594012232222137E-3</v>
      </c>
      <c r="Q510" s="119">
        <f t="shared" si="244"/>
        <v>26833.21</v>
      </c>
      <c r="R510" s="1">
        <f t="shared" si="250"/>
        <v>8.3661549791573214E-5</v>
      </c>
      <c r="S510" s="2">
        <f t="shared" si="253"/>
        <v>0.1</v>
      </c>
      <c r="Z510" s="1">
        <f t="shared" si="230"/>
        <v>-1529</v>
      </c>
      <c r="AA510" s="1">
        <f t="shared" si="231"/>
        <v>-2.1545504120529555E-2</v>
      </c>
      <c r="AB510" s="1">
        <f t="shared" si="232"/>
        <v>2.8746925974268596E-4</v>
      </c>
      <c r="AC510" s="1">
        <f t="shared" si="233"/>
        <v>-9.1466687811231698E-3</v>
      </c>
      <c r="AD510" s="1">
        <f t="shared" si="234"/>
        <v>7.4394341161841716E-3</v>
      </c>
      <c r="AE510" s="1">
        <f t="shared" si="235"/>
        <v>5.5345179969044971E-6</v>
      </c>
      <c r="AF510" s="1">
        <f t="shared" si="236"/>
        <v>-9.1466687811231698E-3</v>
      </c>
      <c r="AG510" s="2"/>
      <c r="AH510" s="1">
        <f t="shared" si="237"/>
        <v>-1.4393539264088069E-2</v>
      </c>
      <c r="AI510" s="1">
        <f t="shared" si="238"/>
        <v>0.82882354481707932</v>
      </c>
      <c r="AJ510" s="1">
        <f t="shared" si="239"/>
        <v>-0.52102878916488138</v>
      </c>
      <c r="AK510" s="1">
        <f t="shared" si="240"/>
        <v>0.29824850478904158</v>
      </c>
      <c r="AL510" s="1">
        <f t="shared" si="241"/>
        <v>2.0918328879974339</v>
      </c>
      <c r="AM510" s="1">
        <f t="shared" si="242"/>
        <v>1.7269377216251132</v>
      </c>
      <c r="AN510" s="1">
        <f t="shared" si="254"/>
        <v>14.323934874658098</v>
      </c>
      <c r="AO510" s="1">
        <f t="shared" si="254"/>
        <v>14.323934872319422</v>
      </c>
      <c r="AP510" s="1">
        <f t="shared" si="254"/>
        <v>14.323934908945359</v>
      </c>
      <c r="AQ510" s="1">
        <f t="shared" si="254"/>
        <v>14.323934335347197</v>
      </c>
      <c r="AR510" s="1">
        <f t="shared" si="254"/>
        <v>14.323943318257587</v>
      </c>
      <c r="AS510" s="1">
        <f t="shared" si="254"/>
        <v>14.32380259113893</v>
      </c>
      <c r="AT510" s="1">
        <f t="shared" si="254"/>
        <v>14.325995327612119</v>
      </c>
      <c r="AU510" s="1">
        <f t="shared" si="243"/>
        <v>13.986034980651921</v>
      </c>
    </row>
    <row r="511" spans="1:47" ht="12.95" customHeight="1" x14ac:dyDescent="0.2">
      <c r="A511" s="67" t="s">
        <v>213</v>
      </c>
      <c r="B511" s="68" t="s">
        <v>100</v>
      </c>
      <c r="C511" s="67">
        <v>41853.392999999996</v>
      </c>
      <c r="D511" s="69"/>
      <c r="E511" s="70">
        <f t="shared" si="227"/>
        <v>-1528.0050390552396</v>
      </c>
      <c r="F511" s="1">
        <f t="shared" si="228"/>
        <v>-1528</v>
      </c>
      <c r="G511" s="1">
        <f t="shared" si="249"/>
        <v>-8.4522400065907277E-3</v>
      </c>
      <c r="I511" s="1">
        <f>+C511-(C$7+F511*C$8)</f>
        <v>-8.4522400065907277E-3</v>
      </c>
      <c r="P511" s="1">
        <f t="shared" si="229"/>
        <v>-4.9562991487792996E-3</v>
      </c>
      <c r="Q511" s="119">
        <f t="shared" si="244"/>
        <v>26834.892999999996</v>
      </c>
      <c r="R511" s="1">
        <f t="shared" si="250"/>
        <v>1.2221602481315304E-5</v>
      </c>
      <c r="S511" s="2">
        <f t="shared" si="253"/>
        <v>0.1</v>
      </c>
      <c r="Z511" s="1">
        <f t="shared" si="230"/>
        <v>-1528</v>
      </c>
      <c r="AA511" s="1">
        <f t="shared" si="231"/>
        <v>-2.1536095376580112E-2</v>
      </c>
      <c r="AB511" s="1">
        <f t="shared" si="232"/>
        <v>5.9320447229110791E-3</v>
      </c>
      <c r="AC511" s="1">
        <f t="shared" si="233"/>
        <v>-3.4959408578114281E-3</v>
      </c>
      <c r="AD511" s="1">
        <f t="shared" si="234"/>
        <v>1.3083855369989385E-2</v>
      </c>
      <c r="AE511" s="1">
        <f t="shared" si="235"/>
        <v>1.7118727134280008E-5</v>
      </c>
      <c r="AF511" s="1">
        <f t="shared" si="236"/>
        <v>-3.4959408578114281E-3</v>
      </c>
      <c r="AG511" s="2"/>
      <c r="AH511" s="1">
        <f t="shared" si="237"/>
        <v>-1.4384284729501807E-2</v>
      </c>
      <c r="AI511" s="1">
        <f t="shared" si="238"/>
        <v>0.82862892017387446</v>
      </c>
      <c r="AJ511" s="1">
        <f t="shared" si="239"/>
        <v>-0.52047158951585415</v>
      </c>
      <c r="AK511" s="1">
        <f t="shared" si="240"/>
        <v>0.29813671766006467</v>
      </c>
      <c r="AL511" s="1">
        <f t="shared" si="241"/>
        <v>2.0924855689458202</v>
      </c>
      <c r="AM511" s="1">
        <f t="shared" si="242"/>
        <v>1.7282380446986008</v>
      </c>
      <c r="AN511" s="1">
        <f t="shared" ref="AN511:AT520" si="255">$AU511+$AB$7*SIN(AO511)</f>
        <v>14.324674414736425</v>
      </c>
      <c r="AO511" s="1">
        <f t="shared" si="255"/>
        <v>14.32467441224877</v>
      </c>
      <c r="AP511" s="1">
        <f t="shared" si="255"/>
        <v>14.324674451055987</v>
      </c>
      <c r="AQ511" s="1">
        <f t="shared" si="255"/>
        <v>14.324673845665874</v>
      </c>
      <c r="AR511" s="1">
        <f t="shared" si="255"/>
        <v>14.324683289493038</v>
      </c>
      <c r="AS511" s="1">
        <f t="shared" si="255"/>
        <v>14.324535916257451</v>
      </c>
      <c r="AT511" s="1">
        <f t="shared" si="255"/>
        <v>14.326822815046993</v>
      </c>
      <c r="AU511" s="1">
        <f t="shared" si="243"/>
        <v>13.986821835002536</v>
      </c>
    </row>
    <row r="512" spans="1:47" ht="12.95" customHeight="1" x14ac:dyDescent="0.2">
      <c r="A512" s="70" t="s">
        <v>211</v>
      </c>
      <c r="B512" s="2"/>
      <c r="C512" s="69">
        <v>41853.398000000001</v>
      </c>
      <c r="D512" s="69"/>
      <c r="E512" s="1">
        <f t="shared" si="227"/>
        <v>-1528.0020581559511</v>
      </c>
      <c r="F512" s="1">
        <f t="shared" si="228"/>
        <v>-1528</v>
      </c>
      <c r="G512" s="1">
        <f t="shared" si="249"/>
        <v>-3.4522400019341148E-3</v>
      </c>
      <c r="I512" s="1">
        <f>+G512</f>
        <v>-3.4522400019341148E-3</v>
      </c>
      <c r="P512" s="1">
        <f t="shared" si="229"/>
        <v>-4.9562991487792996E-3</v>
      </c>
      <c r="Q512" s="119">
        <f t="shared" si="244"/>
        <v>26834.898000000001</v>
      </c>
      <c r="R512" s="1">
        <f t="shared" si="250"/>
        <v>2.2621939172086648E-6</v>
      </c>
      <c r="S512" s="2">
        <f t="shared" si="253"/>
        <v>0.1</v>
      </c>
      <c r="Z512" s="1">
        <f t="shared" si="230"/>
        <v>-1528</v>
      </c>
      <c r="AA512" s="1">
        <f t="shared" si="231"/>
        <v>-2.1536095376580112E-2</v>
      </c>
      <c r="AB512" s="1">
        <f t="shared" si="232"/>
        <v>1.0932044727567692E-2</v>
      </c>
      <c r="AC512" s="1">
        <f t="shared" si="233"/>
        <v>1.5040591468451847E-3</v>
      </c>
      <c r="AD512" s="1">
        <f t="shared" si="234"/>
        <v>1.8083855374645998E-2</v>
      </c>
      <c r="AE512" s="1">
        <f t="shared" si="235"/>
        <v>3.2702582521111296E-5</v>
      </c>
      <c r="AF512" s="1">
        <f t="shared" si="236"/>
        <v>1.5040591468451847E-3</v>
      </c>
      <c r="AG512" s="2"/>
      <c r="AH512" s="1">
        <f t="shared" si="237"/>
        <v>-1.4384284729501807E-2</v>
      </c>
      <c r="AI512" s="1">
        <f t="shared" si="238"/>
        <v>0.82862892017387446</v>
      </c>
      <c r="AJ512" s="1">
        <f t="shared" si="239"/>
        <v>-0.52047158951585415</v>
      </c>
      <c r="AK512" s="1">
        <f t="shared" si="240"/>
        <v>0.29813671766006467</v>
      </c>
      <c r="AL512" s="1">
        <f t="shared" si="241"/>
        <v>2.0924855689458202</v>
      </c>
      <c r="AM512" s="1">
        <f t="shared" si="242"/>
        <v>1.7282380446986008</v>
      </c>
      <c r="AN512" s="1">
        <f t="shared" si="255"/>
        <v>14.324674414736425</v>
      </c>
      <c r="AO512" s="1">
        <f t="shared" si="255"/>
        <v>14.32467441224877</v>
      </c>
      <c r="AP512" s="1">
        <f t="shared" si="255"/>
        <v>14.324674451055987</v>
      </c>
      <c r="AQ512" s="1">
        <f t="shared" si="255"/>
        <v>14.324673845665874</v>
      </c>
      <c r="AR512" s="1">
        <f t="shared" si="255"/>
        <v>14.324683289493038</v>
      </c>
      <c r="AS512" s="1">
        <f t="shared" si="255"/>
        <v>14.324535916257451</v>
      </c>
      <c r="AT512" s="1">
        <f t="shared" si="255"/>
        <v>14.326822815046993</v>
      </c>
      <c r="AU512" s="1">
        <f t="shared" si="243"/>
        <v>13.986821835002536</v>
      </c>
    </row>
    <row r="513" spans="1:47" ht="12.95" customHeight="1" x14ac:dyDescent="0.2">
      <c r="A513" s="70" t="s">
        <v>211</v>
      </c>
      <c r="B513" s="2"/>
      <c r="C513" s="69">
        <v>41857.392999999996</v>
      </c>
      <c r="D513" s="69"/>
      <c r="E513" s="1">
        <f t="shared" si="227"/>
        <v>-1525.6203196266913</v>
      </c>
      <c r="F513" s="1">
        <f t="shared" si="228"/>
        <v>-1525.5</v>
      </c>
      <c r="K513" s="44"/>
      <c r="P513" s="1">
        <f t="shared" si="229"/>
        <v>-4.9485431487401301E-3</v>
      </c>
      <c r="Q513" s="119">
        <f t="shared" si="244"/>
        <v>26838.892999999996</v>
      </c>
      <c r="R513" s="1">
        <f>+(P513-U513)^2</f>
        <v>3.8757451142030899E-2</v>
      </c>
      <c r="S513" s="2">
        <f>S$18</f>
        <v>1</v>
      </c>
      <c r="U513" s="1">
        <f>+C513-(C$7+F513*C$8)</f>
        <v>-0.20181766500900267</v>
      </c>
      <c r="Z513" s="1">
        <f t="shared" si="230"/>
        <v>-1525.5</v>
      </c>
      <c r="AA513" s="1">
        <f t="shared" si="231"/>
        <v>-2.1512548440382098E-2</v>
      </c>
      <c r="AB513" s="1">
        <f t="shared" si="232"/>
        <v>1.4361123510617418E-2</v>
      </c>
      <c r="AC513" s="1">
        <f t="shared" si="233"/>
        <v>4.9485431487401301E-3</v>
      </c>
      <c r="AD513" s="1">
        <f t="shared" si="234"/>
        <v>2.1512548440382098E-2</v>
      </c>
      <c r="AE513" s="1">
        <f t="shared" si="235"/>
        <v>4.6278974039978626E-4</v>
      </c>
      <c r="AF513" s="1">
        <f t="shared" si="236"/>
        <v>4.9485431487401301E-3</v>
      </c>
      <c r="AG513" s="2"/>
      <c r="AH513" s="1">
        <f t="shared" si="237"/>
        <v>-1.4361123510617418E-2</v>
      </c>
      <c r="AI513" s="1">
        <f t="shared" si="238"/>
        <v>0.82814307719059599</v>
      </c>
      <c r="AJ513" s="1">
        <f t="shared" si="239"/>
        <v>-0.51907876602884218</v>
      </c>
      <c r="AK513" s="1">
        <f t="shared" si="240"/>
        <v>0.29785692454662183</v>
      </c>
      <c r="AL513" s="1">
        <f t="shared" si="241"/>
        <v>2.0941159315579516</v>
      </c>
      <c r="AM513" s="1">
        <f t="shared" si="242"/>
        <v>1.7314926008518634</v>
      </c>
      <c r="AN513" s="1">
        <f t="shared" si="255"/>
        <v>14.326522505727597</v>
      </c>
      <c r="AO513" s="1">
        <f t="shared" si="255"/>
        <v>14.326522502846329</v>
      </c>
      <c r="AP513" s="1">
        <f t="shared" si="255"/>
        <v>14.326522547360362</v>
      </c>
      <c r="AQ513" s="1">
        <f t="shared" si="255"/>
        <v>14.3265218596416</v>
      </c>
      <c r="AR513" s="1">
        <f t="shared" si="255"/>
        <v>14.326532484265172</v>
      </c>
      <c r="AS513" s="1">
        <f t="shared" si="255"/>
        <v>14.32636827779049</v>
      </c>
      <c r="AT513" s="1">
        <f t="shared" si="255"/>
        <v>14.328890612606452</v>
      </c>
      <c r="AU513" s="1">
        <f t="shared" si="243"/>
        <v>13.988788970879069</v>
      </c>
    </row>
    <row r="514" spans="1:47" ht="12.95" customHeight="1" x14ac:dyDescent="0.2">
      <c r="A514" s="75" t="s">
        <v>198</v>
      </c>
      <c r="B514" s="74" t="s">
        <v>100</v>
      </c>
      <c r="C514" s="69">
        <v>41866.809000000001</v>
      </c>
      <c r="D514" s="69">
        <v>2.9999999999999997E-4</v>
      </c>
      <c r="E514" s="1">
        <f t="shared" si="227"/>
        <v>-1520.006690091886</v>
      </c>
      <c r="F514" s="1">
        <f t="shared" si="228"/>
        <v>-1520</v>
      </c>
      <c r="G514" s="1">
        <f t="shared" ref="G514:G577" si="256">+C514-(C$7+F514*C$8)</f>
        <v>-1.1221600005228538E-2</v>
      </c>
      <c r="J514" s="1">
        <f>+C514-(C$7+F514*C$8)</f>
        <v>-1.1221600005228538E-2</v>
      </c>
      <c r="P514" s="1">
        <f t="shared" si="229"/>
        <v>-4.9314758557393364E-3</v>
      </c>
      <c r="Q514" s="119">
        <f t="shared" si="244"/>
        <v>26848.309000000001</v>
      </c>
      <c r="R514" s="1">
        <f t="shared" ref="R514:R577" si="257">+(P514-G514)^2</f>
        <v>3.9565661815987251E-5</v>
      </c>
      <c r="S514" s="2">
        <f>S$17</f>
        <v>1</v>
      </c>
      <c r="Z514" s="1">
        <f t="shared" si="230"/>
        <v>-1520</v>
      </c>
      <c r="AA514" s="1">
        <f t="shared" si="231"/>
        <v>-2.1460619659777601E-2</v>
      </c>
      <c r="AB514" s="1">
        <f t="shared" si="232"/>
        <v>3.0884442779429318E-3</v>
      </c>
      <c r="AC514" s="1">
        <f t="shared" si="233"/>
        <v>-6.2901241494892016E-3</v>
      </c>
      <c r="AD514" s="1">
        <f t="shared" si="234"/>
        <v>1.0239019654549063E-2</v>
      </c>
      <c r="AE514" s="1">
        <f t="shared" si="235"/>
        <v>1.0483752348624201E-4</v>
      </c>
      <c r="AF514" s="1">
        <f t="shared" si="236"/>
        <v>-6.2901241494892016E-3</v>
      </c>
      <c r="AG514" s="2"/>
      <c r="AH514" s="1">
        <f t="shared" si="237"/>
        <v>-1.431004428317147E-2</v>
      </c>
      <c r="AI514" s="1">
        <f t="shared" si="238"/>
        <v>0.82707782846506084</v>
      </c>
      <c r="AJ514" s="1">
        <f t="shared" si="239"/>
        <v>-0.5160154550427638</v>
      </c>
      <c r="AK514" s="1">
        <f t="shared" si="240"/>
        <v>0.29723975509600065</v>
      </c>
      <c r="AL514" s="1">
        <f t="shared" si="241"/>
        <v>2.0976960140023744</v>
      </c>
      <c r="AM514" s="1">
        <f t="shared" si="242"/>
        <v>1.7386715633768073</v>
      </c>
      <c r="AN514" s="1">
        <f t="shared" si="255"/>
        <v>14.330584497855243</v>
      </c>
      <c r="AO514" s="1">
        <f t="shared" si="255"/>
        <v>14.330584493994696</v>
      </c>
      <c r="AP514" s="1">
        <f t="shared" si="255"/>
        <v>14.330584552400637</v>
      </c>
      <c r="AQ514" s="1">
        <f t="shared" si="255"/>
        <v>14.330583668779409</v>
      </c>
      <c r="AR514" s="1">
        <f t="shared" si="255"/>
        <v>14.330597036624686</v>
      </c>
      <c r="AS514" s="1">
        <f t="shared" si="255"/>
        <v>14.330394703856959</v>
      </c>
      <c r="AT514" s="1">
        <f t="shared" si="255"/>
        <v>14.333435134147892</v>
      </c>
      <c r="AU514" s="1">
        <f t="shared" si="243"/>
        <v>13.993116669807444</v>
      </c>
    </row>
    <row r="515" spans="1:47" ht="12.95" customHeight="1" x14ac:dyDescent="0.2">
      <c r="A515" s="67" t="s">
        <v>214</v>
      </c>
      <c r="B515" s="68" t="s">
        <v>101</v>
      </c>
      <c r="C515" s="67">
        <v>41887.7788</v>
      </c>
      <c r="D515" s="69"/>
      <c r="E515" s="70">
        <f t="shared" si="227"/>
        <v>-1507.5049177236938</v>
      </c>
      <c r="F515" s="1">
        <f t="shared" si="228"/>
        <v>-1507.5</v>
      </c>
      <c r="G515" s="1">
        <f t="shared" si="256"/>
        <v>-8.2487250037956983E-3</v>
      </c>
      <c r="P515" s="1">
        <f t="shared" si="229"/>
        <v>-4.8926656237877706E-3</v>
      </c>
      <c r="Q515" s="119">
        <f t="shared" si="244"/>
        <v>26869.2788</v>
      </c>
      <c r="R515" s="1">
        <f t="shared" si="257"/>
        <v>1.1263134562139196E-5</v>
      </c>
      <c r="S515" s="2">
        <f>S$18</f>
        <v>1</v>
      </c>
      <c r="Z515" s="1">
        <f t="shared" si="230"/>
        <v>-1507.5</v>
      </c>
      <c r="AA515" s="1">
        <f t="shared" si="231"/>
        <v>-2.1341964520269846E-2</v>
      </c>
      <c r="AB515" s="1">
        <f t="shared" si="232"/>
        <v>5.9445999286471592E-3</v>
      </c>
      <c r="AC515" s="1">
        <f t="shared" si="233"/>
        <v>-3.3560593800079277E-3</v>
      </c>
      <c r="AD515" s="1">
        <f t="shared" si="234"/>
        <v>1.3093239516474148E-2</v>
      </c>
      <c r="AE515" s="1">
        <f t="shared" si="235"/>
        <v>1.7143292103576017E-4</v>
      </c>
      <c r="AF515" s="1">
        <f t="shared" si="236"/>
        <v>-3.3560593800079277E-3</v>
      </c>
      <c r="AG515" s="2"/>
      <c r="AH515" s="1">
        <f t="shared" si="237"/>
        <v>-1.4193324932442858E-2</v>
      </c>
      <c r="AI515" s="1">
        <f t="shared" si="238"/>
        <v>0.82467515669344738</v>
      </c>
      <c r="AJ515" s="1">
        <f t="shared" si="239"/>
        <v>-0.5090581906319307</v>
      </c>
      <c r="AK515" s="1">
        <f t="shared" si="240"/>
        <v>0.29582891802090977</v>
      </c>
      <c r="AL515" s="1">
        <f t="shared" si="241"/>
        <v>2.1057984774637206</v>
      </c>
      <c r="AM515" s="1">
        <f t="shared" si="242"/>
        <v>1.7550852869137616</v>
      </c>
      <c r="AN515" s="1">
        <f t="shared" si="255"/>
        <v>14.339796937250338</v>
      </c>
      <c r="AO515" s="1">
        <f t="shared" si="255"/>
        <v>14.339796930498382</v>
      </c>
      <c r="AP515" s="1">
        <f t="shared" si="255"/>
        <v>14.339797028063522</v>
      </c>
      <c r="AQ515" s="1">
        <f t="shared" si="255"/>
        <v>14.339795618251646</v>
      </c>
      <c r="AR515" s="1">
        <f t="shared" si="255"/>
        <v>14.33981598902966</v>
      </c>
      <c r="AS515" s="1">
        <f t="shared" si="255"/>
        <v>14.339521449264819</v>
      </c>
      <c r="AT515" s="1">
        <f t="shared" si="255"/>
        <v>14.343739881749508</v>
      </c>
      <c r="AU515" s="1">
        <f t="shared" si="243"/>
        <v>14.002952349190114</v>
      </c>
    </row>
    <row r="516" spans="1:47" ht="12.95" customHeight="1" x14ac:dyDescent="0.2">
      <c r="A516" s="67" t="s">
        <v>212</v>
      </c>
      <c r="B516" s="68" t="s">
        <v>100</v>
      </c>
      <c r="C516" s="67">
        <v>41888.633000000002</v>
      </c>
      <c r="D516" s="69"/>
      <c r="E516" s="70">
        <f t="shared" si="227"/>
        <v>-1506.9956608897264</v>
      </c>
      <c r="F516" s="1">
        <f t="shared" si="228"/>
        <v>-1507</v>
      </c>
      <c r="G516" s="1">
        <f t="shared" si="256"/>
        <v>7.2781900016707368E-3</v>
      </c>
      <c r="I516" s="1">
        <f>+C516-(C$7+F516*C$8)</f>
        <v>7.2781900016707368E-3</v>
      </c>
      <c r="P516" s="1">
        <f t="shared" si="229"/>
        <v>-4.8911126098745931E-3</v>
      </c>
      <c r="Q516" s="119">
        <f t="shared" si="244"/>
        <v>26870.133000000002</v>
      </c>
      <c r="R516" s="1">
        <f t="shared" si="257"/>
        <v>1.48091926051364E-4</v>
      </c>
      <c r="S516" s="2">
        <f t="shared" ref="S516:S522" si="258">S$16</f>
        <v>0.1</v>
      </c>
      <c r="Z516" s="1">
        <f t="shared" si="230"/>
        <v>-1507</v>
      </c>
      <c r="AA516" s="1">
        <f t="shared" si="231"/>
        <v>-2.1337200138281654E-2</v>
      </c>
      <c r="AB516" s="1">
        <f t="shared" si="232"/>
        <v>2.1466828127720789E-2</v>
      </c>
      <c r="AC516" s="1">
        <f t="shared" si="233"/>
        <v>1.216930261154533E-2</v>
      </c>
      <c r="AD516" s="1">
        <f t="shared" si="234"/>
        <v>2.8615390139952391E-2</v>
      </c>
      <c r="AE516" s="1">
        <f t="shared" si="235"/>
        <v>8.1884055286168456E-5</v>
      </c>
      <c r="AF516" s="1">
        <f t="shared" si="236"/>
        <v>1.216930261154533E-2</v>
      </c>
      <c r="AG516" s="2"/>
      <c r="AH516" s="1">
        <f t="shared" si="237"/>
        <v>-1.4188638126050052E-2</v>
      </c>
      <c r="AI516" s="1">
        <f t="shared" si="238"/>
        <v>0.82457957751296473</v>
      </c>
      <c r="AJ516" s="1">
        <f t="shared" si="239"/>
        <v>-0.50878004402853561</v>
      </c>
      <c r="AK516" s="1">
        <f t="shared" si="240"/>
        <v>0.29577225155913367</v>
      </c>
      <c r="AL516" s="1">
        <f t="shared" si="241"/>
        <v>2.1061215977838472</v>
      </c>
      <c r="AM516" s="1">
        <f t="shared" si="242"/>
        <v>1.7557446917523802</v>
      </c>
      <c r="AN516" s="1">
        <f t="shared" si="255"/>
        <v>14.340164878422904</v>
      </c>
      <c r="AO516" s="1">
        <f t="shared" si="255"/>
        <v>14.340164871533654</v>
      </c>
      <c r="AP516" s="1">
        <f t="shared" si="255"/>
        <v>14.340164970904734</v>
      </c>
      <c r="AQ516" s="1">
        <f t="shared" si="255"/>
        <v>14.340163537563932</v>
      </c>
      <c r="AR516" s="1">
        <f t="shared" si="255"/>
        <v>14.340184211283454</v>
      </c>
      <c r="AS516" s="1">
        <f t="shared" si="255"/>
        <v>14.339885823631734</v>
      </c>
      <c r="AT516" s="1">
        <f t="shared" si="255"/>
        <v>14.344151386216193</v>
      </c>
      <c r="AU516" s="1">
        <f t="shared" si="243"/>
        <v>14.003345776365421</v>
      </c>
    </row>
    <row r="517" spans="1:47" ht="12.95" customHeight="1" x14ac:dyDescent="0.2">
      <c r="A517" s="67" t="s">
        <v>212</v>
      </c>
      <c r="B517" s="68" t="s">
        <v>100</v>
      </c>
      <c r="C517" s="67">
        <v>41898.694000000003</v>
      </c>
      <c r="D517" s="69"/>
      <c r="E517" s="70">
        <f t="shared" si="227"/>
        <v>-1500.9974953470694</v>
      </c>
      <c r="F517" s="1">
        <f t="shared" si="228"/>
        <v>-1501</v>
      </c>
      <c r="G517" s="1">
        <f t="shared" si="256"/>
        <v>4.2011699988506734E-3</v>
      </c>
      <c r="I517" s="1">
        <f>+C517-(C$7+F517*C$8)</f>
        <v>4.2011699988506734E-3</v>
      </c>
      <c r="P517" s="1">
        <f t="shared" si="229"/>
        <v>-4.8724728151057824E-3</v>
      </c>
      <c r="Q517" s="119">
        <f t="shared" si="244"/>
        <v>26880.194000000003</v>
      </c>
      <c r="R517" s="1">
        <f t="shared" si="257"/>
        <v>8.2330993915263629E-5</v>
      </c>
      <c r="S517" s="2">
        <f t="shared" si="258"/>
        <v>0.1</v>
      </c>
      <c r="Z517" s="1">
        <f t="shared" si="230"/>
        <v>-1501</v>
      </c>
      <c r="AA517" s="1">
        <f t="shared" si="231"/>
        <v>-2.1279919557404492E-2</v>
      </c>
      <c r="AB517" s="1">
        <f t="shared" si="232"/>
        <v>1.8333459315433516E-2</v>
      </c>
      <c r="AC517" s="1">
        <f t="shared" si="233"/>
        <v>9.0736428139564559E-3</v>
      </c>
      <c r="AD517" s="1">
        <f t="shared" si="234"/>
        <v>2.5481089556255165E-2</v>
      </c>
      <c r="AE517" s="1">
        <f t="shared" si="235"/>
        <v>6.492859249738961E-5</v>
      </c>
      <c r="AF517" s="1">
        <f t="shared" si="236"/>
        <v>9.0736428139564559E-3</v>
      </c>
      <c r="AG517" s="2"/>
      <c r="AH517" s="1">
        <f t="shared" si="237"/>
        <v>-1.4132289316582844E-2</v>
      </c>
      <c r="AI517" s="1">
        <f t="shared" si="238"/>
        <v>0.82343577895311737</v>
      </c>
      <c r="AJ517" s="1">
        <f t="shared" si="239"/>
        <v>-0.50544317963424301</v>
      </c>
      <c r="AK517" s="1">
        <f t="shared" si="240"/>
        <v>0.29509087628050612</v>
      </c>
      <c r="AL517" s="1">
        <f t="shared" si="241"/>
        <v>2.1099932122990102</v>
      </c>
      <c r="AM517" s="1">
        <f t="shared" si="242"/>
        <v>1.7636748575978487</v>
      </c>
      <c r="AN517" s="1">
        <f t="shared" si="255"/>
        <v>14.344576851936027</v>
      </c>
      <c r="AO517" s="1">
        <f t="shared" si="255"/>
        <v>14.344576843253424</v>
      </c>
      <c r="AP517" s="1">
        <f t="shared" si="255"/>
        <v>14.34457696586502</v>
      </c>
      <c r="AQ517" s="1">
        <f t="shared" si="255"/>
        <v>14.344575234395775</v>
      </c>
      <c r="AR517" s="1">
        <f t="shared" si="255"/>
        <v>14.344599684154687</v>
      </c>
      <c r="AS517" s="1">
        <f t="shared" si="255"/>
        <v>14.344254170034461</v>
      </c>
      <c r="AT517" s="1">
        <f t="shared" si="255"/>
        <v>14.349085324401397</v>
      </c>
      <c r="AU517" s="1">
        <f t="shared" si="243"/>
        <v>14.008066902469103</v>
      </c>
    </row>
    <row r="518" spans="1:47" ht="12.95" customHeight="1" x14ac:dyDescent="0.2">
      <c r="A518" s="67" t="s">
        <v>215</v>
      </c>
      <c r="B518" s="68" t="s">
        <v>100</v>
      </c>
      <c r="C518" s="67">
        <v>41910.415000000001</v>
      </c>
      <c r="D518" s="69"/>
      <c r="E518" s="70">
        <f t="shared" si="227"/>
        <v>-1494.0096712415673</v>
      </c>
      <c r="F518" s="1">
        <f t="shared" si="228"/>
        <v>-1494</v>
      </c>
      <c r="G518" s="1">
        <f t="shared" si="256"/>
        <v>-1.6222019999986514E-2</v>
      </c>
      <c r="I518" s="1">
        <f>+C518-(C$7+F518*C$8)</f>
        <v>-1.6222019999986514E-2</v>
      </c>
      <c r="P518" s="1">
        <f t="shared" si="229"/>
        <v>-4.8507179229839029E-3</v>
      </c>
      <c r="Q518" s="119">
        <f t="shared" si="244"/>
        <v>26891.915000000001</v>
      </c>
      <c r="R518" s="1">
        <f t="shared" si="257"/>
        <v>1.2930651092644393E-4</v>
      </c>
      <c r="S518" s="2">
        <f t="shared" si="258"/>
        <v>0.1</v>
      </c>
      <c r="Z518" s="1">
        <f t="shared" si="230"/>
        <v>-1494</v>
      </c>
      <c r="AA518" s="1">
        <f t="shared" si="231"/>
        <v>-2.1212841967995867E-2</v>
      </c>
      <c r="AB518" s="1">
        <f t="shared" si="232"/>
        <v>-2.1557191895482681E-3</v>
      </c>
      <c r="AC518" s="1">
        <f t="shared" si="233"/>
        <v>-1.1371302077002612E-2</v>
      </c>
      <c r="AD518" s="1">
        <f t="shared" si="234"/>
        <v>4.9908219680093527E-3</v>
      </c>
      <c r="AE518" s="1">
        <f t="shared" si="235"/>
        <v>2.4908303916364747E-6</v>
      </c>
      <c r="AF518" s="1">
        <f t="shared" si="236"/>
        <v>-1.1371302077002612E-2</v>
      </c>
      <c r="AG518" s="2"/>
      <c r="AH518" s="1">
        <f t="shared" si="237"/>
        <v>-1.4066300810438246E-2</v>
      </c>
      <c r="AI518" s="1">
        <f t="shared" si="238"/>
        <v>0.82210867701142765</v>
      </c>
      <c r="AJ518" s="1">
        <f t="shared" si="239"/>
        <v>-0.50155230948436014</v>
      </c>
      <c r="AK518" s="1">
        <f t="shared" si="240"/>
        <v>0.29429275666122817</v>
      </c>
      <c r="AL518" s="1">
        <f t="shared" si="241"/>
        <v>2.1144965599479679</v>
      </c>
      <c r="AM518" s="1">
        <f t="shared" si="242"/>
        <v>1.7729673915989963</v>
      </c>
      <c r="AN518" s="1">
        <f t="shared" si="255"/>
        <v>14.349716435873724</v>
      </c>
      <c r="AO518" s="1">
        <f t="shared" si="255"/>
        <v>14.349716424730014</v>
      </c>
      <c r="AP518" s="1">
        <f t="shared" si="255"/>
        <v>14.349716578346397</v>
      </c>
      <c r="AQ518" s="1">
        <f t="shared" si="255"/>
        <v>14.349714460730468</v>
      </c>
      <c r="AR518" s="1">
        <f t="shared" si="255"/>
        <v>14.349743650429073</v>
      </c>
      <c r="AS518" s="1">
        <f t="shared" si="255"/>
        <v>14.349340944514545</v>
      </c>
      <c r="AT518" s="1">
        <f t="shared" si="255"/>
        <v>14.354831978529621</v>
      </c>
      <c r="AU518" s="1">
        <f t="shared" si="243"/>
        <v>14.013574882923399</v>
      </c>
    </row>
    <row r="519" spans="1:47" ht="12.95" customHeight="1" x14ac:dyDescent="0.2">
      <c r="A519" s="70" t="s">
        <v>216</v>
      </c>
      <c r="B519" s="2" t="s">
        <v>101</v>
      </c>
      <c r="C519" s="69">
        <v>41931.385999999999</v>
      </c>
      <c r="D519" s="69"/>
      <c r="E519" s="1">
        <f t="shared" si="227"/>
        <v>-1481.5071834575474</v>
      </c>
      <c r="F519" s="1">
        <f t="shared" si="228"/>
        <v>-1481.5</v>
      </c>
      <c r="G519" s="1">
        <f t="shared" si="256"/>
        <v>-1.2049145007040352E-2</v>
      </c>
      <c r="I519" s="1">
        <f>+G519</f>
        <v>-1.2049145007040352E-2</v>
      </c>
      <c r="P519" s="1">
        <f t="shared" si="229"/>
        <v>-4.8118472275209007E-3</v>
      </c>
      <c r="Q519" s="119">
        <f t="shared" si="244"/>
        <v>26912.885999999999</v>
      </c>
      <c r="R519" s="1">
        <f t="shared" si="257"/>
        <v>5.2378479149437174E-5</v>
      </c>
      <c r="S519" s="2">
        <f t="shared" si="258"/>
        <v>0.1</v>
      </c>
      <c r="Z519" s="1">
        <f t="shared" si="230"/>
        <v>-1481.5</v>
      </c>
      <c r="AA519" s="1">
        <f t="shared" si="231"/>
        <v>-2.1092399044205713E-2</v>
      </c>
      <c r="AB519" s="1">
        <f t="shared" si="232"/>
        <v>1.8986630728089066E-3</v>
      </c>
      <c r="AC519" s="1">
        <f t="shared" si="233"/>
        <v>-7.2372977795194509E-3</v>
      </c>
      <c r="AD519" s="1">
        <f t="shared" si="234"/>
        <v>9.0432540371653616E-3</v>
      </c>
      <c r="AE519" s="1">
        <f t="shared" si="235"/>
        <v>8.1780443580707616E-6</v>
      </c>
      <c r="AF519" s="1">
        <f t="shared" si="236"/>
        <v>-7.2372977795194509E-3</v>
      </c>
      <c r="AG519" s="2"/>
      <c r="AH519" s="1">
        <f t="shared" si="237"/>
        <v>-1.3947808079849258E-2</v>
      </c>
      <c r="AI519" s="1">
        <f t="shared" si="238"/>
        <v>0.81975836399955027</v>
      </c>
      <c r="AJ519" s="1">
        <f t="shared" si="239"/>
        <v>-0.49461030404177203</v>
      </c>
      <c r="AK519" s="1">
        <f t="shared" si="240"/>
        <v>0.29285918471130584</v>
      </c>
      <c r="AL519" s="1">
        <f t="shared" si="241"/>
        <v>2.1225023257240028</v>
      </c>
      <c r="AM519" s="1">
        <f t="shared" si="242"/>
        <v>1.7896716289526009</v>
      </c>
      <c r="AN519" s="1">
        <f t="shared" si="255"/>
        <v>14.358873738215429</v>
      </c>
      <c r="AO519" s="1">
        <f t="shared" si="255"/>
        <v>14.358873721532778</v>
      </c>
      <c r="AP519" s="1">
        <f t="shared" si="255"/>
        <v>14.358873942151595</v>
      </c>
      <c r="AQ519" s="1">
        <f t="shared" si="255"/>
        <v>14.35887102457278</v>
      </c>
      <c r="AR519" s="1">
        <f t="shared" si="255"/>
        <v>14.358909605111347</v>
      </c>
      <c r="AS519" s="1">
        <f t="shared" si="255"/>
        <v>14.358398901408</v>
      </c>
      <c r="AT519" s="1">
        <f t="shared" si="255"/>
        <v>14.365068105981681</v>
      </c>
      <c r="AU519" s="1">
        <f t="shared" si="243"/>
        <v>14.023410562306069</v>
      </c>
    </row>
    <row r="520" spans="1:47" ht="12.95" customHeight="1" x14ac:dyDescent="0.2">
      <c r="A520" s="70" t="s">
        <v>217</v>
      </c>
      <c r="B520" s="2"/>
      <c r="C520" s="69">
        <v>42185.516000000003</v>
      </c>
      <c r="D520" s="69"/>
      <c r="E520" s="1">
        <f t="shared" si="227"/>
        <v>-1329.9999963633027</v>
      </c>
      <c r="F520" s="1">
        <f t="shared" si="228"/>
        <v>-1330</v>
      </c>
      <c r="G520" s="1">
        <f t="shared" si="256"/>
        <v>6.1000027926638722E-6</v>
      </c>
      <c r="I520" s="1">
        <f>+G520</f>
        <v>6.1000027926638722E-6</v>
      </c>
      <c r="P520" s="1">
        <f t="shared" si="229"/>
        <v>-4.3384232040398893E-3</v>
      </c>
      <c r="Q520" s="119">
        <f t="shared" si="244"/>
        <v>27167.016000000003</v>
      </c>
      <c r="R520" s="1">
        <f t="shared" si="257"/>
        <v>1.887488189470661E-5</v>
      </c>
      <c r="S520" s="2">
        <f t="shared" si="258"/>
        <v>0.1</v>
      </c>
      <c r="Z520" s="1">
        <f t="shared" si="230"/>
        <v>-1330</v>
      </c>
      <c r="AA520" s="1">
        <f t="shared" si="231"/>
        <v>-1.9570943073347356E-2</v>
      </c>
      <c r="AB520" s="1">
        <f t="shared" si="232"/>
        <v>1.2456639056873213E-2</v>
      </c>
      <c r="AC520" s="1">
        <f t="shared" si="233"/>
        <v>4.3445232068325531E-3</v>
      </c>
      <c r="AD520" s="1">
        <f t="shared" si="234"/>
        <v>1.957704307614002E-2</v>
      </c>
      <c r="AE520" s="1">
        <f t="shared" si="235"/>
        <v>3.832606156050419E-5</v>
      </c>
      <c r="AF520" s="1">
        <f t="shared" si="236"/>
        <v>4.3445232068325531E-3</v>
      </c>
      <c r="AG520" s="2"/>
      <c r="AH520" s="1">
        <f t="shared" si="237"/>
        <v>-1.2450539054080549E-2</v>
      </c>
      <c r="AI520" s="1">
        <f t="shared" si="238"/>
        <v>0.79318038592391327</v>
      </c>
      <c r="AJ520" s="1">
        <f t="shared" si="239"/>
        <v>-0.41123031286533862</v>
      </c>
      <c r="AK520" s="1">
        <f t="shared" si="240"/>
        <v>0.27473477510374977</v>
      </c>
      <c r="AL520" s="1">
        <f t="shared" si="241"/>
        <v>2.2160853449727655</v>
      </c>
      <c r="AM520" s="1">
        <f t="shared" si="242"/>
        <v>2.0044777805200891</v>
      </c>
      <c r="AN520" s="1">
        <f t="shared" si="255"/>
        <v>14.467866209002489</v>
      </c>
      <c r="AO520" s="1">
        <f t="shared" si="255"/>
        <v>14.467865840878929</v>
      </c>
      <c r="AP520" s="1">
        <f t="shared" si="255"/>
        <v>14.467869137709371</v>
      </c>
      <c r="AQ520" s="1">
        <f t="shared" si="255"/>
        <v>14.467839610921649</v>
      </c>
      <c r="AR520" s="1">
        <f t="shared" si="255"/>
        <v>14.468103965771903</v>
      </c>
      <c r="AS520" s="1">
        <f t="shared" si="255"/>
        <v>14.46572988911872</v>
      </c>
      <c r="AT520" s="1">
        <f t="shared" si="255"/>
        <v>14.486494023689753</v>
      </c>
      <c r="AU520" s="1">
        <f t="shared" si="243"/>
        <v>14.142618996424035</v>
      </c>
    </row>
    <row r="521" spans="1:47" ht="12.95" customHeight="1" x14ac:dyDescent="0.2">
      <c r="A521" s="70" t="s">
        <v>218</v>
      </c>
      <c r="B521" s="2"/>
      <c r="C521" s="69">
        <v>42195.576000000001</v>
      </c>
      <c r="D521" s="69"/>
      <c r="E521" s="1">
        <f t="shared" si="227"/>
        <v>-1324.0024270005051</v>
      </c>
      <c r="F521" s="1">
        <f t="shared" si="228"/>
        <v>-1324</v>
      </c>
      <c r="G521" s="1">
        <f t="shared" si="256"/>
        <v>-4.0709200038691051E-3</v>
      </c>
      <c r="I521" s="1">
        <f>+G521</f>
        <v>-4.0709200038691051E-3</v>
      </c>
      <c r="P521" s="1">
        <f t="shared" si="229"/>
        <v>-4.3195858331198655E-3</v>
      </c>
      <c r="Q521" s="119">
        <f t="shared" si="244"/>
        <v>27177.076000000001</v>
      </c>
      <c r="R521" s="1">
        <f t="shared" si="257"/>
        <v>6.1834694636968339E-8</v>
      </c>
      <c r="S521" s="2">
        <f t="shared" si="258"/>
        <v>0.1</v>
      </c>
      <c r="Z521" s="1">
        <f t="shared" si="230"/>
        <v>-1324</v>
      </c>
      <c r="AA521" s="1">
        <f t="shared" si="231"/>
        <v>-1.9508548725716127E-2</v>
      </c>
      <c r="AB521" s="1">
        <f t="shared" si="232"/>
        <v>8.3182035432091961E-3</v>
      </c>
      <c r="AC521" s="1">
        <f t="shared" si="233"/>
        <v>2.4866582925076042E-4</v>
      </c>
      <c r="AD521" s="1">
        <f t="shared" si="234"/>
        <v>1.5437628721847022E-2</v>
      </c>
      <c r="AE521" s="1">
        <f t="shared" si="235"/>
        <v>2.3832038055359612E-5</v>
      </c>
      <c r="AF521" s="1">
        <f t="shared" si="236"/>
        <v>2.4866582925076042E-4</v>
      </c>
      <c r="AG521" s="2"/>
      <c r="AH521" s="1">
        <f t="shared" si="237"/>
        <v>-1.2389123547078301E-2</v>
      </c>
      <c r="AI521" s="1">
        <f t="shared" si="238"/>
        <v>0.79219736637607496</v>
      </c>
      <c r="AJ521" s="1">
        <f t="shared" si="239"/>
        <v>-0.40796174783159739</v>
      </c>
      <c r="AK521" s="1">
        <f t="shared" si="240"/>
        <v>0.27399199783360495</v>
      </c>
      <c r="AL521" s="1">
        <f t="shared" si="241"/>
        <v>2.2196682519666147</v>
      </c>
      <c r="AM521" s="1">
        <f t="shared" si="242"/>
        <v>2.0134995771465007</v>
      </c>
      <c r="AN521" s="1">
        <f t="shared" ref="AN521:AT530" si="259">$AU521+$AB$7*SIN(AO521)</f>
        <v>14.47211049663659</v>
      </c>
      <c r="AO521" s="1">
        <f t="shared" si="259"/>
        <v>14.47211009486468</v>
      </c>
      <c r="AP521" s="1">
        <f t="shared" si="259"/>
        <v>14.472113649132089</v>
      </c>
      <c r="AQ521" s="1">
        <f t="shared" si="259"/>
        <v>14.47208220511461</v>
      </c>
      <c r="AR521" s="1">
        <f t="shared" si="259"/>
        <v>14.472360286623635</v>
      </c>
      <c r="AS521" s="1">
        <f t="shared" si="259"/>
        <v>14.469893259800422</v>
      </c>
      <c r="AT521" s="1">
        <f t="shared" si="259"/>
        <v>14.491202466136706</v>
      </c>
      <c r="AU521" s="1">
        <f t="shared" si="243"/>
        <v>14.147340122527718</v>
      </c>
    </row>
    <row r="522" spans="1:47" ht="12.95" customHeight="1" x14ac:dyDescent="0.2">
      <c r="A522" s="70" t="s">
        <v>218</v>
      </c>
      <c r="B522" s="2"/>
      <c r="C522" s="69">
        <v>42201.451000000001</v>
      </c>
      <c r="D522" s="69"/>
      <c r="E522" s="1">
        <f t="shared" si="227"/>
        <v>-1320.4998703398251</v>
      </c>
      <c r="F522" s="1">
        <f t="shared" si="228"/>
        <v>-1320.5</v>
      </c>
      <c r="G522" s="1">
        <f t="shared" si="256"/>
        <v>2.1748499420937151E-4</v>
      </c>
      <c r="I522" s="1">
        <f>+G522</f>
        <v>2.1748499420937151E-4</v>
      </c>
      <c r="P522" s="1">
        <f t="shared" si="229"/>
        <v>-4.3085942738086891E-3</v>
      </c>
      <c r="Q522" s="119">
        <f t="shared" si="244"/>
        <v>27182.951000000001</v>
      </c>
      <c r="R522" s="1">
        <f t="shared" si="257"/>
        <v>2.0485393540382903E-5</v>
      </c>
      <c r="S522" s="2">
        <f t="shared" si="258"/>
        <v>0.1</v>
      </c>
      <c r="Z522" s="1">
        <f t="shared" si="230"/>
        <v>-1320.5</v>
      </c>
      <c r="AA522" s="1">
        <f t="shared" si="231"/>
        <v>-1.9472083392723279E-2</v>
      </c>
      <c r="AB522" s="1">
        <f t="shared" si="232"/>
        <v>1.2570714935503321E-2</v>
      </c>
      <c r="AC522" s="1">
        <f t="shared" si="233"/>
        <v>4.5260792680180606E-3</v>
      </c>
      <c r="AD522" s="1">
        <f t="shared" si="234"/>
        <v>1.968956838693265E-2</v>
      </c>
      <c r="AE522" s="1">
        <f t="shared" si="235"/>
        <v>3.8767910326369763E-5</v>
      </c>
      <c r="AF522" s="1">
        <f t="shared" si="236"/>
        <v>4.5260792680180606E-3</v>
      </c>
      <c r="AG522" s="2"/>
      <c r="AH522" s="1">
        <f t="shared" si="237"/>
        <v>-1.2353229941293949E-2</v>
      </c>
      <c r="AI522" s="1">
        <f t="shared" si="238"/>
        <v>0.79162628939838764</v>
      </c>
      <c r="AJ522" s="1">
        <f t="shared" si="239"/>
        <v>-0.4060564051154496</v>
      </c>
      <c r="AK522" s="1">
        <f t="shared" si="240"/>
        <v>0.27355793928892813</v>
      </c>
      <c r="AL522" s="1">
        <f t="shared" si="241"/>
        <v>2.221754186899306</v>
      </c>
      <c r="AM522" s="1">
        <f t="shared" si="242"/>
        <v>2.0187820181445835</v>
      </c>
      <c r="AN522" s="1">
        <f t="shared" si="259"/>
        <v>14.474583905130606</v>
      </c>
      <c r="AO522" s="1">
        <f t="shared" si="259"/>
        <v>14.474583482649091</v>
      </c>
      <c r="AP522" s="1">
        <f t="shared" si="259"/>
        <v>14.474587193762149</v>
      </c>
      <c r="AQ522" s="1">
        <f t="shared" si="259"/>
        <v>14.474554593691536</v>
      </c>
      <c r="AR522" s="1">
        <f t="shared" si="259"/>
        <v>14.474840863742259</v>
      </c>
      <c r="AS522" s="1">
        <f t="shared" si="259"/>
        <v>14.472319014717462</v>
      </c>
      <c r="AT522" s="1">
        <f t="shared" si="259"/>
        <v>14.493945518102043</v>
      </c>
      <c r="AU522" s="1">
        <f t="shared" si="243"/>
        <v>14.150094112754864</v>
      </c>
    </row>
    <row r="523" spans="1:47" ht="12.95" customHeight="1" x14ac:dyDescent="0.2">
      <c r="A523" s="75" t="s">
        <v>219</v>
      </c>
      <c r="B523" s="74"/>
      <c r="C523" s="69">
        <v>42217.375399999997</v>
      </c>
      <c r="D523" s="69"/>
      <c r="E523" s="1">
        <f t="shared" si="227"/>
        <v>-1311.0060638228338</v>
      </c>
      <c r="F523" s="1">
        <f t="shared" si="228"/>
        <v>-1311</v>
      </c>
      <c r="G523" s="1">
        <f t="shared" si="256"/>
        <v>-1.0171130008529872E-2</v>
      </c>
      <c r="J523" s="1">
        <f>+C523-(C$7+F523*C$8)</f>
        <v>-1.0171130008529872E-2</v>
      </c>
      <c r="P523" s="1">
        <f t="shared" si="229"/>
        <v>-4.2787485533254668E-3</v>
      </c>
      <c r="Q523" s="119">
        <f t="shared" si="244"/>
        <v>27198.875399999997</v>
      </c>
      <c r="R523" s="1">
        <f t="shared" si="257"/>
        <v>3.4720159213636781E-5</v>
      </c>
      <c r="S523" s="2">
        <f>S$17</f>
        <v>1</v>
      </c>
      <c r="Z523" s="1">
        <f t="shared" si="230"/>
        <v>-1311</v>
      </c>
      <c r="AA523" s="1">
        <f t="shared" si="231"/>
        <v>-1.9372853926732592E-2</v>
      </c>
      <c r="AB523" s="1">
        <f t="shared" si="232"/>
        <v>2.0844250346080621E-3</v>
      </c>
      <c r="AC523" s="1">
        <f t="shared" si="233"/>
        <v>-5.8923814552044049E-3</v>
      </c>
      <c r="AD523" s="1">
        <f t="shared" si="234"/>
        <v>9.2017239182027206E-3</v>
      </c>
      <c r="AE523" s="1">
        <f t="shared" si="235"/>
        <v>8.4671723066824029E-5</v>
      </c>
      <c r="AF523" s="1">
        <f t="shared" si="236"/>
        <v>-5.8923814552044049E-3</v>
      </c>
      <c r="AG523" s="2"/>
      <c r="AH523" s="1">
        <f t="shared" si="237"/>
        <v>-1.2255555043137934E-2</v>
      </c>
      <c r="AI523" s="1">
        <f t="shared" si="238"/>
        <v>0.79008491472985187</v>
      </c>
      <c r="AJ523" s="1">
        <f t="shared" si="239"/>
        <v>-0.40088971562787395</v>
      </c>
      <c r="AK523" s="1">
        <f t="shared" si="240"/>
        <v>0.27237695642971682</v>
      </c>
      <c r="AL523" s="1">
        <f t="shared" si="241"/>
        <v>2.2274009062609146</v>
      </c>
      <c r="AM523" s="1">
        <f t="shared" si="242"/>
        <v>2.0331941096809012</v>
      </c>
      <c r="AN523" s="1">
        <f t="shared" si="259"/>
        <v>14.48128848102869</v>
      </c>
      <c r="AO523" s="1">
        <f t="shared" si="259"/>
        <v>14.481287998109028</v>
      </c>
      <c r="AP523" s="1">
        <f t="shared" si="259"/>
        <v>14.481292160660246</v>
      </c>
      <c r="AQ523" s="1">
        <f t="shared" si="259"/>
        <v>14.481256279745025</v>
      </c>
      <c r="AR523" s="1">
        <f t="shared" si="259"/>
        <v>14.48156545296774</v>
      </c>
      <c r="AS523" s="1">
        <f t="shared" si="259"/>
        <v>14.47889260252845</v>
      </c>
      <c r="AT523" s="1">
        <f t="shared" si="259"/>
        <v>14.501377799093609</v>
      </c>
      <c r="AU523" s="1">
        <f t="shared" si="243"/>
        <v>14.157569229085695</v>
      </c>
    </row>
    <row r="524" spans="1:47" ht="12.95" customHeight="1" x14ac:dyDescent="0.2">
      <c r="A524" s="67" t="s">
        <v>220</v>
      </c>
      <c r="B524" s="68" t="s">
        <v>101</v>
      </c>
      <c r="C524" s="67">
        <v>42250.107000000004</v>
      </c>
      <c r="D524" s="69"/>
      <c r="E524" s="70">
        <f t="shared" si="227"/>
        <v>-1291.4921432109625</v>
      </c>
      <c r="F524" s="1">
        <f t="shared" si="228"/>
        <v>-1291.5</v>
      </c>
      <c r="G524" s="1">
        <f t="shared" si="256"/>
        <v>1.3178555003833026E-2</v>
      </c>
      <c r="I524" s="1">
        <f>+G524</f>
        <v>1.3178555003833026E-2</v>
      </c>
      <c r="P524" s="1">
        <f t="shared" si="229"/>
        <v>-4.21743368171022E-3</v>
      </c>
      <c r="Q524" s="119">
        <f t="shared" si="244"/>
        <v>27231.607000000004</v>
      </c>
      <c r="R524" s="1">
        <f t="shared" si="257"/>
        <v>3.0262042234754862E-4</v>
      </c>
      <c r="S524" s="2">
        <f t="shared" ref="S524:S535" si="260">S$16</f>
        <v>0.1</v>
      </c>
      <c r="Z524" s="1">
        <f t="shared" si="230"/>
        <v>-1291.5</v>
      </c>
      <c r="AA524" s="1">
        <f t="shared" si="231"/>
        <v>-1.9168039441104186E-2</v>
      </c>
      <c r="AB524" s="1">
        <f t="shared" si="232"/>
        <v>2.5232499048218768E-2</v>
      </c>
      <c r="AC524" s="1">
        <f t="shared" si="233"/>
        <v>1.7395988685543245E-2</v>
      </c>
      <c r="AD524" s="1">
        <f t="shared" si="234"/>
        <v>3.2346594444937211E-2</v>
      </c>
      <c r="AE524" s="1">
        <f t="shared" si="235"/>
        <v>1.0463021721852429E-4</v>
      </c>
      <c r="AF524" s="1">
        <f t="shared" si="236"/>
        <v>1.7395988685543245E-2</v>
      </c>
      <c r="AG524" s="2"/>
      <c r="AH524" s="1">
        <f t="shared" si="237"/>
        <v>-1.2053944044385742E-2</v>
      </c>
      <c r="AI524" s="1">
        <f t="shared" si="238"/>
        <v>0.78696051744950846</v>
      </c>
      <c r="AJ524" s="1">
        <f t="shared" si="239"/>
        <v>-0.39030748244131241</v>
      </c>
      <c r="AK524" s="1">
        <f t="shared" si="240"/>
        <v>0.26994023096327857</v>
      </c>
      <c r="AL524" s="1">
        <f t="shared" si="241"/>
        <v>2.2389231769391835</v>
      </c>
      <c r="AM524" s="1">
        <f t="shared" si="242"/>
        <v>2.063121968587986</v>
      </c>
      <c r="AN524" s="1">
        <f t="shared" si="259"/>
        <v>14.495009854369568</v>
      </c>
      <c r="AO524" s="1">
        <f t="shared" si="259"/>
        <v>14.495009226327474</v>
      </c>
      <c r="AP524" s="1">
        <f t="shared" si="259"/>
        <v>14.495014440621411</v>
      </c>
      <c r="AQ524" s="1">
        <f t="shared" si="259"/>
        <v>14.49497114695386</v>
      </c>
      <c r="AR524" s="1">
        <f t="shared" si="259"/>
        <v>14.495330457341987</v>
      </c>
      <c r="AS524" s="1">
        <f t="shared" si="259"/>
        <v>14.492337869669432</v>
      </c>
      <c r="AT524" s="1">
        <f t="shared" si="259"/>
        <v>14.516573350130772</v>
      </c>
      <c r="AU524" s="1">
        <f t="shared" si="243"/>
        <v>14.17291288892266</v>
      </c>
    </row>
    <row r="525" spans="1:47" ht="12.95" customHeight="1" x14ac:dyDescent="0.2">
      <c r="A525" s="70" t="s">
        <v>218</v>
      </c>
      <c r="B525" s="2" t="s">
        <v>101</v>
      </c>
      <c r="C525" s="69">
        <v>42258.466999999997</v>
      </c>
      <c r="D525" s="69"/>
      <c r="E525" s="1">
        <f t="shared" si="227"/>
        <v>-1286.5080796053005</v>
      </c>
      <c r="F525" s="1">
        <f t="shared" si="228"/>
        <v>-1286.5</v>
      </c>
      <c r="G525" s="1">
        <f t="shared" si="256"/>
        <v>-1.3552295007684734E-2</v>
      </c>
      <c r="I525" s="1">
        <f>+G525</f>
        <v>-1.3552295007684734E-2</v>
      </c>
      <c r="P525" s="1">
        <f t="shared" si="229"/>
        <v>-4.201700524711206E-3</v>
      </c>
      <c r="Q525" s="119">
        <f t="shared" si="244"/>
        <v>27239.966999999997</v>
      </c>
      <c r="R525" s="1">
        <f t="shared" si="257"/>
        <v>8.743361718501497E-5</v>
      </c>
      <c r="S525" s="2">
        <f t="shared" si="260"/>
        <v>0.1</v>
      </c>
      <c r="Z525" s="1">
        <f t="shared" si="230"/>
        <v>-1286.5</v>
      </c>
      <c r="AA525" s="1">
        <f t="shared" si="231"/>
        <v>-1.9115282323745139E-2</v>
      </c>
      <c r="AB525" s="1">
        <f t="shared" si="232"/>
        <v>-1.5502839590871668E-3</v>
      </c>
      <c r="AC525" s="1">
        <f t="shared" si="233"/>
        <v>-9.3505944829735278E-3</v>
      </c>
      <c r="AD525" s="1">
        <f t="shared" si="234"/>
        <v>5.5629873160604054E-3</v>
      </c>
      <c r="AE525" s="1">
        <f t="shared" si="235"/>
        <v>3.0946827878648957E-6</v>
      </c>
      <c r="AF525" s="1">
        <f t="shared" si="236"/>
        <v>-9.3505944829735278E-3</v>
      </c>
      <c r="AG525" s="2"/>
      <c r="AH525" s="1">
        <f t="shared" si="237"/>
        <v>-1.2002011048597567E-2</v>
      </c>
      <c r="AI525" s="1">
        <f t="shared" si="238"/>
        <v>0.78616786944047068</v>
      </c>
      <c r="AJ525" s="1">
        <f t="shared" si="239"/>
        <v>-0.38759917313937114</v>
      </c>
      <c r="AK525" s="1">
        <f t="shared" si="240"/>
        <v>0.26931277236377377</v>
      </c>
      <c r="AL525" s="1">
        <f t="shared" si="241"/>
        <v>2.2418629748940631</v>
      </c>
      <c r="AM525" s="1">
        <f t="shared" si="242"/>
        <v>2.0708719598406713</v>
      </c>
      <c r="AN525" s="1">
        <f t="shared" si="259"/>
        <v>14.498519435552481</v>
      </c>
      <c r="AO525" s="1">
        <f t="shared" si="259"/>
        <v>14.498518765332863</v>
      </c>
      <c r="AP525" s="1">
        <f t="shared" si="259"/>
        <v>14.498524278097484</v>
      </c>
      <c r="AQ525" s="1">
        <f t="shared" si="259"/>
        <v>14.49847893150578</v>
      </c>
      <c r="AR525" s="1">
        <f t="shared" si="259"/>
        <v>14.498851779427568</v>
      </c>
      <c r="AS525" s="1">
        <f t="shared" si="259"/>
        <v>14.495775152021803</v>
      </c>
      <c r="AT525" s="1">
        <f t="shared" si="259"/>
        <v>14.520456611304159</v>
      </c>
      <c r="AU525" s="1">
        <f t="shared" si="243"/>
        <v>14.176847160675729</v>
      </c>
    </row>
    <row r="526" spans="1:47" ht="12.95" customHeight="1" x14ac:dyDescent="0.2">
      <c r="A526" s="67" t="s">
        <v>221</v>
      </c>
      <c r="B526" s="68" t="s">
        <v>100</v>
      </c>
      <c r="C526" s="67">
        <v>42267.705999999998</v>
      </c>
      <c r="D526" s="69"/>
      <c r="E526" s="70">
        <f t="shared" si="227"/>
        <v>-1280.9999739052105</v>
      </c>
      <c r="F526" s="1">
        <f t="shared" si="228"/>
        <v>-1281</v>
      </c>
      <c r="G526" s="1">
        <f t="shared" si="256"/>
        <v>4.3769992771558464E-5</v>
      </c>
      <c r="I526" s="1">
        <f>+C526-(C$7+F526*C$8)</f>
        <v>4.3769992771558464E-5</v>
      </c>
      <c r="P526" s="1">
        <f t="shared" si="229"/>
        <v>-4.1843886800618521E-3</v>
      </c>
      <c r="Q526" s="119">
        <f t="shared" si="244"/>
        <v>27249.205999999998</v>
      </c>
      <c r="R526" s="1">
        <f t="shared" si="257"/>
        <v>1.7877325762656388E-5</v>
      </c>
      <c r="S526" s="2">
        <f t="shared" si="260"/>
        <v>0.1</v>
      </c>
      <c r="Z526" s="1">
        <f t="shared" si="230"/>
        <v>-1281</v>
      </c>
      <c r="AA526" s="1">
        <f t="shared" si="231"/>
        <v>-1.9057138070772413E-2</v>
      </c>
      <c r="AB526" s="1">
        <f t="shared" si="232"/>
        <v>1.1988544601901853E-2</v>
      </c>
      <c r="AC526" s="1">
        <f t="shared" si="233"/>
        <v>4.2281586728334106E-3</v>
      </c>
      <c r="AD526" s="1">
        <f t="shared" si="234"/>
        <v>1.9100908063543972E-2</v>
      </c>
      <c r="AE526" s="1">
        <f t="shared" si="235"/>
        <v>3.6484468885195914E-5</v>
      </c>
      <c r="AF526" s="1">
        <f t="shared" si="236"/>
        <v>4.2281586728334106E-3</v>
      </c>
      <c r="AG526" s="2"/>
      <c r="AH526" s="1">
        <f t="shared" si="237"/>
        <v>-1.1944774609130295E-2</v>
      </c>
      <c r="AI526" s="1">
        <f t="shared" si="238"/>
        <v>0.78529992433822415</v>
      </c>
      <c r="AJ526" s="1">
        <f t="shared" si="239"/>
        <v>-0.3846224635576691</v>
      </c>
      <c r="AK526" s="1">
        <f t="shared" si="240"/>
        <v>0.26862134488665856</v>
      </c>
      <c r="AL526" s="1">
        <f t="shared" si="241"/>
        <v>2.2450899289809558</v>
      </c>
      <c r="AM526" s="1">
        <f t="shared" si="242"/>
        <v>2.0794334644293633</v>
      </c>
      <c r="AN526" s="1">
        <f t="shared" si="259"/>
        <v>14.502375899752375</v>
      </c>
      <c r="AO526" s="1">
        <f t="shared" si="259"/>
        <v>14.502375180621646</v>
      </c>
      <c r="AP526" s="1">
        <f t="shared" si="259"/>
        <v>14.502381035991105</v>
      </c>
      <c r="AQ526" s="1">
        <f t="shared" si="259"/>
        <v>14.502333357279342</v>
      </c>
      <c r="AR526" s="1">
        <f t="shared" si="259"/>
        <v>14.502721419581544</v>
      </c>
      <c r="AS526" s="1">
        <f t="shared" si="259"/>
        <v>14.499551406458739</v>
      </c>
      <c r="AT526" s="1">
        <f t="shared" si="259"/>
        <v>14.524722055702444</v>
      </c>
      <c r="AU526" s="1">
        <f t="shared" si="243"/>
        <v>14.181174859604104</v>
      </c>
    </row>
    <row r="527" spans="1:47" ht="12.95" customHeight="1" x14ac:dyDescent="0.2">
      <c r="A527" s="67" t="s">
        <v>220</v>
      </c>
      <c r="B527" s="68" t="s">
        <v>100</v>
      </c>
      <c r="C527" s="67">
        <v>42269.375999999997</v>
      </c>
      <c r="D527" s="69"/>
      <c r="E527" s="70">
        <f t="shared" si="227"/>
        <v>-1280.0043535437926</v>
      </c>
      <c r="F527" s="1">
        <f t="shared" si="228"/>
        <v>-1280</v>
      </c>
      <c r="G527" s="1">
        <f t="shared" si="256"/>
        <v>-7.3024000084842555E-3</v>
      </c>
      <c r="I527" s="1">
        <f>+G527</f>
        <v>-7.3024000084842555E-3</v>
      </c>
      <c r="P527" s="1">
        <f t="shared" si="229"/>
        <v>-4.1812404673086737E-3</v>
      </c>
      <c r="Q527" s="119">
        <f t="shared" si="244"/>
        <v>27250.875999999997</v>
      </c>
      <c r="R527" s="1">
        <f t="shared" si="257"/>
        <v>9.7416368814713691E-6</v>
      </c>
      <c r="S527" s="2">
        <f t="shared" si="260"/>
        <v>0.1</v>
      </c>
      <c r="Z527" s="1">
        <f t="shared" si="230"/>
        <v>-1280</v>
      </c>
      <c r="AA527" s="1">
        <f t="shared" si="231"/>
        <v>-1.9046553932557657E-2</v>
      </c>
      <c r="AB527" s="1">
        <f t="shared" si="232"/>
        <v>4.6319556634764926E-3</v>
      </c>
      <c r="AC527" s="1">
        <f t="shared" si="233"/>
        <v>-3.1211595411755819E-3</v>
      </c>
      <c r="AD527" s="1">
        <f t="shared" si="234"/>
        <v>1.1744153924073401E-2</v>
      </c>
      <c r="AE527" s="1">
        <f t="shared" si="235"/>
        <v>1.3792515139232867E-5</v>
      </c>
      <c r="AF527" s="1">
        <f t="shared" si="236"/>
        <v>-3.1211595411755819E-3</v>
      </c>
      <c r="AG527" s="2"/>
      <c r="AH527" s="1">
        <f t="shared" si="237"/>
        <v>-1.1934355671960748E-2</v>
      </c>
      <c r="AI527" s="1">
        <f t="shared" si="238"/>
        <v>0.78514256144290495</v>
      </c>
      <c r="AJ527" s="1">
        <f t="shared" si="239"/>
        <v>-0.38408151863660578</v>
      </c>
      <c r="AK527" s="1">
        <f t="shared" si="240"/>
        <v>0.26849549440274328</v>
      </c>
      <c r="AL527" s="1">
        <f t="shared" si="241"/>
        <v>2.2456758830203971</v>
      </c>
      <c r="AM527" s="1">
        <f t="shared" si="242"/>
        <v>2.080994237745204</v>
      </c>
      <c r="AN527" s="1">
        <f t="shared" si="259"/>
        <v>14.503076617919303</v>
      </c>
      <c r="AO527" s="1">
        <f t="shared" si="259"/>
        <v>14.503075889604736</v>
      </c>
      <c r="AP527" s="1">
        <f t="shared" si="259"/>
        <v>14.503081808905103</v>
      </c>
      <c r="AQ527" s="1">
        <f t="shared" si="259"/>
        <v>14.503033697762586</v>
      </c>
      <c r="AR527" s="1">
        <f t="shared" si="259"/>
        <v>14.503424562740408</v>
      </c>
      <c r="AS527" s="1">
        <f t="shared" si="259"/>
        <v>14.500237465555635</v>
      </c>
      <c r="AT527" s="1">
        <f t="shared" si="259"/>
        <v>14.525496899725447</v>
      </c>
      <c r="AU527" s="1">
        <f t="shared" si="243"/>
        <v>14.181961713954717</v>
      </c>
    </row>
    <row r="528" spans="1:47" ht="12.95" customHeight="1" x14ac:dyDescent="0.2">
      <c r="A528" s="70" t="s">
        <v>222</v>
      </c>
      <c r="B528" s="2"/>
      <c r="C528" s="69">
        <v>42269.377999999997</v>
      </c>
      <c r="D528" s="69"/>
      <c r="E528" s="1">
        <f t="shared" si="227"/>
        <v>-1280.003161184078</v>
      </c>
      <c r="F528" s="1">
        <f t="shared" si="228"/>
        <v>-1280</v>
      </c>
      <c r="G528" s="1">
        <f t="shared" si="256"/>
        <v>-5.3024000080768019E-3</v>
      </c>
      <c r="I528" s="1">
        <f>+G528</f>
        <v>-5.3024000080768019E-3</v>
      </c>
      <c r="P528" s="1">
        <f t="shared" si="229"/>
        <v>-4.1812404673086737E-3</v>
      </c>
      <c r="Q528" s="119">
        <f t="shared" si="244"/>
        <v>27250.877999999997</v>
      </c>
      <c r="R528" s="1">
        <f t="shared" si="257"/>
        <v>1.2569987158554002E-6</v>
      </c>
      <c r="S528" s="2">
        <f t="shared" si="260"/>
        <v>0.1</v>
      </c>
      <c r="Z528" s="1">
        <f t="shared" si="230"/>
        <v>-1280</v>
      </c>
      <c r="AA528" s="1">
        <f t="shared" si="231"/>
        <v>-1.9046553932557657E-2</v>
      </c>
      <c r="AB528" s="1">
        <f t="shared" si="232"/>
        <v>6.6319556638839462E-3</v>
      </c>
      <c r="AC528" s="1">
        <f t="shared" si="233"/>
        <v>-1.1211595407681282E-3</v>
      </c>
      <c r="AD528" s="1">
        <f t="shared" si="234"/>
        <v>1.3744153924480855E-2</v>
      </c>
      <c r="AE528" s="1">
        <f t="shared" si="235"/>
        <v>1.8890176709982249E-5</v>
      </c>
      <c r="AF528" s="1">
        <f t="shared" si="236"/>
        <v>-1.1211595407681282E-3</v>
      </c>
      <c r="AG528" s="2"/>
      <c r="AH528" s="1">
        <f t="shared" si="237"/>
        <v>-1.1934355671960748E-2</v>
      </c>
      <c r="AI528" s="1">
        <f t="shared" si="238"/>
        <v>0.78514256144290495</v>
      </c>
      <c r="AJ528" s="1">
        <f t="shared" si="239"/>
        <v>-0.38408151863660578</v>
      </c>
      <c r="AK528" s="1">
        <f t="shared" si="240"/>
        <v>0.26849549440274328</v>
      </c>
      <c r="AL528" s="1">
        <f t="shared" si="241"/>
        <v>2.2456758830203971</v>
      </c>
      <c r="AM528" s="1">
        <f t="shared" si="242"/>
        <v>2.080994237745204</v>
      </c>
      <c r="AN528" s="1">
        <f t="shared" si="259"/>
        <v>14.503076617919303</v>
      </c>
      <c r="AO528" s="1">
        <f t="shared" si="259"/>
        <v>14.503075889604736</v>
      </c>
      <c r="AP528" s="1">
        <f t="shared" si="259"/>
        <v>14.503081808905103</v>
      </c>
      <c r="AQ528" s="1">
        <f t="shared" si="259"/>
        <v>14.503033697762586</v>
      </c>
      <c r="AR528" s="1">
        <f t="shared" si="259"/>
        <v>14.503424562740408</v>
      </c>
      <c r="AS528" s="1">
        <f t="shared" si="259"/>
        <v>14.500237465555635</v>
      </c>
      <c r="AT528" s="1">
        <f t="shared" si="259"/>
        <v>14.525496899725447</v>
      </c>
      <c r="AU528" s="1">
        <f t="shared" si="243"/>
        <v>14.181961713954717</v>
      </c>
    </row>
    <row r="529" spans="1:47" ht="12.95" customHeight="1" x14ac:dyDescent="0.2">
      <c r="A529" s="67" t="s">
        <v>223</v>
      </c>
      <c r="B529" s="68" t="s">
        <v>100</v>
      </c>
      <c r="C529" s="67">
        <v>42274.398999999998</v>
      </c>
      <c r="D529" s="69"/>
      <c r="E529" s="70">
        <f t="shared" si="227"/>
        <v>-1277.0097421213925</v>
      </c>
      <c r="F529" s="1">
        <f t="shared" si="228"/>
        <v>-1277</v>
      </c>
      <c r="G529" s="1">
        <f t="shared" si="256"/>
        <v>-1.634091000596527E-2</v>
      </c>
      <c r="I529" s="1">
        <f>+C529-(C$7+F529*C$8)</f>
        <v>-1.634091000596527E-2</v>
      </c>
      <c r="P529" s="1">
        <f t="shared" si="229"/>
        <v>-4.1717947127996955E-3</v>
      </c>
      <c r="Q529" s="119">
        <f t="shared" si="244"/>
        <v>27255.898999999998</v>
      </c>
      <c r="R529" s="1">
        <f t="shared" si="257"/>
        <v>1.4808736701835628E-4</v>
      </c>
      <c r="S529" s="2">
        <f t="shared" si="260"/>
        <v>0.1</v>
      </c>
      <c r="Z529" s="1">
        <f t="shared" si="230"/>
        <v>-1277</v>
      </c>
      <c r="AA529" s="1">
        <f t="shared" si="231"/>
        <v>-1.9014778652202562E-2</v>
      </c>
      <c r="AB529" s="1">
        <f t="shared" si="232"/>
        <v>-4.437833745296188E-3</v>
      </c>
      <c r="AC529" s="1">
        <f t="shared" si="233"/>
        <v>-1.2169115293165575E-2</v>
      </c>
      <c r="AD529" s="1">
        <f t="shared" si="234"/>
        <v>2.6738686462372922E-3</v>
      </c>
      <c r="AE529" s="1">
        <f t="shared" si="235"/>
        <v>7.1495735373308502E-7</v>
      </c>
      <c r="AF529" s="1">
        <f t="shared" si="236"/>
        <v>-1.2169115293165575E-2</v>
      </c>
      <c r="AG529" s="2"/>
      <c r="AH529" s="1">
        <f t="shared" si="237"/>
        <v>-1.1903076260669082E-2</v>
      </c>
      <c r="AI529" s="1">
        <f t="shared" si="238"/>
        <v>0.78467129291707083</v>
      </c>
      <c r="AJ529" s="1">
        <f t="shared" si="239"/>
        <v>-0.38245919371113096</v>
      </c>
      <c r="AK529" s="1">
        <f t="shared" si="240"/>
        <v>0.26811769304520633</v>
      </c>
      <c r="AL529" s="1">
        <f t="shared" si="241"/>
        <v>2.2474323378213494</v>
      </c>
      <c r="AM529" s="1">
        <f t="shared" si="242"/>
        <v>2.0856842339912518</v>
      </c>
      <c r="AN529" s="1">
        <f t="shared" si="259"/>
        <v>14.505177930788339</v>
      </c>
      <c r="AO529" s="1">
        <f t="shared" si="259"/>
        <v>14.505177174373209</v>
      </c>
      <c r="AP529" s="1">
        <f t="shared" si="259"/>
        <v>14.505183288539911</v>
      </c>
      <c r="AQ529" s="1">
        <f t="shared" si="259"/>
        <v>14.505133864443783</v>
      </c>
      <c r="AR529" s="1">
        <f t="shared" si="259"/>
        <v>14.505533204775574</v>
      </c>
      <c r="AS529" s="1">
        <f t="shared" si="259"/>
        <v>14.502294663672313</v>
      </c>
      <c r="AT529" s="1">
        <f t="shared" si="259"/>
        <v>14.527820155647152</v>
      </c>
      <c r="AU529" s="1">
        <f t="shared" si="243"/>
        <v>14.184322277006558</v>
      </c>
    </row>
    <row r="530" spans="1:47" ht="12.95" customHeight="1" x14ac:dyDescent="0.2">
      <c r="A530" s="70" t="s">
        <v>222</v>
      </c>
      <c r="B530" s="2"/>
      <c r="C530" s="69">
        <v>42274.402999999998</v>
      </c>
      <c r="D530" s="69"/>
      <c r="E530" s="1">
        <f t="shared" si="227"/>
        <v>-1277.0073574019634</v>
      </c>
      <c r="F530" s="1">
        <f t="shared" si="228"/>
        <v>-1277</v>
      </c>
      <c r="G530" s="1">
        <f t="shared" si="256"/>
        <v>-1.2340910005150363E-2</v>
      </c>
      <c r="I530" s="1">
        <f t="shared" ref="I530:I535" si="261">+G530</f>
        <v>-1.2340910005150363E-2</v>
      </c>
      <c r="P530" s="1">
        <f t="shared" si="229"/>
        <v>-4.1717947127996955E-3</v>
      </c>
      <c r="Q530" s="119">
        <f t="shared" si="244"/>
        <v>27255.902999999998</v>
      </c>
      <c r="R530" s="1">
        <f t="shared" si="257"/>
        <v>6.6734444659717523E-5</v>
      </c>
      <c r="S530" s="2">
        <f t="shared" si="260"/>
        <v>0.1</v>
      </c>
      <c r="Z530" s="1">
        <f t="shared" si="230"/>
        <v>-1277</v>
      </c>
      <c r="AA530" s="1">
        <f t="shared" si="231"/>
        <v>-1.9014778652202562E-2</v>
      </c>
      <c r="AB530" s="1">
        <f t="shared" si="232"/>
        <v>-4.3783374448128076E-4</v>
      </c>
      <c r="AC530" s="1">
        <f t="shared" si="233"/>
        <v>-8.1691152923506673E-3</v>
      </c>
      <c r="AD530" s="1">
        <f t="shared" si="234"/>
        <v>6.6738686470521995E-3</v>
      </c>
      <c r="AE530" s="1">
        <f t="shared" si="235"/>
        <v>4.4540522718106364E-6</v>
      </c>
      <c r="AF530" s="1">
        <f t="shared" si="236"/>
        <v>-8.1691152923506673E-3</v>
      </c>
      <c r="AG530" s="2"/>
      <c r="AH530" s="1">
        <f t="shared" si="237"/>
        <v>-1.1903076260669082E-2</v>
      </c>
      <c r="AI530" s="1">
        <f t="shared" si="238"/>
        <v>0.78467129291707083</v>
      </c>
      <c r="AJ530" s="1">
        <f t="shared" si="239"/>
        <v>-0.38245919371113096</v>
      </c>
      <c r="AK530" s="1">
        <f t="shared" si="240"/>
        <v>0.26811769304520633</v>
      </c>
      <c r="AL530" s="1">
        <f t="shared" si="241"/>
        <v>2.2474323378213494</v>
      </c>
      <c r="AM530" s="1">
        <f t="shared" si="242"/>
        <v>2.0856842339912518</v>
      </c>
      <c r="AN530" s="1">
        <f t="shared" si="259"/>
        <v>14.505177930788339</v>
      </c>
      <c r="AO530" s="1">
        <f t="shared" si="259"/>
        <v>14.505177174373209</v>
      </c>
      <c r="AP530" s="1">
        <f t="shared" si="259"/>
        <v>14.505183288539911</v>
      </c>
      <c r="AQ530" s="1">
        <f t="shared" si="259"/>
        <v>14.505133864443783</v>
      </c>
      <c r="AR530" s="1">
        <f t="shared" si="259"/>
        <v>14.505533204775574</v>
      </c>
      <c r="AS530" s="1">
        <f t="shared" si="259"/>
        <v>14.502294663672313</v>
      </c>
      <c r="AT530" s="1">
        <f t="shared" si="259"/>
        <v>14.527820155647152</v>
      </c>
      <c r="AU530" s="1">
        <f t="shared" si="243"/>
        <v>14.184322277006558</v>
      </c>
    </row>
    <row r="531" spans="1:47" ht="12.95" customHeight="1" x14ac:dyDescent="0.2">
      <c r="A531" s="70" t="s">
        <v>222</v>
      </c>
      <c r="B531" s="2" t="s">
        <v>101</v>
      </c>
      <c r="C531" s="69">
        <v>42290.345000000001</v>
      </c>
      <c r="D531" s="69"/>
      <c r="E531" s="1">
        <f t="shared" si="227"/>
        <v>-1267.5030581194828</v>
      </c>
      <c r="F531" s="1">
        <f t="shared" si="228"/>
        <v>-1267.5</v>
      </c>
      <c r="G531" s="1">
        <f t="shared" si="256"/>
        <v>-5.1295250013936311E-3</v>
      </c>
      <c r="I531" s="1">
        <f t="shared" si="261"/>
        <v>-5.1295250013936311E-3</v>
      </c>
      <c r="P531" s="1">
        <f t="shared" si="229"/>
        <v>-4.141872110636163E-3</v>
      </c>
      <c r="Q531" s="119">
        <f t="shared" si="244"/>
        <v>27271.845000000001</v>
      </c>
      <c r="R531" s="1">
        <f t="shared" si="257"/>
        <v>9.7545823262158318E-7</v>
      </c>
      <c r="S531" s="2">
        <f t="shared" si="260"/>
        <v>0.1</v>
      </c>
      <c r="Z531" s="1">
        <f t="shared" si="230"/>
        <v>-1267.5</v>
      </c>
      <c r="AA531" s="1">
        <f t="shared" si="231"/>
        <v>-1.8913932471436939E-2</v>
      </c>
      <c r="AB531" s="1">
        <f t="shared" si="232"/>
        <v>6.6742779621211112E-3</v>
      </c>
      <c r="AC531" s="1">
        <f t="shared" si="233"/>
        <v>-9.8765289075746811E-4</v>
      </c>
      <c r="AD531" s="1">
        <f t="shared" si="234"/>
        <v>1.3784407470043308E-2</v>
      </c>
      <c r="AE531" s="1">
        <f t="shared" si="235"/>
        <v>1.9000988930018578E-5</v>
      </c>
      <c r="AF531" s="1">
        <f t="shared" si="236"/>
        <v>-9.8765289075746811E-4</v>
      </c>
      <c r="AG531" s="2"/>
      <c r="AH531" s="1">
        <f t="shared" si="237"/>
        <v>-1.1803802963514742E-2</v>
      </c>
      <c r="AI531" s="1">
        <f t="shared" si="238"/>
        <v>0.78318703155214509</v>
      </c>
      <c r="AJ531" s="1">
        <f t="shared" si="239"/>
        <v>-0.37732690625895116</v>
      </c>
      <c r="AK531" s="1">
        <f t="shared" si="240"/>
        <v>0.26691887556094435</v>
      </c>
      <c r="AL531" s="1">
        <f t="shared" si="241"/>
        <v>2.2529805849674585</v>
      </c>
      <c r="AM531" s="1">
        <f t="shared" si="242"/>
        <v>2.1006124254985408</v>
      </c>
      <c r="AN531" s="1">
        <f t="shared" ref="AN531:AT540" si="262">$AU531+$AB$7*SIN(AO531)</f>
        <v>14.511823792111398</v>
      </c>
      <c r="AO531" s="1">
        <f t="shared" si="262"/>
        <v>14.511822941106912</v>
      </c>
      <c r="AP531" s="1">
        <f t="shared" si="262"/>
        <v>14.511829703437652</v>
      </c>
      <c r="AQ531" s="1">
        <f t="shared" si="262"/>
        <v>14.511775964768358</v>
      </c>
      <c r="AR531" s="1">
        <f t="shared" si="262"/>
        <v>14.512202810968811</v>
      </c>
      <c r="AS531" s="1">
        <f t="shared" si="262"/>
        <v>14.50879949253606</v>
      </c>
      <c r="AT531" s="1">
        <f t="shared" si="262"/>
        <v>14.535164506323468</v>
      </c>
      <c r="AU531" s="1">
        <f t="shared" si="243"/>
        <v>14.191797393337387</v>
      </c>
    </row>
    <row r="532" spans="1:47" ht="12.95" customHeight="1" x14ac:dyDescent="0.2">
      <c r="A532" s="70" t="s">
        <v>224</v>
      </c>
      <c r="B532" s="2" t="s">
        <v>101</v>
      </c>
      <c r="C532" s="69">
        <v>42337.285000000003</v>
      </c>
      <c r="D532" s="69"/>
      <c r="E532" s="1">
        <f t="shared" si="227"/>
        <v>-1239.5183756254676</v>
      </c>
      <c r="F532" s="1">
        <f t="shared" si="228"/>
        <v>-1239.5</v>
      </c>
      <c r="G532" s="1">
        <f t="shared" si="256"/>
        <v>-3.0822284999885596E-2</v>
      </c>
      <c r="I532" s="1">
        <f t="shared" si="261"/>
        <v>-3.0822284999885596E-2</v>
      </c>
      <c r="P532" s="1">
        <f t="shared" si="229"/>
        <v>-4.0535815061174818E-3</v>
      </c>
      <c r="Q532" s="119">
        <f t="shared" si="244"/>
        <v>27318.785000000003</v>
      </c>
      <c r="R532" s="1">
        <f t="shared" si="257"/>
        <v>7.1656348673727324E-4</v>
      </c>
      <c r="S532" s="2">
        <f t="shared" si="260"/>
        <v>0.1</v>
      </c>
      <c r="Z532" s="1">
        <f t="shared" si="230"/>
        <v>-1239.5</v>
      </c>
      <c r="AA532" s="1">
        <f t="shared" si="231"/>
        <v>-1.8614764601647023E-2</v>
      </c>
      <c r="AB532" s="1">
        <f t="shared" si="232"/>
        <v>-1.9312990769993158E-2</v>
      </c>
      <c r="AC532" s="1">
        <f t="shared" si="233"/>
        <v>-2.6768703493768115E-2</v>
      </c>
      <c r="AD532" s="1">
        <f t="shared" si="234"/>
        <v>-1.2207520398238574E-2</v>
      </c>
      <c r="AE532" s="1">
        <f t="shared" si="235"/>
        <v>1.4902355427341087E-5</v>
      </c>
      <c r="AF532" s="1">
        <f t="shared" si="236"/>
        <v>-2.6768703493768115E-2</v>
      </c>
      <c r="AG532" s="2"/>
      <c r="AH532" s="1">
        <f t="shared" si="237"/>
        <v>-1.1509294229892438E-2</v>
      </c>
      <c r="AI532" s="1">
        <f t="shared" si="238"/>
        <v>0.77888317439688792</v>
      </c>
      <c r="AJ532" s="1">
        <f t="shared" si="239"/>
        <v>-0.36224578879350261</v>
      </c>
      <c r="AK532" s="1">
        <f t="shared" si="240"/>
        <v>0.26336457402827046</v>
      </c>
      <c r="AL532" s="1">
        <f t="shared" si="241"/>
        <v>2.2692125177625782</v>
      </c>
      <c r="AM532" s="1">
        <f t="shared" si="242"/>
        <v>2.1453035809517291</v>
      </c>
      <c r="AN532" s="1">
        <f t="shared" si="262"/>
        <v>14.531339095846745</v>
      </c>
      <c r="AO532" s="1">
        <f t="shared" si="262"/>
        <v>14.531337911803002</v>
      </c>
      <c r="AP532" s="1">
        <f t="shared" si="262"/>
        <v>14.531346877339296</v>
      </c>
      <c r="AQ532" s="1">
        <f t="shared" si="262"/>
        <v>14.531278985814509</v>
      </c>
      <c r="AR532" s="1">
        <f t="shared" si="262"/>
        <v>14.531792818945457</v>
      </c>
      <c r="AS532" s="1">
        <f t="shared" si="262"/>
        <v>14.527887985723178</v>
      </c>
      <c r="AT532" s="1">
        <f t="shared" si="262"/>
        <v>14.556699435773847</v>
      </c>
      <c r="AU532" s="1">
        <f t="shared" si="243"/>
        <v>14.21382931515457</v>
      </c>
    </row>
    <row r="533" spans="1:47" ht="12.95" customHeight="1" x14ac:dyDescent="0.2">
      <c r="A533" s="70" t="s">
        <v>225</v>
      </c>
      <c r="B533" s="2" t="s">
        <v>101</v>
      </c>
      <c r="C533" s="69">
        <v>42491.610999999997</v>
      </c>
      <c r="D533" s="69"/>
      <c r="E533" s="1">
        <f t="shared" ref="E533:E596" si="263">+(C533-C$7)/C$8</f>
        <v>-1147.512322992937</v>
      </c>
      <c r="F533" s="1">
        <f t="shared" ref="F533:F596" si="264">ROUND(2*E533,0)/2</f>
        <v>-1147.5</v>
      </c>
      <c r="G533" s="1">
        <f t="shared" si="256"/>
        <v>-2.066992500476772E-2</v>
      </c>
      <c r="I533" s="1">
        <f t="shared" si="261"/>
        <v>-2.066992500476772E-2</v>
      </c>
      <c r="P533" s="1">
        <f t="shared" ref="P533:P596" si="265">+D$11+D$12*F533+D$13*F533^2</f>
        <v>-3.7624568560695616E-3</v>
      </c>
      <c r="Q533" s="119">
        <f t="shared" si="244"/>
        <v>27473.110999999997</v>
      </c>
      <c r="R533" s="1">
        <f t="shared" si="257"/>
        <v>2.858624791992428E-4</v>
      </c>
      <c r="S533" s="2">
        <f t="shared" si="260"/>
        <v>0.1</v>
      </c>
      <c r="Z533" s="1">
        <f t="shared" ref="Z533:Z596" si="266">F533</f>
        <v>-1147.5</v>
      </c>
      <c r="AA533" s="1">
        <f t="shared" ref="AA533:AA596" si="267">AB$3+AB$4*Z533+AB$5*Z533^2+AH533</f>
        <v>-1.7612970309947018E-2</v>
      </c>
      <c r="AB533" s="1">
        <f t="shared" ref="AB533:AB596" si="268">IF(S533&lt;&gt;0,G533-AH533,-9999)</f>
        <v>-1.0146871822742433E-2</v>
      </c>
      <c r="AC533" s="1">
        <f t="shared" ref="AC533:AC596" si="269">+G533-P533</f>
        <v>-1.690746814869816E-2</v>
      </c>
      <c r="AD533" s="1">
        <f t="shared" ref="AD533:AD596" si="270">IF(S533&lt;&gt;0,G533-AA533,-9999)</f>
        <v>-3.0569546948207016E-3</v>
      </c>
      <c r="AE533" s="1">
        <f t="shared" ref="AE533:AE596" si="271">+(G533-AA533)^2*S533</f>
        <v>9.3449720061863286E-7</v>
      </c>
      <c r="AF533" s="1">
        <f t="shared" ref="AF533:AF596" si="272">IF(S533&lt;&gt;0,G533-P533,-9999)</f>
        <v>-1.690746814869816E-2</v>
      </c>
      <c r="AG533" s="2"/>
      <c r="AH533" s="1">
        <f t="shared" ref="AH533:AH596" si="273">$AB$6*($AB$11/AI533*AJ533+$AB$12)</f>
        <v>-1.0523053182025286E-2</v>
      </c>
      <c r="AI533" s="1">
        <f t="shared" ref="AI533:AI596" si="274">1+$AB$7*COS(AL533)</f>
        <v>0.76546301443727593</v>
      </c>
      <c r="AJ533" s="1">
        <f t="shared" ref="AJ533:AJ596" si="275">SIN(AL533+RADIANS($AB$9))</f>
        <v>-0.31319544168994939</v>
      </c>
      <c r="AK533" s="1">
        <f t="shared" ref="AK533:AK596" si="276">$AB$7*SIN(AL533)</f>
        <v>0.25148747845775543</v>
      </c>
      <c r="AL533" s="1">
        <f t="shared" ref="AL533:AL596" si="277">2*ATAN(AM533)</f>
        <v>2.3213328181083099</v>
      </c>
      <c r="AM533" s="1">
        <f t="shared" ref="AM533:AM596" si="278">SQRT((1+$AB$7)/(1-$AB$7))*TAN(AN533/2)</f>
        <v>2.2999837895128015</v>
      </c>
      <c r="AN533" s="1">
        <f t="shared" si="262"/>
        <v>14.594726658810467</v>
      </c>
      <c r="AO533" s="1">
        <f t="shared" si="262"/>
        <v>14.594723637037102</v>
      </c>
      <c r="AP533" s="1">
        <f t="shared" si="262"/>
        <v>14.594743528289902</v>
      </c>
      <c r="AQ533" s="1">
        <f t="shared" si="262"/>
        <v>14.594612576522559</v>
      </c>
      <c r="AR533" s="1">
        <f t="shared" si="262"/>
        <v>14.595474043365396</v>
      </c>
      <c r="AS533" s="1">
        <f t="shared" si="262"/>
        <v>14.589778925395757</v>
      </c>
      <c r="AT533" s="1">
        <f t="shared" si="262"/>
        <v>14.626287164336258</v>
      </c>
      <c r="AU533" s="1">
        <f t="shared" ref="AU533:AU596" si="279">RADIANS($AB$9)+$AB$18*(F533-AB$15)</f>
        <v>14.286219915411024</v>
      </c>
    </row>
    <row r="534" spans="1:47" ht="12.95" customHeight="1" x14ac:dyDescent="0.2">
      <c r="A534" s="70" t="s">
        <v>226</v>
      </c>
      <c r="B534" s="2" t="s">
        <v>101</v>
      </c>
      <c r="C534" s="69">
        <v>42528.536</v>
      </c>
      <c r="D534" s="69"/>
      <c r="E534" s="1">
        <f t="shared" si="263"/>
        <v>-1125.4983817681491</v>
      </c>
      <c r="F534" s="1">
        <f t="shared" si="264"/>
        <v>-1125.5</v>
      </c>
      <c r="G534" s="1">
        <f t="shared" si="256"/>
        <v>2.7143349943798967E-3</v>
      </c>
      <c r="I534" s="1">
        <f t="shared" si="261"/>
        <v>2.7143349943798967E-3</v>
      </c>
      <c r="P534" s="1">
        <f t="shared" si="265"/>
        <v>-3.692606795794313E-3</v>
      </c>
      <c r="Q534" s="119">
        <f t="shared" ref="Q534:Q597" si="280">+C534-15018.5</f>
        <v>27510.036</v>
      </c>
      <c r="R534" s="1">
        <f t="shared" si="257"/>
        <v>4.1048903102680709E-5</v>
      </c>
      <c r="S534" s="2">
        <f t="shared" si="260"/>
        <v>0.1</v>
      </c>
      <c r="Z534" s="1">
        <f t="shared" si="266"/>
        <v>-1125.5</v>
      </c>
      <c r="AA534" s="1">
        <f t="shared" si="267"/>
        <v>-1.7369509545826594E-2</v>
      </c>
      <c r="AB534" s="1">
        <f t="shared" si="268"/>
        <v>1.2997702245153137E-2</v>
      </c>
      <c r="AC534" s="1">
        <f t="shared" si="269"/>
        <v>6.4069417901742101E-3</v>
      </c>
      <c r="AD534" s="1">
        <f t="shared" si="270"/>
        <v>2.0083844540206491E-2</v>
      </c>
      <c r="AE534" s="1">
        <f t="shared" si="271"/>
        <v>4.0336081151518205E-5</v>
      </c>
      <c r="AF534" s="1">
        <f t="shared" si="272"/>
        <v>6.4069417901742101E-3</v>
      </c>
      <c r="AG534" s="2"/>
      <c r="AH534" s="1">
        <f t="shared" si="273"/>
        <v>-1.0283367250773241E-2</v>
      </c>
      <c r="AI534" s="1">
        <f t="shared" si="274"/>
        <v>0.7624120121314556</v>
      </c>
      <c r="AJ534" s="1">
        <f t="shared" si="275"/>
        <v>-0.30158474201554464</v>
      </c>
      <c r="AK534" s="1">
        <f t="shared" si="276"/>
        <v>0.2486071146175543</v>
      </c>
      <c r="AL534" s="1">
        <f t="shared" si="277"/>
        <v>2.3335343675581979</v>
      </c>
      <c r="AM534" s="1">
        <f t="shared" si="278"/>
        <v>2.3389038037733219</v>
      </c>
      <c r="AN534" s="1">
        <f t="shared" si="262"/>
        <v>14.609724586314245</v>
      </c>
      <c r="AO534" s="1">
        <f t="shared" si="262"/>
        <v>14.60972090948886</v>
      </c>
      <c r="AP534" s="1">
        <f t="shared" si="262"/>
        <v>14.609744399871277</v>
      </c>
      <c r="AQ534" s="1">
        <f t="shared" si="262"/>
        <v>14.609594306693761</v>
      </c>
      <c r="AR534" s="1">
        <f t="shared" si="262"/>
        <v>14.610552578368832</v>
      </c>
      <c r="AS534" s="1">
        <f t="shared" si="262"/>
        <v>14.604403255419523</v>
      </c>
      <c r="AT534" s="1">
        <f t="shared" si="262"/>
        <v>14.642663046046348</v>
      </c>
      <c r="AU534" s="1">
        <f t="shared" si="279"/>
        <v>14.303530711124525</v>
      </c>
    </row>
    <row r="535" spans="1:47" ht="12.95" customHeight="1" x14ac:dyDescent="0.2">
      <c r="A535" s="70" t="s">
        <v>226</v>
      </c>
      <c r="B535" s="2"/>
      <c r="C535" s="69">
        <v>42549.506999999998</v>
      </c>
      <c r="D535" s="69"/>
      <c r="E535" s="1">
        <f t="shared" si="263"/>
        <v>-1112.9958939841292</v>
      </c>
      <c r="F535" s="1">
        <f t="shared" si="264"/>
        <v>-1113</v>
      </c>
      <c r="G535" s="1">
        <f t="shared" si="256"/>
        <v>6.8872099946020171E-3</v>
      </c>
      <c r="I535" s="1">
        <f t="shared" si="261"/>
        <v>6.8872099946020171E-3</v>
      </c>
      <c r="P535" s="1">
        <f t="shared" si="265"/>
        <v>-3.652879146332695E-3</v>
      </c>
      <c r="Q535" s="119">
        <f t="shared" si="280"/>
        <v>27531.006999999998</v>
      </c>
      <c r="R535" s="1">
        <f t="shared" si="257"/>
        <v>1.1109347909884984E-4</v>
      </c>
      <c r="S535" s="2">
        <f t="shared" si="260"/>
        <v>0.1</v>
      </c>
      <c r="Z535" s="1">
        <f t="shared" si="266"/>
        <v>-1113</v>
      </c>
      <c r="AA535" s="1">
        <f t="shared" si="267"/>
        <v>-1.7230563782305773E-2</v>
      </c>
      <c r="AB535" s="1">
        <f t="shared" si="268"/>
        <v>1.7033785830036917E-2</v>
      </c>
      <c r="AC535" s="1">
        <f t="shared" si="269"/>
        <v>1.0540089140934713E-2</v>
      </c>
      <c r="AD535" s="1">
        <f t="shared" si="270"/>
        <v>2.411777377690779E-2</v>
      </c>
      <c r="AE535" s="1">
        <f t="shared" si="271"/>
        <v>5.8166701195410104E-5</v>
      </c>
      <c r="AF535" s="1">
        <f t="shared" si="272"/>
        <v>1.0540089140934713E-2</v>
      </c>
      <c r="AG535" s="2"/>
      <c r="AH535" s="1">
        <f t="shared" si="273"/>
        <v>-1.0146575835434902E-2</v>
      </c>
      <c r="AI535" s="1">
        <f t="shared" si="274"/>
        <v>0.76070484921473713</v>
      </c>
      <c r="AJ535" s="1">
        <f t="shared" si="275"/>
        <v>-0.29500877555599475</v>
      </c>
      <c r="AK535" s="1">
        <f t="shared" si="276"/>
        <v>0.24696432987082914</v>
      </c>
      <c r="AL535" s="1">
        <f t="shared" si="277"/>
        <v>2.3404240145822177</v>
      </c>
      <c r="AM535" s="1">
        <f t="shared" si="278"/>
        <v>2.3613745727808024</v>
      </c>
      <c r="AN535" s="1">
        <f t="shared" si="262"/>
        <v>14.618219643796499</v>
      </c>
      <c r="AO535" s="1">
        <f t="shared" si="262"/>
        <v>14.61821555014142</v>
      </c>
      <c r="AP535" s="1">
        <f t="shared" si="262"/>
        <v>14.618241276923895</v>
      </c>
      <c r="AQ535" s="1">
        <f t="shared" si="262"/>
        <v>14.618079574594708</v>
      </c>
      <c r="AR535" s="1">
        <f t="shared" si="262"/>
        <v>14.61909510284749</v>
      </c>
      <c r="AS535" s="1">
        <f t="shared" si="262"/>
        <v>14.612684210347171</v>
      </c>
      <c r="AT535" s="1">
        <f t="shared" si="262"/>
        <v>14.651922231352161</v>
      </c>
      <c r="AU535" s="1">
        <f t="shared" si="279"/>
        <v>14.313366390507195</v>
      </c>
    </row>
    <row r="536" spans="1:47" ht="12.95" customHeight="1" x14ac:dyDescent="0.2">
      <c r="A536" s="67" t="s">
        <v>214</v>
      </c>
      <c r="B536" s="68" t="s">
        <v>100</v>
      </c>
      <c r="C536" s="67">
        <v>42552.8462</v>
      </c>
      <c r="D536" s="69"/>
      <c r="E536" s="70">
        <f t="shared" si="263"/>
        <v>-1111.0051302051759</v>
      </c>
      <c r="F536" s="1">
        <f t="shared" si="264"/>
        <v>-1111</v>
      </c>
      <c r="G536" s="1">
        <f t="shared" si="256"/>
        <v>-8.6051300022518262E-3</v>
      </c>
      <c r="P536" s="1">
        <f t="shared" si="265"/>
        <v>-3.646520024816018E-3</v>
      </c>
      <c r="Q536" s="119">
        <f t="shared" si="280"/>
        <v>27534.3462</v>
      </c>
      <c r="R536" s="1">
        <f t="shared" si="257"/>
        <v>2.458781290832595E-5</v>
      </c>
      <c r="S536" s="2">
        <f>S$18</f>
        <v>1</v>
      </c>
      <c r="Z536" s="1">
        <f t="shared" si="266"/>
        <v>-1111</v>
      </c>
      <c r="AA536" s="1">
        <f t="shared" si="267"/>
        <v>-1.7208292086686706E-2</v>
      </c>
      <c r="AB536" s="1">
        <f t="shared" si="268"/>
        <v>1.5195194759320338E-3</v>
      </c>
      <c r="AC536" s="1">
        <f t="shared" si="269"/>
        <v>-4.9586099774358086E-3</v>
      </c>
      <c r="AD536" s="1">
        <f t="shared" si="270"/>
        <v>8.6031620844348802E-3</v>
      </c>
      <c r="AE536" s="1">
        <f t="shared" si="271"/>
        <v>7.4014397851057911E-5</v>
      </c>
      <c r="AF536" s="1">
        <f t="shared" si="272"/>
        <v>-4.9586099774358086E-3</v>
      </c>
      <c r="AG536" s="2"/>
      <c r="AH536" s="1">
        <f t="shared" si="273"/>
        <v>-1.012464947818386E-2</v>
      </c>
      <c r="AI536" s="1">
        <f t="shared" si="274"/>
        <v>0.76043346009715407</v>
      </c>
      <c r="AJ536" s="1">
        <f t="shared" si="275"/>
        <v>-0.29395804462952818</v>
      </c>
      <c r="AK536" s="1">
        <f t="shared" si="276"/>
        <v>0.24670107899412913</v>
      </c>
      <c r="AL536" s="1">
        <f t="shared" si="277"/>
        <v>2.3415235005310815</v>
      </c>
      <c r="AM536" s="1">
        <f t="shared" si="278"/>
        <v>2.3649944314685953</v>
      </c>
      <c r="AN536" s="1">
        <f t="shared" si="262"/>
        <v>14.619577090707725</v>
      </c>
      <c r="AO536" s="1">
        <f t="shared" si="262"/>
        <v>14.619572927206926</v>
      </c>
      <c r="AP536" s="1">
        <f t="shared" si="262"/>
        <v>14.61959902508471</v>
      </c>
      <c r="AQ536" s="1">
        <f t="shared" si="262"/>
        <v>14.619435415494047</v>
      </c>
      <c r="AR536" s="1">
        <f t="shared" si="262"/>
        <v>14.620460253827142</v>
      </c>
      <c r="AS536" s="1">
        <f t="shared" si="262"/>
        <v>14.614007294456268</v>
      </c>
      <c r="AT536" s="1">
        <f t="shared" si="262"/>
        <v>14.653400660137898</v>
      </c>
      <c r="AU536" s="1">
        <f t="shared" si="279"/>
        <v>14.314940099208421</v>
      </c>
    </row>
    <row r="537" spans="1:47" ht="12.95" customHeight="1" x14ac:dyDescent="0.2">
      <c r="A537" s="67" t="s">
        <v>227</v>
      </c>
      <c r="B537" s="68" t="s">
        <v>100</v>
      </c>
      <c r="C537" s="67">
        <v>42562.900999999998</v>
      </c>
      <c r="D537" s="69"/>
      <c r="E537" s="70">
        <f t="shared" si="263"/>
        <v>-1105.0106609776353</v>
      </c>
      <c r="F537" s="1">
        <f t="shared" si="264"/>
        <v>-1105</v>
      </c>
      <c r="G537" s="1">
        <f t="shared" si="256"/>
        <v>-1.7882150001241826E-2</v>
      </c>
      <c r="I537" s="1">
        <f>+C537-(C$7+F537*C$8)</f>
        <v>-1.7882150001241826E-2</v>
      </c>
      <c r="P537" s="1">
        <f t="shared" si="265"/>
        <v>-3.6274381952682206E-3</v>
      </c>
      <c r="Q537" s="119">
        <f t="shared" si="280"/>
        <v>27544.400999999998</v>
      </c>
      <c r="R537" s="1">
        <f t="shared" si="257"/>
        <v>2.031968086713633E-4</v>
      </c>
      <c r="S537" s="2">
        <f>S$16</f>
        <v>0.1</v>
      </c>
      <c r="Z537" s="1">
        <f t="shared" si="266"/>
        <v>-1105</v>
      </c>
      <c r="AA537" s="1">
        <f t="shared" si="267"/>
        <v>-1.7141411128154663E-2</v>
      </c>
      <c r="AB537" s="1">
        <f t="shared" si="268"/>
        <v>-7.8233444027747696E-3</v>
      </c>
      <c r="AC537" s="1">
        <f t="shared" si="269"/>
        <v>-1.4254711805973605E-2</v>
      </c>
      <c r="AD537" s="1">
        <f t="shared" si="270"/>
        <v>-7.407388730871628E-4</v>
      </c>
      <c r="AE537" s="1">
        <f t="shared" si="271"/>
        <v>5.4869407810243991E-8</v>
      </c>
      <c r="AF537" s="1">
        <f t="shared" si="272"/>
        <v>-1.4254711805973605E-2</v>
      </c>
      <c r="AG537" s="2"/>
      <c r="AH537" s="1">
        <f t="shared" si="273"/>
        <v>-1.0058805598467056E-2</v>
      </c>
      <c r="AI537" s="1">
        <f t="shared" si="274"/>
        <v>0.75962218630981615</v>
      </c>
      <c r="AJ537" s="1">
        <f t="shared" si="275"/>
        <v>-0.29080821719200445</v>
      </c>
      <c r="AK537" s="1">
        <f t="shared" si="276"/>
        <v>0.24591066691670102</v>
      </c>
      <c r="AL537" s="1">
        <f t="shared" si="277"/>
        <v>2.3448172630555106</v>
      </c>
      <c r="AM537" s="1">
        <f t="shared" si="278"/>
        <v>2.3758951133407193</v>
      </c>
      <c r="AN537" s="1">
        <f t="shared" si="262"/>
        <v>14.623646532284964</v>
      </c>
      <c r="AO537" s="1">
        <f t="shared" si="262"/>
        <v>14.623642153887397</v>
      </c>
      <c r="AP537" s="1">
        <f t="shared" si="262"/>
        <v>14.623669387376633</v>
      </c>
      <c r="AQ537" s="1">
        <f t="shared" si="262"/>
        <v>14.623499973194502</v>
      </c>
      <c r="AR537" s="1">
        <f t="shared" si="262"/>
        <v>14.624552985889583</v>
      </c>
      <c r="AS537" s="1">
        <f t="shared" si="262"/>
        <v>14.617973487043001</v>
      </c>
      <c r="AT537" s="1">
        <f t="shared" si="262"/>
        <v>14.657830918144946</v>
      </c>
      <c r="AU537" s="1">
        <f t="shared" si="279"/>
        <v>14.319661225312103</v>
      </c>
    </row>
    <row r="538" spans="1:47" ht="12.95" customHeight="1" x14ac:dyDescent="0.2">
      <c r="A538" s="67" t="s">
        <v>214</v>
      </c>
      <c r="B538" s="68" t="s">
        <v>101</v>
      </c>
      <c r="C538" s="67">
        <v>42568.781799999997</v>
      </c>
      <c r="D538" s="69"/>
      <c r="E538" s="70">
        <f t="shared" si="263"/>
        <v>-1101.5046464737843</v>
      </c>
      <c r="F538" s="1">
        <f t="shared" si="264"/>
        <v>-1101.5</v>
      </c>
      <c r="G538" s="1">
        <f t="shared" si="256"/>
        <v>-7.7937450041645207E-3</v>
      </c>
      <c r="P538" s="1">
        <f t="shared" si="265"/>
        <v>-3.6163040350908429E-3</v>
      </c>
      <c r="Q538" s="119">
        <f t="shared" si="280"/>
        <v>27550.281799999997</v>
      </c>
      <c r="R538" s="1">
        <f t="shared" si="257"/>
        <v>1.7451013050095231E-5</v>
      </c>
      <c r="S538" s="2">
        <f>S$18</f>
        <v>1</v>
      </c>
      <c r="Z538" s="1">
        <f t="shared" si="266"/>
        <v>-1101.5</v>
      </c>
      <c r="AA538" s="1">
        <f t="shared" si="267"/>
        <v>-1.7102351974221452E-2</v>
      </c>
      <c r="AB538" s="1">
        <f t="shared" si="268"/>
        <v>2.2266071398531345E-3</v>
      </c>
      <c r="AC538" s="1">
        <f t="shared" si="269"/>
        <v>-4.1774409690736782E-3</v>
      </c>
      <c r="AD538" s="1">
        <f t="shared" si="270"/>
        <v>9.3086069700569311E-3</v>
      </c>
      <c r="AE538" s="1">
        <f t="shared" si="271"/>
        <v>8.6650163722992485E-5</v>
      </c>
      <c r="AF538" s="1">
        <f t="shared" si="272"/>
        <v>-4.1774409690736782E-3</v>
      </c>
      <c r="AG538" s="2"/>
      <c r="AH538" s="1">
        <f t="shared" si="273"/>
        <v>-1.0020352144017655E-2</v>
      </c>
      <c r="AI538" s="1">
        <f t="shared" si="274"/>
        <v>0.75915094206573586</v>
      </c>
      <c r="AJ538" s="1">
        <f t="shared" si="275"/>
        <v>-0.28897245968516599</v>
      </c>
      <c r="AK538" s="1">
        <f t="shared" si="276"/>
        <v>0.24544914078086905</v>
      </c>
      <c r="AL538" s="1">
        <f t="shared" si="277"/>
        <v>2.3467353853447768</v>
      </c>
      <c r="AM538" s="1">
        <f t="shared" si="278"/>
        <v>2.3822825137198564</v>
      </c>
      <c r="AN538" s="1">
        <f t="shared" si="262"/>
        <v>14.626018371795258</v>
      </c>
      <c r="AO538" s="1">
        <f t="shared" si="262"/>
        <v>14.626013864273784</v>
      </c>
      <c r="AP538" s="1">
        <f t="shared" si="262"/>
        <v>14.626041775805239</v>
      </c>
      <c r="AQ538" s="1">
        <f t="shared" si="262"/>
        <v>14.625868918115348</v>
      </c>
      <c r="AR538" s="1">
        <f t="shared" si="262"/>
        <v>14.626938533929229</v>
      </c>
      <c r="AS538" s="1">
        <f t="shared" si="262"/>
        <v>14.620284992752648</v>
      </c>
      <c r="AT538" s="1">
        <f t="shared" si="262"/>
        <v>14.660411754051571</v>
      </c>
      <c r="AU538" s="1">
        <f t="shared" si="279"/>
        <v>14.322415215539252</v>
      </c>
    </row>
    <row r="539" spans="1:47" ht="12.95" customHeight="1" x14ac:dyDescent="0.2">
      <c r="A539" s="70" t="s">
        <v>228</v>
      </c>
      <c r="B539" s="2" t="s">
        <v>101</v>
      </c>
      <c r="C539" s="69">
        <v>42570.47</v>
      </c>
      <c r="D539" s="69"/>
      <c r="E539" s="1">
        <f t="shared" si="263"/>
        <v>-1100.4981756389629</v>
      </c>
      <c r="F539" s="1">
        <f t="shared" si="264"/>
        <v>-1100.5</v>
      </c>
      <c r="G539" s="1">
        <f t="shared" si="256"/>
        <v>3.0600850004702806E-3</v>
      </c>
      <c r="I539" s="1">
        <f>+G539</f>
        <v>3.0600850004702806E-3</v>
      </c>
      <c r="P539" s="1">
        <f t="shared" si="265"/>
        <v>-3.6131224278751943E-3</v>
      </c>
      <c r="Q539" s="119">
        <f t="shared" si="280"/>
        <v>27551.97</v>
      </c>
      <c r="R539" s="1">
        <f t="shared" si="257"/>
        <v>4.4531697381725228E-5</v>
      </c>
      <c r="S539" s="2">
        <f t="shared" ref="S539:S552" si="281">S$16</f>
        <v>0.1</v>
      </c>
      <c r="Z539" s="1">
        <f t="shared" si="266"/>
        <v>-1100.5</v>
      </c>
      <c r="AA539" s="1">
        <f t="shared" si="267"/>
        <v>-1.709118613573557E-2</v>
      </c>
      <c r="AB539" s="1">
        <f t="shared" si="268"/>
        <v>1.3069444462720353E-2</v>
      </c>
      <c r="AC539" s="1">
        <f t="shared" si="269"/>
        <v>6.673207428345475E-3</v>
      </c>
      <c r="AD539" s="1">
        <f t="shared" si="270"/>
        <v>2.0151271136205851E-2</v>
      </c>
      <c r="AE539" s="1">
        <f t="shared" si="271"/>
        <v>4.0607372840488307E-5</v>
      </c>
      <c r="AF539" s="1">
        <f t="shared" si="272"/>
        <v>6.673207428345475E-3</v>
      </c>
      <c r="AG539" s="2"/>
      <c r="AH539" s="1">
        <f t="shared" si="273"/>
        <v>-1.0009359462250072E-2</v>
      </c>
      <c r="AI539" s="1">
        <f t="shared" si="274"/>
        <v>0.75901657067748074</v>
      </c>
      <c r="AJ539" s="1">
        <f t="shared" si="275"/>
        <v>-0.28844818014925067</v>
      </c>
      <c r="AK539" s="1">
        <f t="shared" si="276"/>
        <v>0.24531721547793542</v>
      </c>
      <c r="AL539" s="1">
        <f t="shared" si="277"/>
        <v>2.3472829835376179</v>
      </c>
      <c r="AM539" s="1">
        <f t="shared" si="278"/>
        <v>2.3841113895681212</v>
      </c>
      <c r="AN539" s="1">
        <f t="shared" si="262"/>
        <v>14.626695770205062</v>
      </c>
      <c r="AO539" s="1">
        <f t="shared" si="262"/>
        <v>14.626691225274389</v>
      </c>
      <c r="AP539" s="1">
        <f t="shared" si="262"/>
        <v>14.626719332660549</v>
      </c>
      <c r="AQ539" s="1">
        <f t="shared" si="262"/>
        <v>14.626545483314127</v>
      </c>
      <c r="AR539" s="1">
        <f t="shared" si="262"/>
        <v>14.627619865493187</v>
      </c>
      <c r="AS539" s="1">
        <f t="shared" si="262"/>
        <v>14.620945139435348</v>
      </c>
      <c r="AT539" s="1">
        <f t="shared" si="262"/>
        <v>14.661148664830586</v>
      </c>
      <c r="AU539" s="1">
        <f t="shared" si="279"/>
        <v>14.323202069889865</v>
      </c>
    </row>
    <row r="540" spans="1:47" ht="12.95" customHeight="1" x14ac:dyDescent="0.2">
      <c r="A540" s="70" t="s">
        <v>229</v>
      </c>
      <c r="B540" s="2"/>
      <c r="C540" s="69">
        <v>42574.650999999998</v>
      </c>
      <c r="D540" s="69"/>
      <c r="E540" s="1">
        <f t="shared" si="263"/>
        <v>-1098.0055476562748</v>
      </c>
      <c r="F540" s="1">
        <f t="shared" si="264"/>
        <v>-1098</v>
      </c>
      <c r="G540" s="1">
        <f t="shared" si="256"/>
        <v>-9.3053400050848722E-3</v>
      </c>
      <c r="I540" s="1">
        <f>+G540</f>
        <v>-9.3053400050848722E-3</v>
      </c>
      <c r="P540" s="1">
        <f t="shared" si="265"/>
        <v>-3.6051675959041887E-3</v>
      </c>
      <c r="Q540" s="119">
        <f t="shared" si="280"/>
        <v>27556.150999999998</v>
      </c>
      <c r="R540" s="1">
        <f t="shared" si="257"/>
        <v>3.2491965494384723E-5</v>
      </c>
      <c r="S540" s="2">
        <f t="shared" si="281"/>
        <v>0.1</v>
      </c>
      <c r="Z540" s="1">
        <f t="shared" si="266"/>
        <v>-1098</v>
      </c>
      <c r="AA540" s="1">
        <f t="shared" si="267"/>
        <v>-1.7063259775535612E-2</v>
      </c>
      <c r="AB540" s="1">
        <f t="shared" si="268"/>
        <v>6.7652618266666152E-4</v>
      </c>
      <c r="AC540" s="1">
        <f t="shared" si="269"/>
        <v>-5.700172409180684E-3</v>
      </c>
      <c r="AD540" s="1">
        <f t="shared" si="270"/>
        <v>7.7579197704507399E-3</v>
      </c>
      <c r="AE540" s="1">
        <f t="shared" si="271"/>
        <v>6.0185319164750468E-6</v>
      </c>
      <c r="AF540" s="1">
        <f t="shared" si="272"/>
        <v>-5.700172409180684E-3</v>
      </c>
      <c r="AG540" s="2"/>
      <c r="AH540" s="1">
        <f t="shared" si="273"/>
        <v>-9.9818661877515338E-3</v>
      </c>
      <c r="AI540" s="1">
        <f t="shared" si="274"/>
        <v>0.758681165973907</v>
      </c>
      <c r="AJ540" s="1">
        <f t="shared" si="275"/>
        <v>-0.28713791467772992</v>
      </c>
      <c r="AK540" s="1">
        <f t="shared" si="276"/>
        <v>0.24498728489898489</v>
      </c>
      <c r="AL540" s="1">
        <f t="shared" si="277"/>
        <v>2.3486511319066317</v>
      </c>
      <c r="AM540" s="1">
        <f t="shared" si="278"/>
        <v>2.3886912025779234</v>
      </c>
      <c r="AN540" s="1">
        <f t="shared" si="262"/>
        <v>14.628388742281169</v>
      </c>
      <c r="AO540" s="1">
        <f t="shared" si="262"/>
        <v>14.628384102814106</v>
      </c>
      <c r="AP540" s="1">
        <f t="shared" si="262"/>
        <v>14.628412703997018</v>
      </c>
      <c r="AQ540" s="1">
        <f t="shared" si="262"/>
        <v>14.628236360328955</v>
      </c>
      <c r="AR540" s="1">
        <f t="shared" si="262"/>
        <v>14.629322702226403</v>
      </c>
      <c r="AS540" s="1">
        <f t="shared" si="262"/>
        <v>14.62259495690788</v>
      </c>
      <c r="AT540" s="1">
        <f t="shared" si="262"/>
        <v>14.662990026437857</v>
      </c>
      <c r="AU540" s="1">
        <f t="shared" si="279"/>
        <v>14.325169205766398</v>
      </c>
    </row>
    <row r="541" spans="1:47" ht="12.95" customHeight="1" x14ac:dyDescent="0.2">
      <c r="A541" s="75" t="s">
        <v>230</v>
      </c>
      <c r="B541" s="74"/>
      <c r="C541" s="69">
        <v>42574.650999999998</v>
      </c>
      <c r="D541" s="69">
        <v>0.01</v>
      </c>
      <c r="E541" s="1">
        <f t="shared" si="263"/>
        <v>-1098.0055476562748</v>
      </c>
      <c r="F541" s="1">
        <f t="shared" si="264"/>
        <v>-1098</v>
      </c>
      <c r="G541" s="1">
        <f t="shared" si="256"/>
        <v>-9.3053400050848722E-3</v>
      </c>
      <c r="I541" s="1">
        <f>+C541-(C$7+F541*C$8)</f>
        <v>-9.3053400050848722E-3</v>
      </c>
      <c r="P541" s="1">
        <f t="shared" si="265"/>
        <v>-3.6051675959041887E-3</v>
      </c>
      <c r="Q541" s="119">
        <f t="shared" si="280"/>
        <v>27556.150999999998</v>
      </c>
      <c r="R541" s="1">
        <f t="shared" si="257"/>
        <v>3.2491965494384723E-5</v>
      </c>
      <c r="S541" s="2">
        <f t="shared" si="281"/>
        <v>0.1</v>
      </c>
      <c r="Z541" s="1">
        <f t="shared" si="266"/>
        <v>-1098</v>
      </c>
      <c r="AA541" s="1">
        <f t="shared" si="267"/>
        <v>-1.7063259775535612E-2</v>
      </c>
      <c r="AB541" s="1">
        <f t="shared" si="268"/>
        <v>6.7652618266666152E-4</v>
      </c>
      <c r="AC541" s="1">
        <f t="shared" si="269"/>
        <v>-5.700172409180684E-3</v>
      </c>
      <c r="AD541" s="1">
        <f t="shared" si="270"/>
        <v>7.7579197704507399E-3</v>
      </c>
      <c r="AE541" s="1">
        <f t="shared" si="271"/>
        <v>6.0185319164750468E-6</v>
      </c>
      <c r="AF541" s="1">
        <f t="shared" si="272"/>
        <v>-5.700172409180684E-3</v>
      </c>
      <c r="AG541" s="2"/>
      <c r="AH541" s="1">
        <f t="shared" si="273"/>
        <v>-9.9818661877515338E-3</v>
      </c>
      <c r="AI541" s="1">
        <f t="shared" si="274"/>
        <v>0.758681165973907</v>
      </c>
      <c r="AJ541" s="1">
        <f t="shared" si="275"/>
        <v>-0.28713791467772992</v>
      </c>
      <c r="AK541" s="1">
        <f t="shared" si="276"/>
        <v>0.24498728489898489</v>
      </c>
      <c r="AL541" s="1">
        <f t="shared" si="277"/>
        <v>2.3486511319066317</v>
      </c>
      <c r="AM541" s="1">
        <f t="shared" si="278"/>
        <v>2.3886912025779234</v>
      </c>
      <c r="AN541" s="1">
        <f t="shared" ref="AN541:AT550" si="282">$AU541+$AB$7*SIN(AO541)</f>
        <v>14.628388742281169</v>
      </c>
      <c r="AO541" s="1">
        <f t="shared" si="282"/>
        <v>14.628384102814106</v>
      </c>
      <c r="AP541" s="1">
        <f t="shared" si="282"/>
        <v>14.628412703997018</v>
      </c>
      <c r="AQ541" s="1">
        <f t="shared" si="282"/>
        <v>14.628236360328955</v>
      </c>
      <c r="AR541" s="1">
        <f t="shared" si="282"/>
        <v>14.629322702226403</v>
      </c>
      <c r="AS541" s="1">
        <f t="shared" si="282"/>
        <v>14.62259495690788</v>
      </c>
      <c r="AT541" s="1">
        <f t="shared" si="282"/>
        <v>14.662990026437857</v>
      </c>
      <c r="AU541" s="1">
        <f t="shared" si="279"/>
        <v>14.325169205766398</v>
      </c>
    </row>
    <row r="542" spans="1:47" ht="12.95" customHeight="1" x14ac:dyDescent="0.2">
      <c r="A542" s="67" t="s">
        <v>231</v>
      </c>
      <c r="B542" s="68" t="s">
        <v>100</v>
      </c>
      <c r="C542" s="67">
        <v>42579.682000000001</v>
      </c>
      <c r="D542" s="69"/>
      <c r="E542" s="70">
        <f t="shared" si="263"/>
        <v>-1095.0061667950165</v>
      </c>
      <c r="F542" s="1">
        <f t="shared" si="264"/>
        <v>-1095</v>
      </c>
      <c r="G542" s="1">
        <f t="shared" si="256"/>
        <v>-1.0343850000936072E-2</v>
      </c>
      <c r="I542" s="1">
        <f>+C542-(C$7+F542*C$8)</f>
        <v>-1.0343850000936072E-2</v>
      </c>
      <c r="P542" s="1">
        <f t="shared" si="265"/>
        <v>-3.595620262695999E-3</v>
      </c>
      <c r="Q542" s="119">
        <f t="shared" si="280"/>
        <v>27561.182000000001</v>
      </c>
      <c r="R542" s="1">
        <f t="shared" si="257"/>
        <v>4.553860460006768E-5</v>
      </c>
      <c r="S542" s="2">
        <f t="shared" si="281"/>
        <v>0.1</v>
      </c>
      <c r="Z542" s="1">
        <f t="shared" si="266"/>
        <v>-1095</v>
      </c>
      <c r="AA542" s="1">
        <f t="shared" si="267"/>
        <v>-1.7029726062263717E-2</v>
      </c>
      <c r="AB542" s="1">
        <f t="shared" si="268"/>
        <v>-3.9499745796401156E-4</v>
      </c>
      <c r="AC542" s="1">
        <f t="shared" si="269"/>
        <v>-6.7482297382400729E-3</v>
      </c>
      <c r="AD542" s="1">
        <f t="shared" si="270"/>
        <v>6.6858760613276447E-3</v>
      </c>
      <c r="AE542" s="1">
        <f t="shared" si="271"/>
        <v>4.4700938707434059E-6</v>
      </c>
      <c r="AF542" s="1">
        <f t="shared" si="272"/>
        <v>-6.7482297382400729E-3</v>
      </c>
      <c r="AG542" s="2"/>
      <c r="AH542" s="1">
        <f t="shared" si="273"/>
        <v>-9.9488525429720608E-3</v>
      </c>
      <c r="AI542" s="1">
        <f t="shared" si="274"/>
        <v>0.75827966644753675</v>
      </c>
      <c r="AJ542" s="1">
        <f t="shared" si="275"/>
        <v>-0.28556641421530943</v>
      </c>
      <c r="AK542" s="1">
        <f t="shared" si="276"/>
        <v>0.24459114817420374</v>
      </c>
      <c r="AL542" s="1">
        <f t="shared" si="277"/>
        <v>2.3502913162335446</v>
      </c>
      <c r="AM542" s="1">
        <f t="shared" si="278"/>
        <v>2.3942014094923327</v>
      </c>
      <c r="AN542" s="1">
        <f t="shared" si="282"/>
        <v>14.630419322667315</v>
      </c>
      <c r="AO542" s="1">
        <f t="shared" si="282"/>
        <v>14.630414567830249</v>
      </c>
      <c r="AP542" s="1">
        <f t="shared" si="282"/>
        <v>14.630443769451189</v>
      </c>
      <c r="AQ542" s="1">
        <f t="shared" si="282"/>
        <v>14.630264403939591</v>
      </c>
      <c r="AR542" s="1">
        <f t="shared" si="282"/>
        <v>14.631365179797795</v>
      </c>
      <c r="AS542" s="1">
        <f t="shared" si="282"/>
        <v>14.624573705768789</v>
      </c>
      <c r="AT542" s="1">
        <f t="shared" si="282"/>
        <v>14.665197934854309</v>
      </c>
      <c r="AU542" s="1">
        <f t="shared" si="279"/>
        <v>14.327529768818239</v>
      </c>
    </row>
    <row r="543" spans="1:47" ht="12.95" customHeight="1" x14ac:dyDescent="0.2">
      <c r="A543" s="67" t="s">
        <v>227</v>
      </c>
      <c r="B543" s="68" t="s">
        <v>100</v>
      </c>
      <c r="C543" s="67">
        <v>42579.688000000002</v>
      </c>
      <c r="D543" s="69"/>
      <c r="E543" s="70">
        <f t="shared" si="263"/>
        <v>-1095.002589715873</v>
      </c>
      <c r="F543" s="1">
        <f t="shared" si="264"/>
        <v>-1095</v>
      </c>
      <c r="G543" s="1">
        <f t="shared" si="256"/>
        <v>-4.3438499997137114E-3</v>
      </c>
      <c r="I543" s="1">
        <f>+C543-(C$7+F543*C$8)</f>
        <v>-4.3438499997137114E-3</v>
      </c>
      <c r="P543" s="1">
        <f t="shared" si="265"/>
        <v>-3.595620262695999E-3</v>
      </c>
      <c r="Q543" s="119">
        <f t="shared" si="280"/>
        <v>27561.188000000002</v>
      </c>
      <c r="R543" s="1">
        <f t="shared" si="257"/>
        <v>5.5984773935759516E-7</v>
      </c>
      <c r="S543" s="2">
        <f t="shared" si="281"/>
        <v>0.1</v>
      </c>
      <c r="Z543" s="1">
        <f t="shared" si="266"/>
        <v>-1095</v>
      </c>
      <c r="AA543" s="1">
        <f t="shared" si="267"/>
        <v>-1.7029726062263717E-2</v>
      </c>
      <c r="AB543" s="1">
        <f t="shared" si="268"/>
        <v>5.6050025432583493E-3</v>
      </c>
      <c r="AC543" s="1">
        <f t="shared" si="269"/>
        <v>-7.4822973701771248E-4</v>
      </c>
      <c r="AD543" s="1">
        <f t="shared" si="270"/>
        <v>1.2685876062550006E-2</v>
      </c>
      <c r="AE543" s="1">
        <f t="shared" si="271"/>
        <v>1.6093145147437926E-5</v>
      </c>
      <c r="AF543" s="1">
        <f t="shared" si="272"/>
        <v>-7.4822973701771248E-4</v>
      </c>
      <c r="AG543" s="2"/>
      <c r="AH543" s="1">
        <f t="shared" si="273"/>
        <v>-9.9488525429720608E-3</v>
      </c>
      <c r="AI543" s="1">
        <f t="shared" si="274"/>
        <v>0.75827966644753675</v>
      </c>
      <c r="AJ543" s="1">
        <f t="shared" si="275"/>
        <v>-0.28556641421530943</v>
      </c>
      <c r="AK543" s="1">
        <f t="shared" si="276"/>
        <v>0.24459114817420374</v>
      </c>
      <c r="AL543" s="1">
        <f t="shared" si="277"/>
        <v>2.3502913162335446</v>
      </c>
      <c r="AM543" s="1">
        <f t="shared" si="278"/>
        <v>2.3942014094923327</v>
      </c>
      <c r="AN543" s="1">
        <f t="shared" si="282"/>
        <v>14.630419322667315</v>
      </c>
      <c r="AO543" s="1">
        <f t="shared" si="282"/>
        <v>14.630414567830249</v>
      </c>
      <c r="AP543" s="1">
        <f t="shared" si="282"/>
        <v>14.630443769451189</v>
      </c>
      <c r="AQ543" s="1">
        <f t="shared" si="282"/>
        <v>14.630264403939591</v>
      </c>
      <c r="AR543" s="1">
        <f t="shared" si="282"/>
        <v>14.631365179797795</v>
      </c>
      <c r="AS543" s="1">
        <f t="shared" si="282"/>
        <v>14.624573705768789</v>
      </c>
      <c r="AT543" s="1">
        <f t="shared" si="282"/>
        <v>14.665197934854309</v>
      </c>
      <c r="AU543" s="1">
        <f t="shared" si="279"/>
        <v>14.327529768818239</v>
      </c>
    </row>
    <row r="544" spans="1:47" ht="12.95" customHeight="1" x14ac:dyDescent="0.2">
      <c r="A544" s="67" t="s">
        <v>227</v>
      </c>
      <c r="B544" s="68" t="s">
        <v>100</v>
      </c>
      <c r="C544" s="67">
        <v>42594.777000000002</v>
      </c>
      <c r="D544" s="69"/>
      <c r="E544" s="70">
        <f t="shared" si="263"/>
        <v>-1086.0068318515318</v>
      </c>
      <c r="F544" s="1">
        <f t="shared" si="264"/>
        <v>-1086</v>
      </c>
      <c r="G544" s="1">
        <f t="shared" si="256"/>
        <v>-1.1459380002634134E-2</v>
      </c>
      <c r="I544" s="1">
        <f>+C544-(C$7+F544*C$8)</f>
        <v>-1.1459380002634134E-2</v>
      </c>
      <c r="P544" s="1">
        <f t="shared" si="265"/>
        <v>-3.5669682168264524E-3</v>
      </c>
      <c r="Q544" s="119">
        <f t="shared" si="280"/>
        <v>27576.277000000002</v>
      </c>
      <c r="R544" s="1">
        <f t="shared" si="257"/>
        <v>6.2290163796756E-5</v>
      </c>
      <c r="S544" s="2">
        <f t="shared" si="281"/>
        <v>0.1</v>
      </c>
      <c r="Z544" s="1">
        <f t="shared" si="266"/>
        <v>-1086</v>
      </c>
      <c r="AA544" s="1">
        <f t="shared" si="267"/>
        <v>-1.6928981883098805E-2</v>
      </c>
      <c r="AB544" s="1">
        <f t="shared" si="268"/>
        <v>-1.6097090399996086E-3</v>
      </c>
      <c r="AC544" s="1">
        <f t="shared" si="269"/>
        <v>-7.8924117858076813E-3</v>
      </c>
      <c r="AD544" s="1">
        <f t="shared" si="270"/>
        <v>5.4696018804646709E-3</v>
      </c>
      <c r="AE544" s="1">
        <f t="shared" si="271"/>
        <v>2.9916544730782667E-6</v>
      </c>
      <c r="AF544" s="1">
        <f t="shared" si="272"/>
        <v>-7.8924117858076813E-3</v>
      </c>
      <c r="AG544" s="2"/>
      <c r="AH544" s="1">
        <f t="shared" si="273"/>
        <v>-9.8496709626345255E-3</v>
      </c>
      <c r="AI544" s="1">
        <f t="shared" si="274"/>
        <v>0.75708159980590317</v>
      </c>
      <c r="AJ544" s="1">
        <f t="shared" si="275"/>
        <v>-0.28085728048744396</v>
      </c>
      <c r="AK544" s="1">
        <f t="shared" si="276"/>
        <v>0.24340131524917863</v>
      </c>
      <c r="AL544" s="1">
        <f t="shared" si="277"/>
        <v>2.3552014913871946</v>
      </c>
      <c r="AM544" s="1">
        <f t="shared" si="278"/>
        <v>2.410827311055955</v>
      </c>
      <c r="AN544" s="1">
        <f t="shared" si="282"/>
        <v>14.636504637156126</v>
      </c>
      <c r="AO544" s="1">
        <f t="shared" si="282"/>
        <v>14.636499523375983</v>
      </c>
      <c r="AP544" s="1">
        <f t="shared" si="282"/>
        <v>14.636530578440119</v>
      </c>
      <c r="AQ544" s="1">
        <f t="shared" si="282"/>
        <v>14.63634195939512</v>
      </c>
      <c r="AR544" s="1">
        <f t="shared" si="282"/>
        <v>14.637486571246226</v>
      </c>
      <c r="AS544" s="1">
        <f t="shared" si="282"/>
        <v>14.630503249085127</v>
      </c>
      <c r="AT544" s="1">
        <f t="shared" si="282"/>
        <v>14.671810374119168</v>
      </c>
      <c r="AU544" s="1">
        <f t="shared" si="279"/>
        <v>14.334611457973763</v>
      </c>
    </row>
    <row r="545" spans="1:103" ht="12.95" customHeight="1" x14ac:dyDescent="0.2">
      <c r="A545" s="70" t="s">
        <v>228</v>
      </c>
      <c r="B545" s="2"/>
      <c r="C545" s="69">
        <v>42596.485999999997</v>
      </c>
      <c r="D545" s="69"/>
      <c r="E545" s="1">
        <f t="shared" si="263"/>
        <v>-1084.9879604756875</v>
      </c>
      <c r="F545" s="1">
        <f t="shared" si="264"/>
        <v>-1085</v>
      </c>
      <c r="G545" s="1">
        <f t="shared" si="256"/>
        <v>2.0194449993141461E-2</v>
      </c>
      <c r="I545" s="1">
        <f>+G545</f>
        <v>2.0194449993141461E-2</v>
      </c>
      <c r="P545" s="1">
        <f t="shared" si="265"/>
        <v>-3.563783725966412E-3</v>
      </c>
      <c r="Q545" s="119">
        <f t="shared" si="280"/>
        <v>27577.985999999997</v>
      </c>
      <c r="R545" s="1">
        <f t="shared" si="257"/>
        <v>5.6445366945175436E-4</v>
      </c>
      <c r="S545" s="2">
        <f t="shared" si="281"/>
        <v>0.1</v>
      </c>
      <c r="Z545" s="1">
        <f t="shared" si="266"/>
        <v>-1085</v>
      </c>
      <c r="AA545" s="1">
        <f t="shared" si="267"/>
        <v>-1.6917774964364578E-2</v>
      </c>
      <c r="AB545" s="1">
        <f t="shared" si="268"/>
        <v>3.0033087880740182E-2</v>
      </c>
      <c r="AC545" s="1">
        <f t="shared" si="269"/>
        <v>2.3758233719107874E-2</v>
      </c>
      <c r="AD545" s="1">
        <f t="shared" si="270"/>
        <v>3.7112224957506039E-2</v>
      </c>
      <c r="AE545" s="1">
        <f t="shared" si="271"/>
        <v>1.3773172412965342E-4</v>
      </c>
      <c r="AF545" s="1">
        <f t="shared" si="272"/>
        <v>2.3758233719107874E-2</v>
      </c>
      <c r="AG545" s="2"/>
      <c r="AH545" s="1">
        <f t="shared" si="273"/>
        <v>-9.838637887598721E-3</v>
      </c>
      <c r="AI545" s="1">
        <f t="shared" si="274"/>
        <v>0.75694907496638497</v>
      </c>
      <c r="AJ545" s="1">
        <f t="shared" si="275"/>
        <v>-0.28033454145311831</v>
      </c>
      <c r="AK545" s="1">
        <f t="shared" si="276"/>
        <v>0.24326898129065588</v>
      </c>
      <c r="AL545" s="1">
        <f t="shared" si="277"/>
        <v>2.3557461099397741</v>
      </c>
      <c r="AM545" s="1">
        <f t="shared" si="278"/>
        <v>2.4126835245300668</v>
      </c>
      <c r="AN545" s="1">
        <f t="shared" si="282"/>
        <v>14.637180190452836</v>
      </c>
      <c r="AO545" s="1">
        <f t="shared" si="282"/>
        <v>14.637175035583276</v>
      </c>
      <c r="AP545" s="1">
        <f t="shared" si="282"/>
        <v>14.637206301456382</v>
      </c>
      <c r="AQ545" s="1">
        <f t="shared" si="282"/>
        <v>14.637016636801214</v>
      </c>
      <c r="AR545" s="1">
        <f t="shared" si="282"/>
        <v>14.638166168384616</v>
      </c>
      <c r="AS545" s="1">
        <f t="shared" si="282"/>
        <v>14.631161470893209</v>
      </c>
      <c r="AT545" s="1">
        <f t="shared" si="282"/>
        <v>14.672544045292504</v>
      </c>
      <c r="AU545" s="1">
        <f t="shared" si="279"/>
        <v>14.335398312324376</v>
      </c>
    </row>
    <row r="546" spans="1:103" ht="12.95" customHeight="1" x14ac:dyDescent="0.2">
      <c r="A546" s="67" t="s">
        <v>227</v>
      </c>
      <c r="B546" s="68" t="s">
        <v>100</v>
      </c>
      <c r="C546" s="67">
        <v>42599.805999999997</v>
      </c>
      <c r="D546" s="69"/>
      <c r="E546" s="70">
        <f t="shared" si="263"/>
        <v>-1083.0086433499926</v>
      </c>
      <c r="F546" s="1">
        <f t="shared" si="264"/>
        <v>-1083</v>
      </c>
      <c r="G546" s="1">
        <f t="shared" si="256"/>
        <v>-1.4497890006168745E-2</v>
      </c>
      <c r="I546" s="1">
        <f>+C546-(C$7+F546*C$8)</f>
        <v>-1.4497890006168745E-2</v>
      </c>
      <c r="P546" s="1">
        <f t="shared" si="265"/>
        <v>-3.5574141861216112E-3</v>
      </c>
      <c r="Q546" s="119">
        <f t="shared" si="280"/>
        <v>27581.305999999997</v>
      </c>
      <c r="R546" s="1">
        <f t="shared" si="257"/>
        <v>1.1969401116903602E-4</v>
      </c>
      <c r="S546" s="2">
        <f t="shared" si="281"/>
        <v>0.1</v>
      </c>
      <c r="Z546" s="1">
        <f t="shared" si="266"/>
        <v>-1083</v>
      </c>
      <c r="AA546" s="1">
        <f t="shared" si="267"/>
        <v>-1.6895353322338998E-2</v>
      </c>
      <c r="AB546" s="1">
        <f t="shared" si="268"/>
        <v>-4.6813259402348588E-3</v>
      </c>
      <c r="AC546" s="1">
        <f t="shared" si="269"/>
        <v>-1.0940475820047134E-2</v>
      </c>
      <c r="AD546" s="1">
        <f t="shared" si="270"/>
        <v>2.3974633161702522E-3</v>
      </c>
      <c r="AE546" s="1">
        <f t="shared" si="271"/>
        <v>5.7478303523820627E-7</v>
      </c>
      <c r="AF546" s="1">
        <f t="shared" si="272"/>
        <v>-1.0940475820047134E-2</v>
      </c>
      <c r="AG546" s="2"/>
      <c r="AH546" s="1">
        <f t="shared" si="273"/>
        <v>-9.8165640659338867E-3</v>
      </c>
      <c r="AI546" s="1">
        <f t="shared" si="274"/>
        <v>0.75668438045913333</v>
      </c>
      <c r="AJ546" s="1">
        <f t="shared" si="275"/>
        <v>-0.27928936277751487</v>
      </c>
      <c r="AK546" s="1">
        <f t="shared" si="276"/>
        <v>0.24300423598228413</v>
      </c>
      <c r="AL546" s="1">
        <f t="shared" si="277"/>
        <v>2.3568347756186832</v>
      </c>
      <c r="AM546" s="1">
        <f t="shared" si="278"/>
        <v>2.4164013245400326</v>
      </c>
      <c r="AN546" s="1">
        <f t="shared" si="282"/>
        <v>14.638530942664532</v>
      </c>
      <c r="AO546" s="1">
        <f t="shared" si="282"/>
        <v>14.638525704881728</v>
      </c>
      <c r="AP546" s="1">
        <f t="shared" si="282"/>
        <v>14.638557395319339</v>
      </c>
      <c r="AQ546" s="1">
        <f t="shared" si="282"/>
        <v>14.638365628963914</v>
      </c>
      <c r="AR546" s="1">
        <f t="shared" si="282"/>
        <v>14.639525029232054</v>
      </c>
      <c r="AS546" s="1">
        <f t="shared" si="282"/>
        <v>14.63247754710174</v>
      </c>
      <c r="AT546" s="1">
        <f t="shared" si="282"/>
        <v>14.674010761451269</v>
      </c>
      <c r="AU546" s="1">
        <f t="shared" si="279"/>
        <v>14.336972021025604</v>
      </c>
    </row>
    <row r="547" spans="1:103" ht="12.95" customHeight="1" x14ac:dyDescent="0.2">
      <c r="A547" s="70" t="s">
        <v>228</v>
      </c>
      <c r="B547" s="2"/>
      <c r="C547" s="69">
        <v>42601.483</v>
      </c>
      <c r="D547" s="69"/>
      <c r="E547" s="1">
        <f t="shared" si="263"/>
        <v>-1082.0088497295717</v>
      </c>
      <c r="F547" s="1">
        <f t="shared" si="264"/>
        <v>-1082</v>
      </c>
      <c r="G547" s="1">
        <f t="shared" si="256"/>
        <v>-1.4844060002360493E-2</v>
      </c>
      <c r="I547" s="1">
        <f t="shared" ref="I547:I552" si="283">+G547</f>
        <v>-1.4844060002360493E-2</v>
      </c>
      <c r="P547" s="1">
        <f t="shared" si="265"/>
        <v>-3.5542291371368499E-3</v>
      </c>
      <c r="Q547" s="119">
        <f t="shared" si="280"/>
        <v>27582.983</v>
      </c>
      <c r="R547" s="1">
        <f t="shared" si="257"/>
        <v>1.2746028096535645E-4</v>
      </c>
      <c r="S547" s="2">
        <f t="shared" si="281"/>
        <v>0.1</v>
      </c>
      <c r="Z547" s="1">
        <f t="shared" si="266"/>
        <v>-1082</v>
      </c>
      <c r="AA547" s="1">
        <f t="shared" si="267"/>
        <v>-1.6884138610359242E-2</v>
      </c>
      <c r="AB547" s="1">
        <f t="shared" si="268"/>
        <v>-5.0385366717440472E-3</v>
      </c>
      <c r="AC547" s="1">
        <f t="shared" si="269"/>
        <v>-1.1289830865223643E-2</v>
      </c>
      <c r="AD547" s="1">
        <f t="shared" si="270"/>
        <v>2.0400786079987493E-3</v>
      </c>
      <c r="AE547" s="1">
        <f t="shared" si="271"/>
        <v>4.1619207268141151E-7</v>
      </c>
      <c r="AF547" s="1">
        <f t="shared" si="272"/>
        <v>-1.1289830865223643E-2</v>
      </c>
      <c r="AG547" s="2"/>
      <c r="AH547" s="1">
        <f t="shared" si="273"/>
        <v>-9.8055233306164457E-3</v>
      </c>
      <c r="AI547" s="1">
        <f t="shared" si="274"/>
        <v>0.75655221061961231</v>
      </c>
      <c r="AJ547" s="1">
        <f t="shared" si="275"/>
        <v>-0.27876692322879038</v>
      </c>
      <c r="AK547" s="1">
        <f t="shared" si="276"/>
        <v>0.24287182476296373</v>
      </c>
      <c r="AL547" s="1">
        <f t="shared" si="277"/>
        <v>2.357378823152362</v>
      </c>
      <c r="AM547" s="1">
        <f t="shared" si="278"/>
        <v>2.4182629175251886</v>
      </c>
      <c r="AN547" s="1">
        <f t="shared" si="282"/>
        <v>14.639206141791155</v>
      </c>
      <c r="AO547" s="1">
        <f t="shared" si="282"/>
        <v>14.639200862182815</v>
      </c>
      <c r="AP547" s="1">
        <f t="shared" si="282"/>
        <v>14.639232766379919</v>
      </c>
      <c r="AQ547" s="1">
        <f t="shared" si="282"/>
        <v>14.639039943931985</v>
      </c>
      <c r="AR547" s="1">
        <f t="shared" si="282"/>
        <v>14.64020429311528</v>
      </c>
      <c r="AS547" s="1">
        <f t="shared" si="282"/>
        <v>14.633135401900599</v>
      </c>
      <c r="AT547" s="1">
        <f t="shared" si="282"/>
        <v>14.674743806502942</v>
      </c>
      <c r="AU547" s="1">
        <f t="shared" si="279"/>
        <v>14.337758875376217</v>
      </c>
    </row>
    <row r="548" spans="1:103" ht="12.95" customHeight="1" x14ac:dyDescent="0.2">
      <c r="A548" s="70" t="s">
        <v>228</v>
      </c>
      <c r="B548" s="2"/>
      <c r="C548" s="69">
        <v>42606.517999999996</v>
      </c>
      <c r="D548" s="69"/>
      <c r="E548" s="1">
        <f t="shared" si="263"/>
        <v>-1079.0070841488889</v>
      </c>
      <c r="F548" s="1">
        <f t="shared" si="264"/>
        <v>-1079</v>
      </c>
      <c r="G548" s="1">
        <f t="shared" si="256"/>
        <v>-1.1882570004672743E-2</v>
      </c>
      <c r="I548" s="1">
        <f t="shared" si="283"/>
        <v>-1.1882570004672743E-2</v>
      </c>
      <c r="P548" s="1">
        <f t="shared" si="265"/>
        <v>-3.5446728739331251E-3</v>
      </c>
      <c r="Q548" s="119">
        <f t="shared" si="280"/>
        <v>27588.017999999996</v>
      </c>
      <c r="R548" s="1">
        <f t="shared" si="257"/>
        <v>6.9520528562795947E-5</v>
      </c>
      <c r="S548" s="2">
        <f t="shared" si="281"/>
        <v>0.1</v>
      </c>
      <c r="Z548" s="1">
        <f t="shared" si="266"/>
        <v>-1079</v>
      </c>
      <c r="AA548" s="1">
        <f t="shared" si="267"/>
        <v>-1.6850478978311195E-2</v>
      </c>
      <c r="AB548" s="1">
        <f t="shared" si="268"/>
        <v>-2.1101841101895946E-3</v>
      </c>
      <c r="AC548" s="1">
        <f t="shared" si="269"/>
        <v>-8.3378971307396174E-3</v>
      </c>
      <c r="AD548" s="1">
        <f t="shared" si="270"/>
        <v>4.9679089736384512E-3</v>
      </c>
      <c r="AE548" s="1">
        <f t="shared" si="271"/>
        <v>2.4680119570357448E-6</v>
      </c>
      <c r="AF548" s="1">
        <f t="shared" si="272"/>
        <v>-8.3378971307396174E-3</v>
      </c>
      <c r="AG548" s="2"/>
      <c r="AH548" s="1">
        <f t="shared" si="273"/>
        <v>-9.7723858944831488E-3</v>
      </c>
      <c r="AI548" s="1">
        <f t="shared" si="274"/>
        <v>0.7561564097284621</v>
      </c>
      <c r="AJ548" s="1">
        <f t="shared" si="275"/>
        <v>-0.2772002042889436</v>
      </c>
      <c r="AK548" s="1">
        <f t="shared" si="276"/>
        <v>0.24247443762462004</v>
      </c>
      <c r="AL548" s="1">
        <f t="shared" si="277"/>
        <v>2.3590098269699724</v>
      </c>
      <c r="AM548" s="1">
        <f t="shared" si="278"/>
        <v>2.4238585072500274</v>
      </c>
      <c r="AN548" s="1">
        <f t="shared" si="282"/>
        <v>14.641231032522381</v>
      </c>
      <c r="AO548" s="1">
        <f t="shared" si="282"/>
        <v>14.641225625951485</v>
      </c>
      <c r="AP548" s="1">
        <f t="shared" si="282"/>
        <v>14.641258177359644</v>
      </c>
      <c r="AQ548" s="1">
        <f t="shared" si="282"/>
        <v>14.641062165650951</v>
      </c>
      <c r="AR548" s="1">
        <f t="shared" si="282"/>
        <v>14.642241419644984</v>
      </c>
      <c r="AS548" s="1">
        <f t="shared" si="282"/>
        <v>14.635108235463473</v>
      </c>
      <c r="AT548" s="1">
        <f t="shared" si="282"/>
        <v>14.676941689947302</v>
      </c>
      <c r="AU548" s="1">
        <f t="shared" si="279"/>
        <v>14.340119438428058</v>
      </c>
    </row>
    <row r="549" spans="1:103" s="70" customFormat="1" ht="12.95" customHeight="1" x14ac:dyDescent="0.2">
      <c r="A549" s="70" t="s">
        <v>228</v>
      </c>
      <c r="B549" s="2"/>
      <c r="C549" s="69">
        <v>42606.527000000002</v>
      </c>
      <c r="D549" s="69"/>
      <c r="E549" s="1">
        <f t="shared" si="263"/>
        <v>-1079.0017185301715</v>
      </c>
      <c r="F549" s="1">
        <f t="shared" si="264"/>
        <v>-1079</v>
      </c>
      <c r="G549" s="1">
        <f t="shared" si="256"/>
        <v>-2.8825699992012233E-3</v>
      </c>
      <c r="H549" s="1"/>
      <c r="I549" s="1">
        <f t="shared" si="283"/>
        <v>-2.8825699992012233E-3</v>
      </c>
      <c r="J549" s="1"/>
      <c r="K549" s="1"/>
      <c r="L549" s="1"/>
      <c r="M549" s="1"/>
      <c r="N549" s="1"/>
      <c r="O549" s="1"/>
      <c r="P549" s="1">
        <f t="shared" si="265"/>
        <v>-3.5446728739331251E-3</v>
      </c>
      <c r="Q549" s="119">
        <f t="shared" si="280"/>
        <v>27588.027000000002</v>
      </c>
      <c r="R549" s="1">
        <f t="shared" si="257"/>
        <v>4.3838021672824852E-7</v>
      </c>
      <c r="S549" s="2">
        <f t="shared" si="281"/>
        <v>0.1</v>
      </c>
      <c r="T549" s="1"/>
      <c r="U549" s="1"/>
      <c r="V549" s="1"/>
      <c r="W549" s="1"/>
      <c r="X549" s="1"/>
      <c r="Y549" s="1"/>
      <c r="Z549" s="1">
        <f t="shared" si="266"/>
        <v>-1079</v>
      </c>
      <c r="AA549" s="1">
        <f t="shared" si="267"/>
        <v>-1.6850478978311195E-2</v>
      </c>
      <c r="AB549" s="1">
        <f t="shared" si="268"/>
        <v>6.8898158952819255E-3</v>
      </c>
      <c r="AC549" s="1">
        <f t="shared" si="269"/>
        <v>6.6210287473190185E-4</v>
      </c>
      <c r="AD549" s="1">
        <f t="shared" si="270"/>
        <v>1.3967908979109971E-2</v>
      </c>
      <c r="AE549" s="1">
        <f t="shared" si="271"/>
        <v>1.9510248124870098E-5</v>
      </c>
      <c r="AF549" s="1">
        <f t="shared" si="272"/>
        <v>6.6210287473190185E-4</v>
      </c>
      <c r="AG549" s="2"/>
      <c r="AH549" s="1">
        <f t="shared" si="273"/>
        <v>-9.7723858944831488E-3</v>
      </c>
      <c r="AI549" s="1">
        <f t="shared" si="274"/>
        <v>0.7561564097284621</v>
      </c>
      <c r="AJ549" s="1">
        <f t="shared" si="275"/>
        <v>-0.2772002042889436</v>
      </c>
      <c r="AK549" s="1">
        <f t="shared" si="276"/>
        <v>0.24247443762462004</v>
      </c>
      <c r="AL549" s="1">
        <f t="shared" si="277"/>
        <v>2.3590098269699724</v>
      </c>
      <c r="AM549" s="1">
        <f t="shared" si="278"/>
        <v>2.4238585072500274</v>
      </c>
      <c r="AN549" s="1">
        <f t="shared" si="282"/>
        <v>14.641231032522381</v>
      </c>
      <c r="AO549" s="1">
        <f t="shared" si="282"/>
        <v>14.641225625951485</v>
      </c>
      <c r="AP549" s="1">
        <f t="shared" si="282"/>
        <v>14.641258177359644</v>
      </c>
      <c r="AQ549" s="1">
        <f t="shared" si="282"/>
        <v>14.641062165650951</v>
      </c>
      <c r="AR549" s="1">
        <f t="shared" si="282"/>
        <v>14.642241419644984</v>
      </c>
      <c r="AS549" s="1">
        <f t="shared" si="282"/>
        <v>14.635108235463473</v>
      </c>
      <c r="AT549" s="1">
        <f t="shared" si="282"/>
        <v>14.676941689947302</v>
      </c>
      <c r="AU549" s="1">
        <f t="shared" si="279"/>
        <v>14.340119438428058</v>
      </c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</row>
    <row r="550" spans="1:103" ht="12.95" customHeight="1" x14ac:dyDescent="0.2">
      <c r="A550" s="70" t="s">
        <v>228</v>
      </c>
      <c r="B550" s="2"/>
      <c r="C550" s="69">
        <v>42606.538</v>
      </c>
      <c r="D550" s="69"/>
      <c r="E550" s="1">
        <f t="shared" si="263"/>
        <v>-1078.9951605517438</v>
      </c>
      <c r="F550" s="1">
        <f t="shared" si="264"/>
        <v>-1079</v>
      </c>
      <c r="G550" s="1">
        <f t="shared" si="256"/>
        <v>8.1174299994017929E-3</v>
      </c>
      <c r="I550" s="1">
        <f t="shared" si="283"/>
        <v>8.1174299994017929E-3</v>
      </c>
      <c r="P550" s="1">
        <f t="shared" si="265"/>
        <v>-3.5446728739331251E-3</v>
      </c>
      <c r="Q550" s="119">
        <f t="shared" si="280"/>
        <v>27588.038</v>
      </c>
      <c r="R550" s="1">
        <f t="shared" si="257"/>
        <v>1.3600464342824656E-4</v>
      </c>
      <c r="S550" s="2">
        <f t="shared" si="281"/>
        <v>0.1</v>
      </c>
      <c r="Z550" s="1">
        <f t="shared" si="266"/>
        <v>-1079</v>
      </c>
      <c r="AA550" s="1">
        <f t="shared" si="267"/>
        <v>-1.6850478978311195E-2</v>
      </c>
      <c r="AB550" s="1">
        <f t="shared" si="268"/>
        <v>1.7889815893884942E-2</v>
      </c>
      <c r="AC550" s="1">
        <f t="shared" si="269"/>
        <v>1.1662102873334919E-2</v>
      </c>
      <c r="AD550" s="1">
        <f t="shared" si="270"/>
        <v>2.4967908977712987E-2</v>
      </c>
      <c r="AE550" s="1">
        <f t="shared" si="271"/>
        <v>6.2339647871936086E-5</v>
      </c>
      <c r="AF550" s="1">
        <f t="shared" si="272"/>
        <v>1.1662102873334919E-2</v>
      </c>
      <c r="AG550" s="2"/>
      <c r="AH550" s="1">
        <f t="shared" si="273"/>
        <v>-9.7723858944831488E-3</v>
      </c>
      <c r="AI550" s="1">
        <f t="shared" si="274"/>
        <v>0.7561564097284621</v>
      </c>
      <c r="AJ550" s="1">
        <f t="shared" si="275"/>
        <v>-0.2772002042889436</v>
      </c>
      <c r="AK550" s="1">
        <f t="shared" si="276"/>
        <v>0.24247443762462004</v>
      </c>
      <c r="AL550" s="1">
        <f t="shared" si="277"/>
        <v>2.3590098269699724</v>
      </c>
      <c r="AM550" s="1">
        <f t="shared" si="278"/>
        <v>2.4238585072500274</v>
      </c>
      <c r="AN550" s="1">
        <f t="shared" si="282"/>
        <v>14.641231032522381</v>
      </c>
      <c r="AO550" s="1">
        <f t="shared" si="282"/>
        <v>14.641225625951485</v>
      </c>
      <c r="AP550" s="1">
        <f t="shared" si="282"/>
        <v>14.641258177359644</v>
      </c>
      <c r="AQ550" s="1">
        <f t="shared" si="282"/>
        <v>14.641062165650951</v>
      </c>
      <c r="AR550" s="1">
        <f t="shared" si="282"/>
        <v>14.642241419644984</v>
      </c>
      <c r="AS550" s="1">
        <f t="shared" si="282"/>
        <v>14.635108235463473</v>
      </c>
      <c r="AT550" s="1">
        <f t="shared" si="282"/>
        <v>14.676941689947302</v>
      </c>
      <c r="AU550" s="1">
        <f t="shared" si="279"/>
        <v>14.340119438428058</v>
      </c>
    </row>
    <row r="551" spans="1:103" ht="12.95" customHeight="1" x14ac:dyDescent="0.2">
      <c r="A551" s="70" t="s">
        <v>228</v>
      </c>
      <c r="B551" s="2" t="s">
        <v>101</v>
      </c>
      <c r="C551" s="69">
        <v>42617.404999999999</v>
      </c>
      <c r="D551" s="69"/>
      <c r="E551" s="1">
        <f t="shared" si="263"/>
        <v>-1072.5164740442362</v>
      </c>
      <c r="F551" s="1">
        <f t="shared" si="264"/>
        <v>-1072.5</v>
      </c>
      <c r="G551" s="1">
        <f t="shared" si="256"/>
        <v>-2.7632675002678297E-2</v>
      </c>
      <c r="I551" s="1">
        <f t="shared" si="283"/>
        <v>-2.7632675002678297E-2</v>
      </c>
      <c r="P551" s="1">
        <f t="shared" si="265"/>
        <v>-3.5239618929581345E-3</v>
      </c>
      <c r="Q551" s="119">
        <f t="shared" si="280"/>
        <v>27598.904999999999</v>
      </c>
      <c r="R551" s="1">
        <f t="shared" si="257"/>
        <v>5.8123004780679288E-4</v>
      </c>
      <c r="S551" s="2">
        <f t="shared" si="281"/>
        <v>0.1</v>
      </c>
      <c r="Z551" s="1">
        <f t="shared" si="266"/>
        <v>-1072.5</v>
      </c>
      <c r="AA551" s="1">
        <f t="shared" si="267"/>
        <v>-1.677747064358745E-2</v>
      </c>
      <c r="AB551" s="1">
        <f t="shared" si="268"/>
        <v>-1.7932164650016846E-2</v>
      </c>
      <c r="AC551" s="1">
        <f t="shared" si="269"/>
        <v>-2.4108713109720164E-2</v>
      </c>
      <c r="AD551" s="1">
        <f t="shared" si="270"/>
        <v>-1.0855204359090848E-2</v>
      </c>
      <c r="AE551" s="1">
        <f t="shared" si="271"/>
        <v>1.1783546167762494E-5</v>
      </c>
      <c r="AF551" s="1">
        <f t="shared" si="272"/>
        <v>-2.4108713109720164E-2</v>
      </c>
      <c r="AG551" s="2"/>
      <c r="AH551" s="1">
        <f t="shared" si="273"/>
        <v>-9.7005103526614494E-3</v>
      </c>
      <c r="AI551" s="1">
        <f t="shared" si="274"/>
        <v>0.75530247837094544</v>
      </c>
      <c r="AJ551" s="1">
        <f t="shared" si="275"/>
        <v>-0.2738087374442868</v>
      </c>
      <c r="AK551" s="1">
        <f t="shared" si="276"/>
        <v>0.24161264935116247</v>
      </c>
      <c r="AL551" s="1">
        <f t="shared" si="277"/>
        <v>2.3625378304832432</v>
      </c>
      <c r="AM551" s="1">
        <f t="shared" si="278"/>
        <v>2.4360382677198853</v>
      </c>
      <c r="AN551" s="1">
        <f t="shared" ref="AN551:AT560" si="284">$AU551+$AB$7*SIN(AO551)</f>
        <v>14.645614670872334</v>
      </c>
      <c r="AO551" s="1">
        <f t="shared" si="284"/>
        <v>14.64560898147713</v>
      </c>
      <c r="AP551" s="1">
        <f t="shared" si="284"/>
        <v>14.645642965913673</v>
      </c>
      <c r="AQ551" s="1">
        <f t="shared" si="284"/>
        <v>14.645439936053632</v>
      </c>
      <c r="AR551" s="1">
        <f t="shared" si="284"/>
        <v>14.646651780530055</v>
      </c>
      <c r="AS551" s="1">
        <f t="shared" si="284"/>
        <v>14.639378968896407</v>
      </c>
      <c r="AT551" s="1">
        <f t="shared" si="284"/>
        <v>14.681697333296217</v>
      </c>
      <c r="AU551" s="1">
        <f t="shared" si="279"/>
        <v>14.345233991707047</v>
      </c>
    </row>
    <row r="552" spans="1:103" ht="12.95" customHeight="1" x14ac:dyDescent="0.2">
      <c r="A552" s="70" t="s">
        <v>228</v>
      </c>
      <c r="B552" s="2" t="s">
        <v>101</v>
      </c>
      <c r="C552" s="69">
        <v>42617.42</v>
      </c>
      <c r="D552" s="69"/>
      <c r="E552" s="1">
        <f t="shared" si="263"/>
        <v>-1072.5075313463797</v>
      </c>
      <c r="F552" s="1">
        <f t="shared" si="264"/>
        <v>-1072.5</v>
      </c>
      <c r="G552" s="1">
        <f t="shared" si="256"/>
        <v>-1.2632675003260374E-2</v>
      </c>
      <c r="I552" s="1">
        <f t="shared" si="283"/>
        <v>-1.2632675003260374E-2</v>
      </c>
      <c r="P552" s="1">
        <f t="shared" si="265"/>
        <v>-3.5239618929581345E-3</v>
      </c>
      <c r="Q552" s="119">
        <f t="shared" si="280"/>
        <v>27598.92</v>
      </c>
      <c r="R552" s="1">
        <f t="shared" si="257"/>
        <v>8.2968654525791919E-5</v>
      </c>
      <c r="S552" s="2">
        <f t="shared" si="281"/>
        <v>0.1</v>
      </c>
      <c r="Z552" s="1">
        <f t="shared" si="266"/>
        <v>-1072.5</v>
      </c>
      <c r="AA552" s="1">
        <f t="shared" si="267"/>
        <v>-1.677747064358745E-2</v>
      </c>
      <c r="AB552" s="1">
        <f t="shared" si="268"/>
        <v>-2.9321646505989247E-3</v>
      </c>
      <c r="AC552" s="1">
        <f t="shared" si="269"/>
        <v>-9.1087131103022405E-3</v>
      </c>
      <c r="AD552" s="1">
        <f t="shared" si="270"/>
        <v>4.1447956403270758E-3</v>
      </c>
      <c r="AE552" s="1">
        <f t="shared" si="271"/>
        <v>1.7179330900074336E-6</v>
      </c>
      <c r="AF552" s="1">
        <f t="shared" si="272"/>
        <v>-9.1087131103022405E-3</v>
      </c>
      <c r="AG552" s="2"/>
      <c r="AH552" s="1">
        <f t="shared" si="273"/>
        <v>-9.7005103526614494E-3</v>
      </c>
      <c r="AI552" s="1">
        <f t="shared" si="274"/>
        <v>0.75530247837094544</v>
      </c>
      <c r="AJ552" s="1">
        <f t="shared" si="275"/>
        <v>-0.2738087374442868</v>
      </c>
      <c r="AK552" s="1">
        <f t="shared" si="276"/>
        <v>0.24161264935116247</v>
      </c>
      <c r="AL552" s="1">
        <f t="shared" si="277"/>
        <v>2.3625378304832432</v>
      </c>
      <c r="AM552" s="1">
        <f t="shared" si="278"/>
        <v>2.4360382677198853</v>
      </c>
      <c r="AN552" s="1">
        <f t="shared" si="284"/>
        <v>14.645614670872334</v>
      </c>
      <c r="AO552" s="1">
        <f t="shared" si="284"/>
        <v>14.64560898147713</v>
      </c>
      <c r="AP552" s="1">
        <f t="shared" si="284"/>
        <v>14.645642965913673</v>
      </c>
      <c r="AQ552" s="1">
        <f t="shared" si="284"/>
        <v>14.645439936053632</v>
      </c>
      <c r="AR552" s="1">
        <f t="shared" si="284"/>
        <v>14.646651780530055</v>
      </c>
      <c r="AS552" s="1">
        <f t="shared" si="284"/>
        <v>14.639378968896407</v>
      </c>
      <c r="AT552" s="1">
        <f t="shared" si="284"/>
        <v>14.681697333296217</v>
      </c>
      <c r="AU552" s="1">
        <f t="shared" si="279"/>
        <v>14.345233991707047</v>
      </c>
    </row>
    <row r="553" spans="1:103" ht="12.95" customHeight="1" x14ac:dyDescent="0.2">
      <c r="A553" s="67" t="s">
        <v>167</v>
      </c>
      <c r="B553" s="68" t="s">
        <v>100</v>
      </c>
      <c r="C553" s="67">
        <v>42621.621200000001</v>
      </c>
      <c r="D553" s="69"/>
      <c r="E553" s="70">
        <f t="shared" si="263"/>
        <v>-1070.0028605305733</v>
      </c>
      <c r="F553" s="1">
        <f t="shared" si="264"/>
        <v>-1070</v>
      </c>
      <c r="G553" s="1">
        <f t="shared" si="256"/>
        <v>-4.7981000025174581E-3</v>
      </c>
      <c r="P553" s="1">
        <f t="shared" si="265"/>
        <v>-3.5159940380769731E-3</v>
      </c>
      <c r="Q553" s="119">
        <f t="shared" si="280"/>
        <v>27603.121200000001</v>
      </c>
      <c r="R553" s="1">
        <f t="shared" si="257"/>
        <v>1.6437957040538659E-6</v>
      </c>
      <c r="S553" s="2">
        <f>S$18</f>
        <v>1</v>
      </c>
      <c r="Z553" s="1">
        <f t="shared" si="266"/>
        <v>-1070</v>
      </c>
      <c r="AA553" s="1">
        <f t="shared" si="267"/>
        <v>-1.6749361933957225E-2</v>
      </c>
      <c r="AB553" s="1">
        <f t="shared" si="268"/>
        <v>4.8747378287060869E-3</v>
      </c>
      <c r="AC553" s="1">
        <f t="shared" si="269"/>
        <v>-1.2821059644404849E-3</v>
      </c>
      <c r="AD553" s="1">
        <f t="shared" si="270"/>
        <v>1.1951261931439767E-2</v>
      </c>
      <c r="AE553" s="1">
        <f t="shared" si="271"/>
        <v>1.4283266175388139E-4</v>
      </c>
      <c r="AF553" s="1">
        <f t="shared" si="272"/>
        <v>-1.2821059644404849E-3</v>
      </c>
      <c r="AG553" s="2"/>
      <c r="AH553" s="1">
        <f t="shared" si="273"/>
        <v>-9.672837831223545E-3</v>
      </c>
      <c r="AI553" s="1">
        <f t="shared" si="274"/>
        <v>0.75497536470838755</v>
      </c>
      <c r="AJ553" s="1">
        <f t="shared" si="275"/>
        <v>-0.27250545533495002</v>
      </c>
      <c r="AK553" s="1">
        <f t="shared" si="276"/>
        <v>0.24128090997445636</v>
      </c>
      <c r="AL553" s="1">
        <f t="shared" si="277"/>
        <v>2.3638926367597235</v>
      </c>
      <c r="AM553" s="1">
        <f t="shared" si="278"/>
        <v>2.4407433373387124</v>
      </c>
      <c r="AN553" s="1">
        <f t="shared" si="284"/>
        <v>14.647299369542297</v>
      </c>
      <c r="AO553" s="1">
        <f t="shared" si="284"/>
        <v>14.647293568510323</v>
      </c>
      <c r="AP553" s="1">
        <f t="shared" si="284"/>
        <v>14.647328115397771</v>
      </c>
      <c r="AQ553" s="1">
        <f t="shared" si="284"/>
        <v>14.647122346824949</v>
      </c>
      <c r="AR553" s="1">
        <f t="shared" si="284"/>
        <v>14.648346833344839</v>
      </c>
      <c r="AS553" s="1">
        <f t="shared" si="284"/>
        <v>14.641020205104212</v>
      </c>
      <c r="AT553" s="1">
        <f t="shared" si="284"/>
        <v>14.683524082801108</v>
      </c>
      <c r="AU553" s="1">
        <f t="shared" si="279"/>
        <v>14.347201127583581</v>
      </c>
    </row>
    <row r="554" spans="1:103" ht="12.95" customHeight="1" x14ac:dyDescent="0.2">
      <c r="A554" s="70" t="s">
        <v>228</v>
      </c>
      <c r="B554" s="2" t="s">
        <v>101</v>
      </c>
      <c r="C554" s="69">
        <v>42622.453000000001</v>
      </c>
      <c r="D554" s="69"/>
      <c r="E554" s="1">
        <f t="shared" si="263"/>
        <v>-1069.506958125407</v>
      </c>
      <c r="F554" s="1">
        <f t="shared" si="264"/>
        <v>-1069.5</v>
      </c>
      <c r="G554" s="1">
        <f t="shared" si="256"/>
        <v>-1.1671184998704121E-2</v>
      </c>
      <c r="I554" s="1">
        <f>+G554</f>
        <v>-1.1671184998704121E-2</v>
      </c>
      <c r="P554" s="1">
        <f t="shared" si="265"/>
        <v>-3.5144003275695609E-3</v>
      </c>
      <c r="Q554" s="119">
        <f t="shared" si="280"/>
        <v>27603.953000000001</v>
      </c>
      <c r="R554" s="1">
        <f t="shared" si="257"/>
        <v>6.653313617125573E-5</v>
      </c>
      <c r="S554" s="2">
        <f t="shared" ref="S554:S566" si="285">S$16</f>
        <v>0.1</v>
      </c>
      <c r="Z554" s="1">
        <f t="shared" si="266"/>
        <v>-1069.5</v>
      </c>
      <c r="AA554" s="1">
        <f t="shared" si="267"/>
        <v>-1.6743738299932746E-2</v>
      </c>
      <c r="AB554" s="1">
        <f t="shared" si="268"/>
        <v>-2.0038835306256178E-3</v>
      </c>
      <c r="AC554" s="1">
        <f t="shared" si="269"/>
        <v>-8.1567846711345596E-3</v>
      </c>
      <c r="AD554" s="1">
        <f t="shared" si="270"/>
        <v>5.0725533012286259E-3</v>
      </c>
      <c r="AE554" s="1">
        <f t="shared" si="271"/>
        <v>2.5730796993805432E-6</v>
      </c>
      <c r="AF554" s="1">
        <f t="shared" si="272"/>
        <v>-8.1567846711345596E-3</v>
      </c>
      <c r="AG554" s="2"/>
      <c r="AH554" s="1">
        <f t="shared" si="273"/>
        <v>-9.6673014680785027E-3</v>
      </c>
      <c r="AI554" s="1">
        <f t="shared" si="274"/>
        <v>0.75491002987240385</v>
      </c>
      <c r="AJ554" s="1">
        <f t="shared" si="275"/>
        <v>-0.27224487423076577</v>
      </c>
      <c r="AK554" s="1">
        <f t="shared" si="276"/>
        <v>0.24121454342709819</v>
      </c>
      <c r="AL554" s="1">
        <f t="shared" si="277"/>
        <v>2.3641634572829999</v>
      </c>
      <c r="AM554" s="1">
        <f t="shared" si="278"/>
        <v>2.4416857288754765</v>
      </c>
      <c r="AN554" s="1">
        <f t="shared" si="284"/>
        <v>14.647636221786918</v>
      </c>
      <c r="AO554" s="1">
        <f t="shared" si="284"/>
        <v>14.64763039823502</v>
      </c>
      <c r="AP554" s="1">
        <f t="shared" si="284"/>
        <v>14.647665058369546</v>
      </c>
      <c r="AQ554" s="1">
        <f t="shared" si="284"/>
        <v>14.64745873942409</v>
      </c>
      <c r="AR554" s="1">
        <f t="shared" si="284"/>
        <v>14.648685761455184</v>
      </c>
      <c r="AS554" s="1">
        <f t="shared" si="284"/>
        <v>14.641348362577295</v>
      </c>
      <c r="AT554" s="1">
        <f t="shared" si="284"/>
        <v>14.683889276511477</v>
      </c>
      <c r="AU554" s="1">
        <f t="shared" si="279"/>
        <v>14.347594554758889</v>
      </c>
    </row>
    <row r="555" spans="1:103" ht="12.95" customHeight="1" x14ac:dyDescent="0.2">
      <c r="A555" s="67" t="s">
        <v>227</v>
      </c>
      <c r="B555" s="68" t="s">
        <v>100</v>
      </c>
      <c r="C555" s="67">
        <v>42631.675999999999</v>
      </c>
      <c r="D555" s="69"/>
      <c r="E555" s="70">
        <f t="shared" si="263"/>
        <v>-1064.0083913030328</v>
      </c>
      <c r="F555" s="1">
        <f t="shared" si="264"/>
        <v>-1064</v>
      </c>
      <c r="G555" s="1">
        <f t="shared" si="256"/>
        <v>-1.4075120001507457E-2</v>
      </c>
      <c r="I555" s="1">
        <f>+C555-(C$7+F555*C$8)</f>
        <v>-1.4075120001507457E-2</v>
      </c>
      <c r="P555" s="1">
        <f t="shared" si="265"/>
        <v>-3.4968664423020582E-3</v>
      </c>
      <c r="Q555" s="119">
        <f t="shared" si="280"/>
        <v>27613.175999999999</v>
      </c>
      <c r="R555" s="1">
        <f t="shared" si="257"/>
        <v>1.1189944836284171E-4</v>
      </c>
      <c r="S555" s="2">
        <f t="shared" si="285"/>
        <v>0.1</v>
      </c>
      <c r="Z555" s="1">
        <f t="shared" si="266"/>
        <v>-1064</v>
      </c>
      <c r="AA555" s="1">
        <f t="shared" si="267"/>
        <v>-1.6681836960288566E-2</v>
      </c>
      <c r="AB555" s="1">
        <f t="shared" si="268"/>
        <v>-4.4687591620978951E-3</v>
      </c>
      <c r="AC555" s="1">
        <f t="shared" si="269"/>
        <v>-1.05782535592054E-2</v>
      </c>
      <c r="AD555" s="1">
        <f t="shared" si="270"/>
        <v>2.6067169587811086E-3</v>
      </c>
      <c r="AE555" s="1">
        <f t="shared" si="271"/>
        <v>6.7949733031970313E-7</v>
      </c>
      <c r="AF555" s="1">
        <f t="shared" si="272"/>
        <v>-1.05782535592054E-2</v>
      </c>
      <c r="AG555" s="2"/>
      <c r="AH555" s="1">
        <f t="shared" si="273"/>
        <v>-9.6063608394095622E-3</v>
      </c>
      <c r="AI555" s="1">
        <f t="shared" si="274"/>
        <v>0.7541932764422834</v>
      </c>
      <c r="AJ555" s="1">
        <f t="shared" si="275"/>
        <v>-0.26938014106518343</v>
      </c>
      <c r="AK555" s="1">
        <f t="shared" si="276"/>
        <v>0.24048410357383232</v>
      </c>
      <c r="AL555" s="1">
        <f t="shared" si="277"/>
        <v>2.3671393963088043</v>
      </c>
      <c r="AM555" s="1">
        <f t="shared" si="278"/>
        <v>2.4520824992169894</v>
      </c>
      <c r="AN555" s="1">
        <f t="shared" si="284"/>
        <v>14.651339676605476</v>
      </c>
      <c r="AO555" s="1">
        <f t="shared" si="284"/>
        <v>14.651333601058209</v>
      </c>
      <c r="AP555" s="1">
        <f t="shared" si="284"/>
        <v>14.651369523649034</v>
      </c>
      <c r="AQ555" s="1">
        <f t="shared" si="284"/>
        <v>14.651157092714008</v>
      </c>
      <c r="AR555" s="1">
        <f t="shared" si="284"/>
        <v>14.652412160681168</v>
      </c>
      <c r="AS555" s="1">
        <f t="shared" si="284"/>
        <v>14.64495612910005</v>
      </c>
      <c r="AT555" s="1">
        <f t="shared" si="284"/>
        <v>14.687902972771061</v>
      </c>
      <c r="AU555" s="1">
        <f t="shared" si="279"/>
        <v>14.351922253687263</v>
      </c>
    </row>
    <row r="556" spans="1:103" ht="12.95" customHeight="1" x14ac:dyDescent="0.2">
      <c r="A556" s="70" t="s">
        <v>228</v>
      </c>
      <c r="B556" s="2"/>
      <c r="C556" s="69">
        <v>42633.36</v>
      </c>
      <c r="D556" s="69"/>
      <c r="E556" s="1">
        <f t="shared" si="263"/>
        <v>-1063.0044244236135</v>
      </c>
      <c r="F556" s="1">
        <f t="shared" si="264"/>
        <v>-1063</v>
      </c>
      <c r="G556" s="1">
        <f t="shared" si="256"/>
        <v>-7.4212899999110959E-3</v>
      </c>
      <c r="I556" s="1">
        <f t="shared" ref="I556:I563" si="286">+G556</f>
        <v>-7.4212899999110959E-3</v>
      </c>
      <c r="P556" s="1">
        <f t="shared" si="265"/>
        <v>-3.4936778585273973E-3</v>
      </c>
      <c r="Q556" s="119">
        <f t="shared" si="280"/>
        <v>27614.86</v>
      </c>
      <c r="R556" s="1">
        <f t="shared" si="257"/>
        <v>1.5426137133144644E-5</v>
      </c>
      <c r="S556" s="2">
        <f t="shared" si="285"/>
        <v>0.1</v>
      </c>
      <c r="Z556" s="1">
        <f t="shared" si="266"/>
        <v>-1063</v>
      </c>
      <c r="AA556" s="1">
        <f t="shared" si="267"/>
        <v>-1.6670574065748029E-2</v>
      </c>
      <c r="AB556" s="1">
        <f t="shared" si="268"/>
        <v>2.1739827637249198E-3</v>
      </c>
      <c r="AC556" s="1">
        <f t="shared" si="269"/>
        <v>-3.9276121413836986E-3</v>
      </c>
      <c r="AD556" s="1">
        <f t="shared" si="270"/>
        <v>9.2492840658369331E-3</v>
      </c>
      <c r="AE556" s="1">
        <f t="shared" si="271"/>
        <v>8.5549255730544993E-6</v>
      </c>
      <c r="AF556" s="1">
        <f t="shared" si="272"/>
        <v>-3.9276121413836986E-3</v>
      </c>
      <c r="AG556" s="2"/>
      <c r="AH556" s="1">
        <f t="shared" si="273"/>
        <v>-9.5952727636360157E-3</v>
      </c>
      <c r="AI556" s="1">
        <f t="shared" si="274"/>
        <v>0.75406333710163265</v>
      </c>
      <c r="AJ556" s="1">
        <f t="shared" si="275"/>
        <v>-0.26885960757721683</v>
      </c>
      <c r="AK556" s="1">
        <f t="shared" si="276"/>
        <v>0.240351216473527</v>
      </c>
      <c r="AL556" s="1">
        <f t="shared" si="277"/>
        <v>2.3676798696562069</v>
      </c>
      <c r="AM556" s="1">
        <f t="shared" si="278"/>
        <v>2.4539788469050459</v>
      </c>
      <c r="AN556" s="1">
        <f t="shared" si="284"/>
        <v>14.652012654662867</v>
      </c>
      <c r="AO556" s="1">
        <f t="shared" si="284"/>
        <v>14.652006532449548</v>
      </c>
      <c r="AP556" s="1">
        <f t="shared" si="284"/>
        <v>14.652042687888773</v>
      </c>
      <c r="AQ556" s="1">
        <f t="shared" si="284"/>
        <v>14.651829134276248</v>
      </c>
      <c r="AR556" s="1">
        <f t="shared" si="284"/>
        <v>14.65308933194175</v>
      </c>
      <c r="AS556" s="1">
        <f t="shared" si="284"/>
        <v>14.645611700964178</v>
      </c>
      <c r="AT556" s="1">
        <f t="shared" si="284"/>
        <v>14.68863205949237</v>
      </c>
      <c r="AU556" s="1">
        <f t="shared" si="279"/>
        <v>14.352709108037876</v>
      </c>
    </row>
    <row r="557" spans="1:103" ht="12.95" customHeight="1" x14ac:dyDescent="0.2">
      <c r="A557" s="70" t="s">
        <v>228</v>
      </c>
      <c r="B557" s="2"/>
      <c r="C557" s="69">
        <v>42633.368999999999</v>
      </c>
      <c r="D557" s="69"/>
      <c r="E557" s="1">
        <f t="shared" si="263"/>
        <v>-1062.9990588049002</v>
      </c>
      <c r="F557" s="1">
        <f t="shared" si="264"/>
        <v>-1063</v>
      </c>
      <c r="G557" s="1">
        <f t="shared" si="256"/>
        <v>1.5787099982844666E-3</v>
      </c>
      <c r="I557" s="1">
        <f t="shared" si="286"/>
        <v>1.5787099982844666E-3</v>
      </c>
      <c r="P557" s="1">
        <f t="shared" si="265"/>
        <v>-3.4936778585273973E-3</v>
      </c>
      <c r="Q557" s="119">
        <f t="shared" si="280"/>
        <v>27614.868999999999</v>
      </c>
      <c r="R557" s="1">
        <f t="shared" si="257"/>
        <v>2.5729118569932454E-5</v>
      </c>
      <c r="S557" s="2">
        <f t="shared" si="285"/>
        <v>0.1</v>
      </c>
      <c r="Z557" s="1">
        <f t="shared" si="266"/>
        <v>-1063</v>
      </c>
      <c r="AA557" s="1">
        <f t="shared" si="267"/>
        <v>-1.6670574065748029E-2</v>
      </c>
      <c r="AB557" s="1">
        <f t="shared" si="268"/>
        <v>1.1173982761920482E-2</v>
      </c>
      <c r="AC557" s="1">
        <f t="shared" si="269"/>
        <v>5.0723878568118639E-3</v>
      </c>
      <c r="AD557" s="1">
        <f t="shared" si="270"/>
        <v>1.8249284064032496E-2</v>
      </c>
      <c r="AE557" s="1">
        <f t="shared" si="271"/>
        <v>3.3303636884975045E-5</v>
      </c>
      <c r="AF557" s="1">
        <f t="shared" si="272"/>
        <v>5.0723878568118639E-3</v>
      </c>
      <c r="AG557" s="2"/>
      <c r="AH557" s="1">
        <f t="shared" si="273"/>
        <v>-9.5952727636360157E-3</v>
      </c>
      <c r="AI557" s="1">
        <f t="shared" si="274"/>
        <v>0.75406333710163265</v>
      </c>
      <c r="AJ557" s="1">
        <f t="shared" si="275"/>
        <v>-0.26885960757721683</v>
      </c>
      <c r="AK557" s="1">
        <f t="shared" si="276"/>
        <v>0.240351216473527</v>
      </c>
      <c r="AL557" s="1">
        <f t="shared" si="277"/>
        <v>2.3676798696562069</v>
      </c>
      <c r="AM557" s="1">
        <f t="shared" si="278"/>
        <v>2.4539788469050459</v>
      </c>
      <c r="AN557" s="1">
        <f t="shared" si="284"/>
        <v>14.652012654662867</v>
      </c>
      <c r="AO557" s="1">
        <f t="shared" si="284"/>
        <v>14.652006532449548</v>
      </c>
      <c r="AP557" s="1">
        <f t="shared" si="284"/>
        <v>14.652042687888773</v>
      </c>
      <c r="AQ557" s="1">
        <f t="shared" si="284"/>
        <v>14.651829134276248</v>
      </c>
      <c r="AR557" s="1">
        <f t="shared" si="284"/>
        <v>14.65308933194175</v>
      </c>
      <c r="AS557" s="1">
        <f t="shared" si="284"/>
        <v>14.645611700964178</v>
      </c>
      <c r="AT557" s="1">
        <f t="shared" si="284"/>
        <v>14.68863205949237</v>
      </c>
      <c r="AU557" s="1">
        <f t="shared" si="279"/>
        <v>14.352709108037876</v>
      </c>
    </row>
    <row r="558" spans="1:103" ht="12.95" customHeight="1" x14ac:dyDescent="0.2">
      <c r="A558" s="70" t="s">
        <v>228</v>
      </c>
      <c r="B558" s="2"/>
      <c r="C558" s="69">
        <v>42638.392999999996</v>
      </c>
      <c r="D558" s="69"/>
      <c r="E558" s="1">
        <f t="shared" si="263"/>
        <v>-1060.0038512026451</v>
      </c>
      <c r="F558" s="1">
        <f t="shared" si="264"/>
        <v>-1060</v>
      </c>
      <c r="G558" s="1">
        <f t="shared" si="256"/>
        <v>-6.4598000099067576E-3</v>
      </c>
      <c r="I558" s="1">
        <f t="shared" si="286"/>
        <v>-6.4598000099067576E-3</v>
      </c>
      <c r="P558" s="1">
        <f t="shared" si="265"/>
        <v>-3.4841109909539746E-3</v>
      </c>
      <c r="Q558" s="119">
        <f t="shared" si="280"/>
        <v>27619.892999999996</v>
      </c>
      <c r="R558" s="1">
        <f t="shared" si="257"/>
        <v>8.8547251375161769E-6</v>
      </c>
      <c r="S558" s="2">
        <f t="shared" si="285"/>
        <v>0.1</v>
      </c>
      <c r="Z558" s="1">
        <f t="shared" si="266"/>
        <v>-1060</v>
      </c>
      <c r="AA558" s="1">
        <f t="shared" si="267"/>
        <v>-1.6636770523618151E-2</v>
      </c>
      <c r="AB558" s="1">
        <f t="shared" si="268"/>
        <v>3.1021939338281464E-3</v>
      </c>
      <c r="AC558" s="1">
        <f t="shared" si="269"/>
        <v>-2.975689018952783E-3</v>
      </c>
      <c r="AD558" s="1">
        <f t="shared" si="270"/>
        <v>1.0176970513711393E-2</v>
      </c>
      <c r="AE558" s="1">
        <f t="shared" si="271"/>
        <v>1.0357072883695115E-5</v>
      </c>
      <c r="AF558" s="1">
        <f t="shared" si="272"/>
        <v>-2.975689018952783E-3</v>
      </c>
      <c r="AG558" s="2"/>
      <c r="AH558" s="1">
        <f t="shared" si="273"/>
        <v>-9.561993943734904E-3</v>
      </c>
      <c r="AI558" s="1">
        <f t="shared" si="274"/>
        <v>0.75367421802915091</v>
      </c>
      <c r="AJ558" s="1">
        <f t="shared" si="275"/>
        <v>-0.26729861175461073</v>
      </c>
      <c r="AK558" s="1">
        <f t="shared" si="276"/>
        <v>0.23995240893631209</v>
      </c>
      <c r="AL558" s="1">
        <f t="shared" si="277"/>
        <v>2.369300173841991</v>
      </c>
      <c r="AM558" s="1">
        <f t="shared" si="278"/>
        <v>2.4596790786253973</v>
      </c>
      <c r="AN558" s="1">
        <f t="shared" si="284"/>
        <v>14.654030894144764</v>
      </c>
      <c r="AO558" s="1">
        <f t="shared" si="284"/>
        <v>14.654024630350357</v>
      </c>
      <c r="AP558" s="1">
        <f t="shared" si="284"/>
        <v>14.654061490481661</v>
      </c>
      <c r="AQ558" s="1">
        <f t="shared" si="284"/>
        <v>14.653844547770122</v>
      </c>
      <c r="AR558" s="1">
        <f t="shared" si="284"/>
        <v>14.655120190330241</v>
      </c>
      <c r="AS558" s="1">
        <f t="shared" si="284"/>
        <v>14.647577708259389</v>
      </c>
      <c r="AT558" s="1">
        <f t="shared" si="284"/>
        <v>14.690818071900519</v>
      </c>
      <c r="AU558" s="1">
        <f t="shared" si="279"/>
        <v>14.355069671089717</v>
      </c>
    </row>
    <row r="559" spans="1:103" ht="12.95" customHeight="1" x14ac:dyDescent="0.2">
      <c r="A559" s="70" t="s">
        <v>228</v>
      </c>
      <c r="B559" s="2"/>
      <c r="C559" s="69">
        <v>42643.413999999997</v>
      </c>
      <c r="D559" s="69"/>
      <c r="E559" s="1">
        <f t="shared" si="263"/>
        <v>-1057.0104321399594</v>
      </c>
      <c r="F559" s="1">
        <f t="shared" si="264"/>
        <v>-1057</v>
      </c>
      <c r="G559" s="1">
        <f t="shared" si="256"/>
        <v>-1.7498310007795226E-2</v>
      </c>
      <c r="I559" s="1">
        <f t="shared" si="286"/>
        <v>-1.7498310007795226E-2</v>
      </c>
      <c r="P559" s="1">
        <f t="shared" si="265"/>
        <v>-3.4745424490063891E-3</v>
      </c>
      <c r="Q559" s="119">
        <f t="shared" si="280"/>
        <v>27624.913999999997</v>
      </c>
      <c r="R559" s="1">
        <f t="shared" si="257"/>
        <v>1.9666605654293824E-4</v>
      </c>
      <c r="S559" s="2">
        <f t="shared" si="285"/>
        <v>0.1</v>
      </c>
      <c r="Z559" s="1">
        <f t="shared" si="266"/>
        <v>-1057</v>
      </c>
      <c r="AA559" s="1">
        <f t="shared" si="267"/>
        <v>-1.6602944810019289E-2</v>
      </c>
      <c r="AB559" s="1">
        <f t="shared" si="268"/>
        <v>-7.9696166565387319E-3</v>
      </c>
      <c r="AC559" s="1">
        <f t="shared" si="269"/>
        <v>-1.4023767558788838E-2</v>
      </c>
      <c r="AD559" s="1">
        <f t="shared" si="270"/>
        <v>-8.9536519777593665E-4</v>
      </c>
      <c r="AE559" s="1">
        <f t="shared" si="271"/>
        <v>8.0167883738834222E-8</v>
      </c>
      <c r="AF559" s="1">
        <f t="shared" si="272"/>
        <v>-1.4023767558788838E-2</v>
      </c>
      <c r="AG559" s="2"/>
      <c r="AH559" s="1">
        <f t="shared" si="273"/>
        <v>-9.5286933512564939E-3</v>
      </c>
      <c r="AI559" s="1">
        <f t="shared" si="274"/>
        <v>0.75328614561674756</v>
      </c>
      <c r="AJ559" s="1">
        <f t="shared" si="275"/>
        <v>-0.26573852374865026</v>
      </c>
      <c r="AK559" s="1">
        <f t="shared" si="276"/>
        <v>0.2395533833475301</v>
      </c>
      <c r="AL559" s="1">
        <f t="shared" si="277"/>
        <v>2.3709188084191735</v>
      </c>
      <c r="AM559" s="1">
        <f t="shared" si="278"/>
        <v>2.4653961646703886</v>
      </c>
      <c r="AN559" s="1">
        <f t="shared" si="284"/>
        <v>14.656048093776985</v>
      </c>
      <c r="AO559" s="1">
        <f t="shared" si="284"/>
        <v>14.656041686009381</v>
      </c>
      <c r="AP559" s="1">
        <f t="shared" si="284"/>
        <v>14.656079260090589</v>
      </c>
      <c r="AQ559" s="1">
        <f t="shared" si="284"/>
        <v>14.655858896673989</v>
      </c>
      <c r="AR559" s="1">
        <f t="shared" si="284"/>
        <v>14.657150067388127</v>
      </c>
      <c r="AS559" s="1">
        <f t="shared" si="284"/>
        <v>14.64954265723134</v>
      </c>
      <c r="AT559" s="1">
        <f t="shared" si="284"/>
        <v>14.693002213432852</v>
      </c>
      <c r="AU559" s="1">
        <f t="shared" si="279"/>
        <v>14.357430234141559</v>
      </c>
    </row>
    <row r="560" spans="1:103" ht="12.95" customHeight="1" x14ac:dyDescent="0.2">
      <c r="A560" s="70" t="s">
        <v>232</v>
      </c>
      <c r="B560" s="2"/>
      <c r="C560" s="69">
        <v>42680.321000000004</v>
      </c>
      <c r="D560" s="69"/>
      <c r="E560" s="1">
        <f t="shared" si="263"/>
        <v>-1035.0072221525979</v>
      </c>
      <c r="F560" s="1">
        <f t="shared" si="264"/>
        <v>-1035</v>
      </c>
      <c r="G560" s="1">
        <f t="shared" si="256"/>
        <v>-1.2114049997762777E-2</v>
      </c>
      <c r="I560" s="1">
        <f t="shared" si="286"/>
        <v>-1.2114049997762777E-2</v>
      </c>
      <c r="P560" s="1">
        <f t="shared" si="265"/>
        <v>-3.4043219799580076E-3</v>
      </c>
      <c r="Q560" s="119">
        <f t="shared" si="280"/>
        <v>27661.821000000004</v>
      </c>
      <c r="R560" s="1">
        <f t="shared" si="257"/>
        <v>7.58593621441334E-5</v>
      </c>
      <c r="S560" s="2">
        <f t="shared" si="285"/>
        <v>0.1</v>
      </c>
      <c r="Z560" s="1">
        <f t="shared" si="266"/>
        <v>-1035</v>
      </c>
      <c r="AA560" s="1">
        <f t="shared" si="267"/>
        <v>-1.635422623571077E-2</v>
      </c>
      <c r="AB560" s="1">
        <f t="shared" si="268"/>
        <v>-2.8302121442410726E-3</v>
      </c>
      <c r="AC560" s="1">
        <f t="shared" si="269"/>
        <v>-8.7097280178047697E-3</v>
      </c>
      <c r="AD560" s="1">
        <f t="shared" si="270"/>
        <v>4.2401762379479929E-3</v>
      </c>
      <c r="AE560" s="1">
        <f t="shared" si="271"/>
        <v>1.7979094528858797E-6</v>
      </c>
      <c r="AF560" s="1">
        <f t="shared" si="272"/>
        <v>-8.7097280178047697E-3</v>
      </c>
      <c r="AG560" s="2"/>
      <c r="AH560" s="1">
        <f t="shared" si="273"/>
        <v>-9.2838378535217043E-3</v>
      </c>
      <c r="AI560" s="1">
        <f t="shared" si="274"/>
        <v>0.75047204844325555</v>
      </c>
      <c r="AJ560" s="1">
        <f t="shared" si="275"/>
        <v>-0.25432571738341614</v>
      </c>
      <c r="AK560" s="1">
        <f t="shared" si="276"/>
        <v>0.23662068973313474</v>
      </c>
      <c r="AL560" s="1">
        <f t="shared" si="277"/>
        <v>2.3827382860921857</v>
      </c>
      <c r="AM560" s="1">
        <f t="shared" si="278"/>
        <v>2.5078453214787118</v>
      </c>
      <c r="AN560" s="1">
        <f t="shared" si="284"/>
        <v>14.670809383657371</v>
      </c>
      <c r="AO560" s="1">
        <f t="shared" si="284"/>
        <v>14.67080184484562</v>
      </c>
      <c r="AP560" s="1">
        <f t="shared" si="284"/>
        <v>14.670844941848944</v>
      </c>
      <c r="AQ560" s="1">
        <f t="shared" si="284"/>
        <v>14.670598527506939</v>
      </c>
      <c r="AR560" s="1">
        <f t="shared" si="284"/>
        <v>14.672006059807343</v>
      </c>
      <c r="AS560" s="1">
        <f t="shared" si="284"/>
        <v>14.663920446804759</v>
      </c>
      <c r="AT560" s="1">
        <f t="shared" si="284"/>
        <v>14.708962180705967</v>
      </c>
      <c r="AU560" s="1">
        <f t="shared" si="279"/>
        <v>14.374741029855059</v>
      </c>
    </row>
    <row r="561" spans="1:47" ht="12.95" customHeight="1" x14ac:dyDescent="0.2">
      <c r="A561" s="70" t="s">
        <v>232</v>
      </c>
      <c r="B561" s="2"/>
      <c r="C561" s="69">
        <v>42680.336000000003</v>
      </c>
      <c r="D561" s="69"/>
      <c r="E561" s="1">
        <f t="shared" si="263"/>
        <v>-1034.9982794547414</v>
      </c>
      <c r="F561" s="1">
        <f t="shared" si="264"/>
        <v>-1035</v>
      </c>
      <c r="G561" s="1">
        <f t="shared" si="256"/>
        <v>2.8859500016551465E-3</v>
      </c>
      <c r="I561" s="1">
        <f t="shared" si="286"/>
        <v>2.8859500016551465E-3</v>
      </c>
      <c r="P561" s="1">
        <f t="shared" si="265"/>
        <v>-3.4043219799580076E-3</v>
      </c>
      <c r="Q561" s="119">
        <f t="shared" si="280"/>
        <v>27661.836000000003</v>
      </c>
      <c r="R561" s="1">
        <f t="shared" si="257"/>
        <v>3.9567521602667473E-5</v>
      </c>
      <c r="S561" s="2">
        <f t="shared" si="285"/>
        <v>0.1</v>
      </c>
      <c r="Z561" s="1">
        <f t="shared" si="266"/>
        <v>-1035</v>
      </c>
      <c r="AA561" s="1">
        <f t="shared" si="267"/>
        <v>-1.635422623571077E-2</v>
      </c>
      <c r="AB561" s="1">
        <f t="shared" si="268"/>
        <v>1.2169787855176851E-2</v>
      </c>
      <c r="AC561" s="1">
        <f t="shared" si="269"/>
        <v>6.2902719816131537E-3</v>
      </c>
      <c r="AD561" s="1">
        <f t="shared" si="270"/>
        <v>1.9240176237365916E-2</v>
      </c>
      <c r="AE561" s="1">
        <f t="shared" si="271"/>
        <v>3.7018438164490005E-5</v>
      </c>
      <c r="AF561" s="1">
        <f t="shared" si="272"/>
        <v>6.2902719816131537E-3</v>
      </c>
      <c r="AG561" s="2"/>
      <c r="AH561" s="1">
        <f t="shared" si="273"/>
        <v>-9.2838378535217043E-3</v>
      </c>
      <c r="AI561" s="1">
        <f t="shared" si="274"/>
        <v>0.75047204844325555</v>
      </c>
      <c r="AJ561" s="1">
        <f t="shared" si="275"/>
        <v>-0.25432571738341614</v>
      </c>
      <c r="AK561" s="1">
        <f t="shared" si="276"/>
        <v>0.23662068973313474</v>
      </c>
      <c r="AL561" s="1">
        <f t="shared" si="277"/>
        <v>2.3827382860921857</v>
      </c>
      <c r="AM561" s="1">
        <f t="shared" si="278"/>
        <v>2.5078453214787118</v>
      </c>
      <c r="AN561" s="1">
        <f t="shared" ref="AN561:AT570" si="287">$AU561+$AB$7*SIN(AO561)</f>
        <v>14.670809383657371</v>
      </c>
      <c r="AO561" s="1">
        <f t="shared" si="287"/>
        <v>14.67080184484562</v>
      </c>
      <c r="AP561" s="1">
        <f t="shared" si="287"/>
        <v>14.670844941848944</v>
      </c>
      <c r="AQ561" s="1">
        <f t="shared" si="287"/>
        <v>14.670598527506939</v>
      </c>
      <c r="AR561" s="1">
        <f t="shared" si="287"/>
        <v>14.672006059807343</v>
      </c>
      <c r="AS561" s="1">
        <f t="shared" si="287"/>
        <v>14.663920446804759</v>
      </c>
      <c r="AT561" s="1">
        <f t="shared" si="287"/>
        <v>14.708962180705967</v>
      </c>
      <c r="AU561" s="1">
        <f t="shared" si="279"/>
        <v>14.374741029855059</v>
      </c>
    </row>
    <row r="562" spans="1:47" ht="12.95" customHeight="1" x14ac:dyDescent="0.2">
      <c r="A562" s="70" t="s">
        <v>232</v>
      </c>
      <c r="B562" s="2" t="s">
        <v>101</v>
      </c>
      <c r="C562" s="69">
        <v>42701.286999999997</v>
      </c>
      <c r="D562" s="69"/>
      <c r="E562" s="1">
        <f t="shared" si="263"/>
        <v>-1022.5077152678665</v>
      </c>
      <c r="F562" s="1">
        <f t="shared" si="264"/>
        <v>-1022.5</v>
      </c>
      <c r="G562" s="1">
        <f t="shared" si="256"/>
        <v>-1.2941175009473227E-2</v>
      </c>
      <c r="I562" s="1">
        <f t="shared" si="286"/>
        <v>-1.2941175009473227E-2</v>
      </c>
      <c r="P562" s="1">
        <f t="shared" si="265"/>
        <v>-3.3643838709661996E-3</v>
      </c>
      <c r="Q562" s="119">
        <f t="shared" si="280"/>
        <v>27682.786999999997</v>
      </c>
      <c r="R562" s="1">
        <f t="shared" si="257"/>
        <v>9.1714928510586705E-5</v>
      </c>
      <c r="S562" s="2">
        <f t="shared" si="285"/>
        <v>0.1</v>
      </c>
      <c r="Z562" s="1">
        <f t="shared" si="266"/>
        <v>-1022.5</v>
      </c>
      <c r="AA562" s="1">
        <f t="shared" si="267"/>
        <v>-1.6212403436793265E-2</v>
      </c>
      <c r="AB562" s="1">
        <f t="shared" si="268"/>
        <v>-3.7969554682175926E-3</v>
      </c>
      <c r="AC562" s="1">
        <f t="shared" si="269"/>
        <v>-9.5767911385070265E-3</v>
      </c>
      <c r="AD562" s="1">
        <f t="shared" si="270"/>
        <v>3.271228427320038E-3</v>
      </c>
      <c r="AE562" s="1">
        <f t="shared" si="271"/>
        <v>1.0700935423706731E-6</v>
      </c>
      <c r="AF562" s="1">
        <f t="shared" si="272"/>
        <v>-9.5767911385070265E-3</v>
      </c>
      <c r="AG562" s="2"/>
      <c r="AH562" s="1">
        <f t="shared" si="273"/>
        <v>-9.1442195412556344E-3</v>
      </c>
      <c r="AI562" s="1">
        <f t="shared" si="274"/>
        <v>0.74889781535027133</v>
      </c>
      <c r="AJ562" s="1">
        <f t="shared" si="275"/>
        <v>-0.24786309567440076</v>
      </c>
      <c r="AK562" s="1">
        <f t="shared" si="276"/>
        <v>0.23494944622625305</v>
      </c>
      <c r="AL562" s="1">
        <f t="shared" si="277"/>
        <v>2.389414821034376</v>
      </c>
      <c r="AM562" s="1">
        <f t="shared" si="278"/>
        <v>2.5323844442362824</v>
      </c>
      <c r="AN562" s="1">
        <f t="shared" si="287"/>
        <v>14.679172052564168</v>
      </c>
      <c r="AO562" s="1">
        <f t="shared" si="287"/>
        <v>14.679163809890852</v>
      </c>
      <c r="AP562" s="1">
        <f t="shared" si="287"/>
        <v>14.679210274548687</v>
      </c>
      <c r="AQ562" s="1">
        <f t="shared" si="287"/>
        <v>14.678948302399933</v>
      </c>
      <c r="AR562" s="1">
        <f t="shared" si="287"/>
        <v>14.680423839448327</v>
      </c>
      <c r="AS562" s="1">
        <f t="shared" si="287"/>
        <v>14.672065205883442</v>
      </c>
      <c r="AT562" s="1">
        <f t="shared" si="287"/>
        <v>14.71798569865298</v>
      </c>
      <c r="AU562" s="1">
        <f t="shared" si="279"/>
        <v>14.384576709237729</v>
      </c>
    </row>
    <row r="563" spans="1:47" ht="12.95" customHeight="1" x14ac:dyDescent="0.2">
      <c r="A563" s="70" t="s">
        <v>232</v>
      </c>
      <c r="B563" s="2" t="s">
        <v>101</v>
      </c>
      <c r="C563" s="69">
        <v>42701.303999999996</v>
      </c>
      <c r="D563" s="69"/>
      <c r="E563" s="1">
        <f t="shared" si="263"/>
        <v>-1022.4975802102953</v>
      </c>
      <c r="F563" s="1">
        <f t="shared" si="264"/>
        <v>-1022.5</v>
      </c>
      <c r="G563" s="1">
        <f t="shared" si="256"/>
        <v>4.0588249903521501E-3</v>
      </c>
      <c r="I563" s="1">
        <f t="shared" si="286"/>
        <v>4.0588249903521501E-3</v>
      </c>
      <c r="P563" s="1">
        <f t="shared" si="265"/>
        <v>-3.3643838709661996E-3</v>
      </c>
      <c r="Q563" s="119">
        <f t="shared" si="280"/>
        <v>27682.803999999996</v>
      </c>
      <c r="R563" s="1">
        <f t="shared" si="257"/>
        <v>5.5104029798755267E-5</v>
      </c>
      <c r="S563" s="2">
        <f t="shared" si="285"/>
        <v>0.1</v>
      </c>
      <c r="Z563" s="1">
        <f t="shared" si="266"/>
        <v>-1022.5</v>
      </c>
      <c r="AA563" s="1">
        <f t="shared" si="267"/>
        <v>-1.6212403436793265E-2</v>
      </c>
      <c r="AB563" s="1">
        <f t="shared" si="268"/>
        <v>1.3203044531607784E-2</v>
      </c>
      <c r="AC563" s="1">
        <f t="shared" si="269"/>
        <v>7.4232088613183497E-3</v>
      </c>
      <c r="AD563" s="1">
        <f t="shared" si="270"/>
        <v>2.0271228427145415E-2</v>
      </c>
      <c r="AE563" s="1">
        <f t="shared" si="271"/>
        <v>4.1092270194550841E-5</v>
      </c>
      <c r="AF563" s="1">
        <f t="shared" si="272"/>
        <v>7.4232088613183497E-3</v>
      </c>
      <c r="AG563" s="2"/>
      <c r="AH563" s="1">
        <f t="shared" si="273"/>
        <v>-9.1442195412556344E-3</v>
      </c>
      <c r="AI563" s="1">
        <f t="shared" si="274"/>
        <v>0.74889781535027133</v>
      </c>
      <c r="AJ563" s="1">
        <f t="shared" si="275"/>
        <v>-0.24786309567440076</v>
      </c>
      <c r="AK563" s="1">
        <f t="shared" si="276"/>
        <v>0.23494944622625305</v>
      </c>
      <c r="AL563" s="1">
        <f t="shared" si="277"/>
        <v>2.389414821034376</v>
      </c>
      <c r="AM563" s="1">
        <f t="shared" si="278"/>
        <v>2.5323844442362824</v>
      </c>
      <c r="AN563" s="1">
        <f t="shared" si="287"/>
        <v>14.679172052564168</v>
      </c>
      <c r="AO563" s="1">
        <f t="shared" si="287"/>
        <v>14.679163809890852</v>
      </c>
      <c r="AP563" s="1">
        <f t="shared" si="287"/>
        <v>14.679210274548687</v>
      </c>
      <c r="AQ563" s="1">
        <f t="shared" si="287"/>
        <v>14.678948302399933</v>
      </c>
      <c r="AR563" s="1">
        <f t="shared" si="287"/>
        <v>14.680423839448327</v>
      </c>
      <c r="AS563" s="1">
        <f t="shared" si="287"/>
        <v>14.672065205883442</v>
      </c>
      <c r="AT563" s="1">
        <f t="shared" si="287"/>
        <v>14.71798569865298</v>
      </c>
      <c r="AU563" s="1">
        <f t="shared" si="279"/>
        <v>14.384576709237729</v>
      </c>
    </row>
    <row r="564" spans="1:47" ht="12.95" customHeight="1" x14ac:dyDescent="0.2">
      <c r="A564" s="67" t="s">
        <v>233</v>
      </c>
      <c r="B564" s="68" t="s">
        <v>100</v>
      </c>
      <c r="C564" s="67">
        <v>42839.673000000003</v>
      </c>
      <c r="D564" s="69"/>
      <c r="E564" s="70">
        <f t="shared" si="263"/>
        <v>-940.00476955809336</v>
      </c>
      <c r="F564" s="1">
        <f t="shared" si="264"/>
        <v>-940</v>
      </c>
      <c r="G564" s="1">
        <f t="shared" si="256"/>
        <v>-8.0002000031527132E-3</v>
      </c>
      <c r="I564" s="1">
        <f>+C564-(C$7+F564*C$8)</f>
        <v>-8.0002000031527132E-3</v>
      </c>
      <c r="P564" s="1">
        <f t="shared" si="265"/>
        <v>-3.1000633012035371E-3</v>
      </c>
      <c r="Q564" s="119">
        <f t="shared" si="280"/>
        <v>27821.173000000003</v>
      </c>
      <c r="R564" s="1">
        <f t="shared" si="257"/>
        <v>2.4011339697789349E-5</v>
      </c>
      <c r="S564" s="2">
        <f t="shared" si="285"/>
        <v>0.1</v>
      </c>
      <c r="Z564" s="1">
        <f t="shared" si="266"/>
        <v>-940</v>
      </c>
      <c r="AA564" s="1">
        <f t="shared" si="267"/>
        <v>-1.5267998488754951E-2</v>
      </c>
      <c r="AB564" s="1">
        <f t="shared" si="268"/>
        <v>2.1433788605264813E-4</v>
      </c>
      <c r="AC564" s="1">
        <f t="shared" si="269"/>
        <v>-4.9001367019491761E-3</v>
      </c>
      <c r="AD564" s="1">
        <f t="shared" si="270"/>
        <v>7.2677984856022379E-3</v>
      </c>
      <c r="AE564" s="1">
        <f t="shared" si="271"/>
        <v>5.2820894827322189E-6</v>
      </c>
      <c r="AF564" s="1">
        <f t="shared" si="272"/>
        <v>-4.9001367019491761E-3</v>
      </c>
      <c r="AG564" s="2"/>
      <c r="AH564" s="1">
        <f t="shared" si="273"/>
        <v>-8.2145378892053613E-3</v>
      </c>
      <c r="AI564" s="1">
        <f t="shared" si="274"/>
        <v>0.73894426119296053</v>
      </c>
      <c r="AJ564" s="1">
        <f t="shared" si="275"/>
        <v>-0.20561295399972845</v>
      </c>
      <c r="AK564" s="1">
        <f t="shared" si="276"/>
        <v>0.22383800091539457</v>
      </c>
      <c r="AL564" s="1">
        <f t="shared" si="277"/>
        <v>2.4327987147598638</v>
      </c>
      <c r="AM564" s="1">
        <f t="shared" si="278"/>
        <v>2.7025611133439957</v>
      </c>
      <c r="AN564" s="1">
        <f t="shared" si="287"/>
        <v>14.733937101483397</v>
      </c>
      <c r="AO564" s="1">
        <f t="shared" si="287"/>
        <v>14.733922981474679</v>
      </c>
      <c r="AP564" s="1">
        <f t="shared" si="287"/>
        <v>14.733996044466842</v>
      </c>
      <c r="AQ564" s="1">
        <f t="shared" si="287"/>
        <v>14.733617900248161</v>
      </c>
      <c r="AR564" s="1">
        <f t="shared" si="287"/>
        <v>14.735572752286727</v>
      </c>
      <c r="AS564" s="1">
        <f t="shared" si="287"/>
        <v>14.725405471273447</v>
      </c>
      <c r="AT564" s="1">
        <f t="shared" si="287"/>
        <v>14.776735980313131</v>
      </c>
      <c r="AU564" s="1">
        <f t="shared" si="279"/>
        <v>14.449492193163353</v>
      </c>
    </row>
    <row r="565" spans="1:47" ht="12.95" customHeight="1" x14ac:dyDescent="0.2">
      <c r="A565" s="70" t="s">
        <v>234</v>
      </c>
      <c r="B565" s="2"/>
      <c r="C565" s="69">
        <v>42866.508000000002</v>
      </c>
      <c r="D565" s="69"/>
      <c r="E565" s="1">
        <f t="shared" si="263"/>
        <v>-924.00628309182082</v>
      </c>
      <c r="F565" s="1">
        <f t="shared" si="264"/>
        <v>-924</v>
      </c>
      <c r="G565" s="1">
        <f t="shared" si="256"/>
        <v>-1.0538920003455132E-2</v>
      </c>
      <c r="I565" s="1">
        <f>+G565</f>
        <v>-1.0538920003455132E-2</v>
      </c>
      <c r="P565" s="1">
        <f t="shared" si="265"/>
        <v>-3.0486545293380162E-3</v>
      </c>
      <c r="Q565" s="119">
        <f t="shared" si="280"/>
        <v>27848.008000000002</v>
      </c>
      <c r="R565" s="1">
        <f t="shared" si="257"/>
        <v>5.6104076872750912E-5</v>
      </c>
      <c r="S565" s="2">
        <f t="shared" si="285"/>
        <v>0.1</v>
      </c>
      <c r="Z565" s="1">
        <f t="shared" si="266"/>
        <v>-924</v>
      </c>
      <c r="AA565" s="1">
        <f t="shared" si="267"/>
        <v>-1.5083307443001955E-2</v>
      </c>
      <c r="AB565" s="1">
        <f t="shared" si="268"/>
        <v>-2.5061828077188215E-3</v>
      </c>
      <c r="AC565" s="1">
        <f t="shared" si="269"/>
        <v>-7.4902654741171165E-3</v>
      </c>
      <c r="AD565" s="1">
        <f t="shared" si="270"/>
        <v>4.544387439546823E-3</v>
      </c>
      <c r="AE565" s="1">
        <f t="shared" si="271"/>
        <v>2.0651457200710934E-6</v>
      </c>
      <c r="AF565" s="1">
        <f t="shared" si="272"/>
        <v>-7.4902654741171165E-3</v>
      </c>
      <c r="AG565" s="2"/>
      <c r="AH565" s="1">
        <f t="shared" si="273"/>
        <v>-8.0327371957363107E-3</v>
      </c>
      <c r="AI565" s="1">
        <f t="shared" si="274"/>
        <v>0.7370993648592612</v>
      </c>
      <c r="AJ565" s="1">
        <f t="shared" si="275"/>
        <v>-0.19750075758000674</v>
      </c>
      <c r="AK565" s="1">
        <f t="shared" si="276"/>
        <v>0.22166823286273013</v>
      </c>
      <c r="AL565" s="1">
        <f t="shared" si="277"/>
        <v>2.4410809144147549</v>
      </c>
      <c r="AM565" s="1">
        <f t="shared" si="278"/>
        <v>2.7373375312287349</v>
      </c>
      <c r="AN565" s="1">
        <f t="shared" si="287"/>
        <v>14.74447488967416</v>
      </c>
      <c r="AO565" s="1">
        <f t="shared" si="287"/>
        <v>14.744459361404852</v>
      </c>
      <c r="AP565" s="1">
        <f t="shared" si="287"/>
        <v>14.744538488347009</v>
      </c>
      <c r="AQ565" s="1">
        <f t="shared" si="287"/>
        <v>14.744135189460346</v>
      </c>
      <c r="AR565" s="1">
        <f t="shared" si="287"/>
        <v>14.746188310269366</v>
      </c>
      <c r="AS565" s="1">
        <f t="shared" si="287"/>
        <v>14.735672166491918</v>
      </c>
      <c r="AT565" s="1">
        <f t="shared" si="287"/>
        <v>14.78796946625873</v>
      </c>
      <c r="AU565" s="1">
        <f t="shared" si="279"/>
        <v>14.462081862773172</v>
      </c>
    </row>
    <row r="566" spans="1:47" ht="12.95" customHeight="1" x14ac:dyDescent="0.2">
      <c r="A566" s="70" t="s">
        <v>234</v>
      </c>
      <c r="B566" s="2" t="s">
        <v>101</v>
      </c>
      <c r="C566" s="69">
        <v>42887.48</v>
      </c>
      <c r="D566" s="69"/>
      <c r="E566" s="1">
        <f t="shared" si="263"/>
        <v>-911.50319912794134</v>
      </c>
      <c r="F566" s="1">
        <f t="shared" si="264"/>
        <v>-911.5</v>
      </c>
      <c r="G566" s="1">
        <f t="shared" si="256"/>
        <v>-5.3660449993913062E-3</v>
      </c>
      <c r="I566" s="1">
        <f>+G566</f>
        <v>-5.3660449993913062E-3</v>
      </c>
      <c r="P566" s="1">
        <f t="shared" si="265"/>
        <v>-3.0084582876627724E-3</v>
      </c>
      <c r="Q566" s="119">
        <f t="shared" si="280"/>
        <v>27868.980000000003</v>
      </c>
      <c r="R566" s="1">
        <f t="shared" si="257"/>
        <v>5.5582151033189611E-6</v>
      </c>
      <c r="S566" s="2">
        <f t="shared" si="285"/>
        <v>0.1</v>
      </c>
      <c r="Z566" s="1">
        <f t="shared" si="266"/>
        <v>-911.5</v>
      </c>
      <c r="AA566" s="1">
        <f t="shared" si="267"/>
        <v>-1.4938703930592542E-2</v>
      </c>
      <c r="AB566" s="1">
        <f t="shared" si="268"/>
        <v>2.5243546663887249E-3</v>
      </c>
      <c r="AC566" s="1">
        <f t="shared" si="269"/>
        <v>-2.3575867117285338E-3</v>
      </c>
      <c r="AD566" s="1">
        <f t="shared" si="270"/>
        <v>9.5726589312012354E-3</v>
      </c>
      <c r="AE566" s="1">
        <f t="shared" si="271"/>
        <v>9.1635799013106786E-6</v>
      </c>
      <c r="AF566" s="1">
        <f t="shared" si="272"/>
        <v>-2.3575867117285338E-3</v>
      </c>
      <c r="AG566" s="2"/>
      <c r="AH566" s="1">
        <f t="shared" si="273"/>
        <v>-7.8903996657800311E-3</v>
      </c>
      <c r="AI566" s="1">
        <f t="shared" si="274"/>
        <v>0.73567686941222166</v>
      </c>
      <c r="AJ566" s="1">
        <f t="shared" si="275"/>
        <v>-0.19118171054542896</v>
      </c>
      <c r="AK566" s="1">
        <f t="shared" si="276"/>
        <v>0.21997007081456715</v>
      </c>
      <c r="AL566" s="1">
        <f t="shared" si="277"/>
        <v>2.4475227946411153</v>
      </c>
      <c r="AM566" s="1">
        <f t="shared" si="278"/>
        <v>2.7649364592697334</v>
      </c>
      <c r="AN566" s="1">
        <f t="shared" si="287"/>
        <v>14.752689338088919</v>
      </c>
      <c r="AO566" s="1">
        <f t="shared" si="287"/>
        <v>14.752672644805205</v>
      </c>
      <c r="AP566" s="1">
        <f t="shared" si="287"/>
        <v>14.752756717221365</v>
      </c>
      <c r="AQ566" s="1">
        <f t="shared" si="287"/>
        <v>14.752333201505937</v>
      </c>
      <c r="AR566" s="1">
        <f t="shared" si="287"/>
        <v>14.754464094538399</v>
      </c>
      <c r="AS566" s="1">
        <f t="shared" si="287"/>
        <v>14.743676560621616</v>
      </c>
      <c r="AT566" s="1">
        <f t="shared" si="287"/>
        <v>14.796709676156746</v>
      </c>
      <c r="AU566" s="1">
        <f t="shared" si="279"/>
        <v>14.471917542155843</v>
      </c>
    </row>
    <row r="567" spans="1:47" ht="12.95" customHeight="1" x14ac:dyDescent="0.2">
      <c r="A567" s="75" t="s">
        <v>235</v>
      </c>
      <c r="B567" s="74" t="s">
        <v>101</v>
      </c>
      <c r="C567" s="69">
        <v>42942.833700000003</v>
      </c>
      <c r="D567" s="69">
        <v>2.9999999999999997E-4</v>
      </c>
      <c r="E567" s="1">
        <f t="shared" si="263"/>
        <v>-878.50243816993373</v>
      </c>
      <c r="F567" s="1">
        <f t="shared" si="264"/>
        <v>-878.5</v>
      </c>
      <c r="G567" s="1">
        <f t="shared" si="256"/>
        <v>-4.0896549980971031E-3</v>
      </c>
      <c r="J567" s="1">
        <f>+C567-(C$7+F567*C$8)</f>
        <v>-4.0896549980971031E-3</v>
      </c>
      <c r="P567" s="1">
        <f t="shared" si="265"/>
        <v>-2.9022005389287113E-3</v>
      </c>
      <c r="Q567" s="119">
        <f t="shared" si="280"/>
        <v>27924.333700000003</v>
      </c>
      <c r="R567" s="1">
        <f t="shared" si="257"/>
        <v>1.4100480925988978E-6</v>
      </c>
      <c r="S567" s="2">
        <f>S$17</f>
        <v>1</v>
      </c>
      <c r="Z567" s="1">
        <f t="shared" si="266"/>
        <v>-878.5</v>
      </c>
      <c r="AA567" s="1">
        <f t="shared" si="267"/>
        <v>-1.455570362191114E-2</v>
      </c>
      <c r="AB567" s="1">
        <f t="shared" si="268"/>
        <v>3.4237598268926604E-3</v>
      </c>
      <c r="AC567" s="1">
        <f t="shared" si="269"/>
        <v>-1.1874544591683918E-3</v>
      </c>
      <c r="AD567" s="1">
        <f t="shared" si="270"/>
        <v>1.0466048623814037E-2</v>
      </c>
      <c r="AE567" s="1">
        <f t="shared" si="271"/>
        <v>1.095381737960397E-4</v>
      </c>
      <c r="AF567" s="1">
        <f t="shared" si="272"/>
        <v>-1.1874544591683918E-3</v>
      </c>
      <c r="AG567" s="2"/>
      <c r="AH567" s="1">
        <f t="shared" si="273"/>
        <v>-7.5134148249897635E-3</v>
      </c>
      <c r="AI567" s="1">
        <f t="shared" si="274"/>
        <v>0.73199973120273465</v>
      </c>
      <c r="AJ567" s="1">
        <f t="shared" si="275"/>
        <v>-0.17457804457232676</v>
      </c>
      <c r="AK567" s="1">
        <f t="shared" si="276"/>
        <v>0.21547483691253347</v>
      </c>
      <c r="AL567" s="1">
        <f t="shared" si="277"/>
        <v>2.4644115019921005</v>
      </c>
      <c r="AM567" s="1">
        <f t="shared" si="278"/>
        <v>2.8396838151510297</v>
      </c>
      <c r="AN567" s="1">
        <f t="shared" si="287"/>
        <v>14.774300222906069</v>
      </c>
      <c r="AO567" s="1">
        <f t="shared" si="287"/>
        <v>14.774280172983646</v>
      </c>
      <c r="AP567" s="1">
        <f t="shared" si="287"/>
        <v>14.774378178227249</v>
      </c>
      <c r="AQ567" s="1">
        <f t="shared" si="287"/>
        <v>14.773898999217568</v>
      </c>
      <c r="AR567" s="1">
        <f t="shared" si="287"/>
        <v>14.776238917832105</v>
      </c>
      <c r="AS567" s="1">
        <f t="shared" si="287"/>
        <v>14.7647414702231</v>
      </c>
      <c r="AT567" s="1">
        <f t="shared" si="287"/>
        <v>14.819633149505652</v>
      </c>
      <c r="AU567" s="1">
        <f t="shared" si="279"/>
        <v>14.497883735726093</v>
      </c>
    </row>
    <row r="568" spans="1:47" ht="12.95" customHeight="1" x14ac:dyDescent="0.2">
      <c r="A568" s="70" t="s">
        <v>229</v>
      </c>
      <c r="B568" s="2"/>
      <c r="C568" s="69">
        <v>42948.71</v>
      </c>
      <c r="D568" s="69"/>
      <c r="E568" s="1">
        <f t="shared" si="263"/>
        <v>-874.99910647544141</v>
      </c>
      <c r="F568" s="1">
        <f t="shared" si="264"/>
        <v>-875</v>
      </c>
      <c r="G568" s="1">
        <f t="shared" si="256"/>
        <v>1.4987499962444417E-3</v>
      </c>
      <c r="I568" s="1">
        <f>+G568</f>
        <v>1.4987499962444417E-3</v>
      </c>
      <c r="P568" s="1">
        <f t="shared" si="265"/>
        <v>-2.8909188942938249E-3</v>
      </c>
      <c r="Q568" s="119">
        <f t="shared" si="280"/>
        <v>27930.21</v>
      </c>
      <c r="R568" s="1">
        <f t="shared" si="257"/>
        <v>1.9269192968559458E-5</v>
      </c>
      <c r="S568" s="2">
        <f>S$16</f>
        <v>0.1</v>
      </c>
      <c r="Z568" s="1">
        <f t="shared" si="266"/>
        <v>-875</v>
      </c>
      <c r="AA568" s="1">
        <f t="shared" si="267"/>
        <v>-1.4514981281602918E-2</v>
      </c>
      <c r="AB568" s="1">
        <f t="shared" si="268"/>
        <v>8.9720833161191955E-3</v>
      </c>
      <c r="AC568" s="1">
        <f t="shared" si="269"/>
        <v>4.3896688905382666E-3</v>
      </c>
      <c r="AD568" s="1">
        <f t="shared" si="270"/>
        <v>1.601373127784736E-2</v>
      </c>
      <c r="AE568" s="1">
        <f t="shared" si="271"/>
        <v>2.5643958943910683E-5</v>
      </c>
      <c r="AF568" s="1">
        <f t="shared" si="272"/>
        <v>4.3896688905382666E-3</v>
      </c>
      <c r="AG568" s="2"/>
      <c r="AH568" s="1">
        <f t="shared" si="273"/>
        <v>-7.4733333198747547E-3</v>
      </c>
      <c r="AI568" s="1">
        <f t="shared" si="274"/>
        <v>0.73161631515331549</v>
      </c>
      <c r="AJ568" s="1">
        <f t="shared" si="275"/>
        <v>-0.17282374953681365</v>
      </c>
      <c r="AK568" s="1">
        <f t="shared" si="276"/>
        <v>0.21499708631980322</v>
      </c>
      <c r="AL568" s="1">
        <f t="shared" si="277"/>
        <v>2.466192876931256</v>
      </c>
      <c r="AM568" s="1">
        <f t="shared" si="278"/>
        <v>2.8477773047190036</v>
      </c>
      <c r="AN568" s="1">
        <f t="shared" si="287"/>
        <v>14.776585980039373</v>
      </c>
      <c r="AO568" s="1">
        <f t="shared" si="287"/>
        <v>14.776565549735444</v>
      </c>
      <c r="AP568" s="1">
        <f t="shared" si="287"/>
        <v>14.776665107054633</v>
      </c>
      <c r="AQ568" s="1">
        <f t="shared" si="287"/>
        <v>14.776179836197816</v>
      </c>
      <c r="AR568" s="1">
        <f t="shared" si="287"/>
        <v>14.778542204196583</v>
      </c>
      <c r="AS568" s="1">
        <f t="shared" si="287"/>
        <v>14.766970132755594</v>
      </c>
      <c r="AT568" s="1">
        <f t="shared" si="287"/>
        <v>14.822051666089664</v>
      </c>
      <c r="AU568" s="1">
        <f t="shared" si="279"/>
        <v>14.50063772595324</v>
      </c>
    </row>
    <row r="569" spans="1:47" ht="12.95" customHeight="1" x14ac:dyDescent="0.2">
      <c r="A569" s="70" t="s">
        <v>229</v>
      </c>
      <c r="B569" s="2"/>
      <c r="C569" s="69">
        <v>42953.732000000004</v>
      </c>
      <c r="D569" s="69"/>
      <c r="E569" s="1">
        <f t="shared" si="263"/>
        <v>-872.00509123289646</v>
      </c>
      <c r="F569" s="1">
        <f t="shared" si="264"/>
        <v>-872</v>
      </c>
      <c r="G569" s="1">
        <f t="shared" si="256"/>
        <v>-8.5397599978023209E-3</v>
      </c>
      <c r="I569" s="1">
        <f>+G569</f>
        <v>-8.5397599978023209E-3</v>
      </c>
      <c r="P569" s="1">
        <f t="shared" si="265"/>
        <v>-2.8812470992728646E-3</v>
      </c>
      <c r="Q569" s="119">
        <f t="shared" si="280"/>
        <v>27935.232000000004</v>
      </c>
      <c r="R569" s="1">
        <f t="shared" si="257"/>
        <v>3.2018768222824233E-5</v>
      </c>
      <c r="S569" s="2">
        <f>S$16</f>
        <v>0.1</v>
      </c>
      <c r="Z569" s="1">
        <f t="shared" si="266"/>
        <v>-872</v>
      </c>
      <c r="AA569" s="1">
        <f t="shared" si="267"/>
        <v>-1.4480061596169465E-2</v>
      </c>
      <c r="AB569" s="1">
        <f t="shared" si="268"/>
        <v>-1.1007966439198881E-3</v>
      </c>
      <c r="AC569" s="1">
        <f t="shared" si="269"/>
        <v>-5.6585128985294567E-3</v>
      </c>
      <c r="AD569" s="1">
        <f t="shared" si="270"/>
        <v>5.9403015983671443E-3</v>
      </c>
      <c r="AE569" s="1">
        <f t="shared" si="271"/>
        <v>3.5287183079563254E-6</v>
      </c>
      <c r="AF569" s="1">
        <f t="shared" si="272"/>
        <v>-5.6585128985294567E-3</v>
      </c>
      <c r="AG569" s="2"/>
      <c r="AH569" s="1">
        <f t="shared" si="273"/>
        <v>-7.4389633538824327E-3</v>
      </c>
      <c r="AI569" s="1">
        <f t="shared" si="274"/>
        <v>0.73128866873743514</v>
      </c>
      <c r="AJ569" s="1">
        <f t="shared" si="275"/>
        <v>-0.17132109185917169</v>
      </c>
      <c r="AK569" s="1">
        <f t="shared" si="276"/>
        <v>0.21458744107936401</v>
      </c>
      <c r="AL569" s="1">
        <f t="shared" si="277"/>
        <v>2.4677182873287453</v>
      </c>
      <c r="AM569" s="1">
        <f t="shared" si="278"/>
        <v>2.8547405492922797</v>
      </c>
      <c r="AN569" s="1">
        <f t="shared" si="287"/>
        <v>14.778544249615445</v>
      </c>
      <c r="AO569" s="1">
        <f t="shared" si="287"/>
        <v>14.778523489499104</v>
      </c>
      <c r="AP569" s="1">
        <f t="shared" si="287"/>
        <v>14.778624388462573</v>
      </c>
      <c r="AQ569" s="1">
        <f t="shared" si="287"/>
        <v>14.778133868197587</v>
      </c>
      <c r="AR569" s="1">
        <f t="shared" si="287"/>
        <v>14.780515516816278</v>
      </c>
      <c r="AS569" s="1">
        <f t="shared" si="287"/>
        <v>14.768879598058113</v>
      </c>
      <c r="AT569" s="1">
        <f t="shared" si="287"/>
        <v>14.824122739957335</v>
      </c>
      <c r="AU569" s="1">
        <f t="shared" si="279"/>
        <v>14.502998289005081</v>
      </c>
    </row>
    <row r="570" spans="1:47" ht="12.95" customHeight="1" x14ac:dyDescent="0.2">
      <c r="A570" s="70" t="s">
        <v>236</v>
      </c>
      <c r="B570" s="2"/>
      <c r="C570" s="69">
        <v>42953.752999999997</v>
      </c>
      <c r="D570" s="69"/>
      <c r="E570" s="1">
        <f t="shared" si="263"/>
        <v>-871.99257145590047</v>
      </c>
      <c r="F570" s="1">
        <f t="shared" si="264"/>
        <v>-872</v>
      </c>
      <c r="G570" s="1">
        <f t="shared" si="256"/>
        <v>1.2460239995562006E-2</v>
      </c>
      <c r="I570" s="1">
        <f>+G570</f>
        <v>1.2460239995562006E-2</v>
      </c>
      <c r="P570" s="1">
        <f t="shared" si="265"/>
        <v>-2.8812470992728646E-3</v>
      </c>
      <c r="Q570" s="119">
        <f t="shared" si="280"/>
        <v>27935.252999999997</v>
      </c>
      <c r="R570" s="1">
        <f t="shared" si="257"/>
        <v>2.3536122628098485E-4</v>
      </c>
      <c r="S570" s="2">
        <f>S$16</f>
        <v>0.1</v>
      </c>
      <c r="Z570" s="1">
        <f t="shared" si="266"/>
        <v>-872</v>
      </c>
      <c r="AA570" s="1">
        <f t="shared" si="267"/>
        <v>-1.4480061596169465E-2</v>
      </c>
      <c r="AB570" s="1">
        <f t="shared" si="268"/>
        <v>1.9899203349444439E-2</v>
      </c>
      <c r="AC570" s="1">
        <f t="shared" si="269"/>
        <v>1.534148709483487E-2</v>
      </c>
      <c r="AD570" s="1">
        <f t="shared" si="270"/>
        <v>2.6940301591731469E-2</v>
      </c>
      <c r="AE570" s="1">
        <f t="shared" si="271"/>
        <v>7.2577984985344908E-5</v>
      </c>
      <c r="AF570" s="1">
        <f t="shared" si="272"/>
        <v>1.534148709483487E-2</v>
      </c>
      <c r="AG570" s="2"/>
      <c r="AH570" s="1">
        <f t="shared" si="273"/>
        <v>-7.4389633538824327E-3</v>
      </c>
      <c r="AI570" s="1">
        <f t="shared" si="274"/>
        <v>0.73128866873743514</v>
      </c>
      <c r="AJ570" s="1">
        <f t="shared" si="275"/>
        <v>-0.17132109185917169</v>
      </c>
      <c r="AK570" s="1">
        <f t="shared" si="276"/>
        <v>0.21458744107936401</v>
      </c>
      <c r="AL570" s="1">
        <f t="shared" si="277"/>
        <v>2.4677182873287453</v>
      </c>
      <c r="AM570" s="1">
        <f t="shared" si="278"/>
        <v>2.8547405492922797</v>
      </c>
      <c r="AN570" s="1">
        <f t="shared" si="287"/>
        <v>14.778544249615445</v>
      </c>
      <c r="AO570" s="1">
        <f t="shared" si="287"/>
        <v>14.778523489499104</v>
      </c>
      <c r="AP570" s="1">
        <f t="shared" si="287"/>
        <v>14.778624388462573</v>
      </c>
      <c r="AQ570" s="1">
        <f t="shared" si="287"/>
        <v>14.778133868197587</v>
      </c>
      <c r="AR570" s="1">
        <f t="shared" si="287"/>
        <v>14.780515516816278</v>
      </c>
      <c r="AS570" s="1">
        <f t="shared" si="287"/>
        <v>14.768879598058113</v>
      </c>
      <c r="AT570" s="1">
        <f t="shared" si="287"/>
        <v>14.824122739957335</v>
      </c>
      <c r="AU570" s="1">
        <f t="shared" si="279"/>
        <v>14.502998289005081</v>
      </c>
    </row>
    <row r="571" spans="1:47" ht="12.95" customHeight="1" x14ac:dyDescent="0.2">
      <c r="A571" s="70" t="s">
        <v>229</v>
      </c>
      <c r="B571" s="2"/>
      <c r="C571" s="69">
        <v>42963.788</v>
      </c>
      <c r="D571" s="69"/>
      <c r="E571" s="1">
        <f t="shared" si="263"/>
        <v>-866.00990658952799</v>
      </c>
      <c r="F571" s="1">
        <f t="shared" si="264"/>
        <v>-866</v>
      </c>
      <c r="G571" s="1">
        <f t="shared" si="256"/>
        <v>-1.6616780005278997E-2</v>
      </c>
      <c r="I571" s="1">
        <f>+G571</f>
        <v>-1.6616780005278997E-2</v>
      </c>
      <c r="P571" s="1">
        <f t="shared" si="265"/>
        <v>-2.861898486108455E-3</v>
      </c>
      <c r="Q571" s="119">
        <f t="shared" si="280"/>
        <v>27945.288</v>
      </c>
      <c r="R571" s="1">
        <f t="shared" si="257"/>
        <v>1.8919676560641931E-4</v>
      </c>
      <c r="S571" s="2">
        <f>S$16</f>
        <v>0.1</v>
      </c>
      <c r="Z571" s="1">
        <f t="shared" si="266"/>
        <v>-866</v>
      </c>
      <c r="AA571" s="1">
        <f t="shared" si="267"/>
        <v>-1.4410181707620845E-2</v>
      </c>
      <c r="AB571" s="1">
        <f t="shared" si="268"/>
        <v>-9.246595904387863E-3</v>
      </c>
      <c r="AC571" s="1">
        <f t="shared" si="269"/>
        <v>-1.3754881519170542E-2</v>
      </c>
      <c r="AD571" s="1">
        <f t="shared" si="270"/>
        <v>-2.2065982976581522E-3</v>
      </c>
      <c r="AE571" s="1">
        <f t="shared" si="271"/>
        <v>4.869076047227855E-7</v>
      </c>
      <c r="AF571" s="1">
        <f t="shared" si="272"/>
        <v>-1.3754881519170542E-2</v>
      </c>
      <c r="AG571" s="2"/>
      <c r="AH571" s="1">
        <f t="shared" si="273"/>
        <v>-7.3701841008911332E-3</v>
      </c>
      <c r="AI571" s="1">
        <f t="shared" si="274"/>
        <v>0.73063612602575523</v>
      </c>
      <c r="AJ571" s="1">
        <f t="shared" si="275"/>
        <v>-0.16831861238668419</v>
      </c>
      <c r="AK571" s="1">
        <f t="shared" si="276"/>
        <v>0.21376775438656928</v>
      </c>
      <c r="AL571" s="1">
        <f t="shared" si="277"/>
        <v>2.470765021505489</v>
      </c>
      <c r="AM571" s="1">
        <f t="shared" si="278"/>
        <v>2.8687395528365873</v>
      </c>
      <c r="AN571" s="1">
        <f t="shared" ref="AN571:AT580" si="288">$AU571+$AB$7*SIN(AO571)</f>
        <v>14.782458165975131</v>
      </c>
      <c r="AO571" s="1">
        <f t="shared" si="288"/>
        <v>14.782436735752015</v>
      </c>
      <c r="AP571" s="1">
        <f t="shared" si="288"/>
        <v>14.782540349211079</v>
      </c>
      <c r="AQ571" s="1">
        <f t="shared" si="288"/>
        <v>14.782039253912654</v>
      </c>
      <c r="AR571" s="1">
        <f t="shared" si="288"/>
        <v>14.784459565837766</v>
      </c>
      <c r="AS571" s="1">
        <f t="shared" si="288"/>
        <v>14.772696285485956</v>
      </c>
      <c r="AT571" s="1">
        <f t="shared" si="288"/>
        <v>14.828259521153454</v>
      </c>
      <c r="AU571" s="1">
        <f t="shared" si="279"/>
        <v>14.507719415108763</v>
      </c>
    </row>
    <row r="572" spans="1:47" ht="12.95" customHeight="1" x14ac:dyDescent="0.2">
      <c r="A572" s="67" t="s">
        <v>237</v>
      </c>
      <c r="B572" s="68" t="s">
        <v>100</v>
      </c>
      <c r="C572" s="67">
        <v>42990.641000000003</v>
      </c>
      <c r="D572" s="69"/>
      <c r="E572" s="70">
        <f t="shared" si="263"/>
        <v>-850.00068888582473</v>
      </c>
      <c r="F572" s="1">
        <f t="shared" si="264"/>
        <v>-850</v>
      </c>
      <c r="G572" s="1">
        <f t="shared" si="256"/>
        <v>-1.1555000019143336E-3</v>
      </c>
      <c r="J572" s="1">
        <f>+C572-(C$7+F572*C$8)</f>
        <v>-1.1555000019143336E-3</v>
      </c>
      <c r="P572" s="1">
        <f t="shared" si="265"/>
        <v>-2.8102694410197348E-3</v>
      </c>
      <c r="Q572" s="119">
        <f t="shared" si="280"/>
        <v>27972.141000000003</v>
      </c>
      <c r="R572" s="1">
        <f t="shared" si="257"/>
        <v>2.7382618965972043E-6</v>
      </c>
      <c r="S572" s="2">
        <f>S$17</f>
        <v>1</v>
      </c>
      <c r="Z572" s="1">
        <f t="shared" si="266"/>
        <v>-850</v>
      </c>
      <c r="AA572" s="1">
        <f t="shared" si="267"/>
        <v>-1.4223578075358935E-2</v>
      </c>
      <c r="AB572" s="1">
        <f t="shared" si="268"/>
        <v>6.0310232954162869E-3</v>
      </c>
      <c r="AC572" s="1">
        <f t="shared" si="269"/>
        <v>1.6547694391054013E-3</v>
      </c>
      <c r="AD572" s="1">
        <f t="shared" si="270"/>
        <v>1.3068078073444601E-2</v>
      </c>
      <c r="AE572" s="1">
        <f t="shared" si="271"/>
        <v>1.7077466453364356E-4</v>
      </c>
      <c r="AF572" s="1">
        <f t="shared" si="272"/>
        <v>1.6547694391054013E-3</v>
      </c>
      <c r="AG572" s="2"/>
      <c r="AH572" s="1">
        <f t="shared" si="273"/>
        <v>-7.1865232973306204E-3</v>
      </c>
      <c r="AI572" s="1">
        <f t="shared" si="274"/>
        <v>0.72891383804550913</v>
      </c>
      <c r="AJ572" s="1">
        <f t="shared" si="275"/>
        <v>-0.16033049523694548</v>
      </c>
      <c r="AK572" s="1">
        <f t="shared" si="276"/>
        <v>0.21157939931541772</v>
      </c>
      <c r="AL572" s="1">
        <f t="shared" si="277"/>
        <v>2.4788632469327059</v>
      </c>
      <c r="AM572" s="1">
        <f t="shared" si="278"/>
        <v>2.9065509312335109</v>
      </c>
      <c r="AN572" s="1">
        <f t="shared" si="288"/>
        <v>14.79287831263345</v>
      </c>
      <c r="AO572" s="1">
        <f t="shared" si="288"/>
        <v>14.792855026672735</v>
      </c>
      <c r="AP572" s="1">
        <f t="shared" si="288"/>
        <v>14.792966081161481</v>
      </c>
      <c r="AQ572" s="1">
        <f t="shared" si="288"/>
        <v>14.792436300263194</v>
      </c>
      <c r="AR572" s="1">
        <f t="shared" si="288"/>
        <v>14.794960327387585</v>
      </c>
      <c r="AS572" s="1">
        <f t="shared" si="288"/>
        <v>14.782859741347593</v>
      </c>
      <c r="AT572" s="1">
        <f t="shared" si="288"/>
        <v>14.839256044814466</v>
      </c>
      <c r="AU572" s="1">
        <f t="shared" si="279"/>
        <v>14.520309084718582</v>
      </c>
    </row>
    <row r="573" spans="1:47" ht="12.95" customHeight="1" x14ac:dyDescent="0.2">
      <c r="A573" s="70" t="s">
        <v>238</v>
      </c>
      <c r="B573" s="2"/>
      <c r="C573" s="69">
        <v>42997.341999999997</v>
      </c>
      <c r="D573" s="69"/>
      <c r="E573" s="1">
        <f t="shared" si="263"/>
        <v>-846.00568766315303</v>
      </c>
      <c r="F573" s="1">
        <f t="shared" si="264"/>
        <v>-846</v>
      </c>
      <c r="G573" s="1">
        <f t="shared" si="256"/>
        <v>-9.5401800062973052E-3</v>
      </c>
      <c r="I573" s="1">
        <f t="shared" ref="I573:I580" si="289">+G573</f>
        <v>-9.5401800062973052E-3</v>
      </c>
      <c r="P573" s="1">
        <f t="shared" si="265"/>
        <v>-2.7973547380846092E-3</v>
      </c>
      <c r="Q573" s="119">
        <f t="shared" si="280"/>
        <v>27978.841999999997</v>
      </c>
      <c r="R573" s="1">
        <f t="shared" si="257"/>
        <v>4.5465692597647615E-5</v>
      </c>
      <c r="S573" s="2">
        <f t="shared" ref="S573:S583" si="290">S$16</f>
        <v>0.1</v>
      </c>
      <c r="Z573" s="1">
        <f t="shared" si="266"/>
        <v>-846</v>
      </c>
      <c r="AA573" s="1">
        <f t="shared" si="267"/>
        <v>-1.4176870308496582E-2</v>
      </c>
      <c r="AB573" s="1">
        <f t="shared" si="268"/>
        <v>-2.3996269958017485E-3</v>
      </c>
      <c r="AC573" s="1">
        <f t="shared" si="269"/>
        <v>-6.742825268212696E-3</v>
      </c>
      <c r="AD573" s="1">
        <f t="shared" si="270"/>
        <v>4.6366903021992766E-3</v>
      </c>
      <c r="AE573" s="1">
        <f t="shared" si="271"/>
        <v>2.1498896958508822E-6</v>
      </c>
      <c r="AF573" s="1">
        <f t="shared" si="272"/>
        <v>-6.742825268212696E-3</v>
      </c>
      <c r="AG573" s="2"/>
      <c r="AH573" s="1">
        <f t="shared" si="273"/>
        <v>-7.1405530104955567E-3</v>
      </c>
      <c r="AI573" s="1">
        <f t="shared" si="274"/>
        <v>0.72848729375768762</v>
      </c>
      <c r="AJ573" s="1">
        <f t="shared" si="275"/>
        <v>-0.15833767112154823</v>
      </c>
      <c r="AK573" s="1">
        <f t="shared" si="276"/>
        <v>0.21103175061318424</v>
      </c>
      <c r="AL573" s="1">
        <f t="shared" si="277"/>
        <v>2.4808818597546982</v>
      </c>
      <c r="AM573" s="1">
        <f t="shared" si="278"/>
        <v>2.9161149571557843</v>
      </c>
      <c r="AN573" s="1">
        <f t="shared" si="288"/>
        <v>14.795479525227853</v>
      </c>
      <c r="AO573" s="1">
        <f t="shared" si="288"/>
        <v>14.795455759602467</v>
      </c>
      <c r="AP573" s="1">
        <f t="shared" si="288"/>
        <v>14.795568720055867</v>
      </c>
      <c r="AQ573" s="1">
        <f t="shared" si="288"/>
        <v>14.795031660184872</v>
      </c>
      <c r="AR573" s="1">
        <f t="shared" si="288"/>
        <v>14.797581742959331</v>
      </c>
      <c r="AS573" s="1">
        <f t="shared" si="288"/>
        <v>14.785397395217709</v>
      </c>
      <c r="AT573" s="1">
        <f t="shared" si="288"/>
        <v>14.841997266884123</v>
      </c>
      <c r="AU573" s="1">
        <f t="shared" si="279"/>
        <v>14.523456502121036</v>
      </c>
    </row>
    <row r="574" spans="1:47" ht="12.95" customHeight="1" x14ac:dyDescent="0.2">
      <c r="A574" s="70" t="s">
        <v>229</v>
      </c>
      <c r="B574" s="2"/>
      <c r="C574" s="69">
        <v>43005.718999999997</v>
      </c>
      <c r="D574" s="69"/>
      <c r="E574" s="1">
        <f t="shared" si="263"/>
        <v>-841.01148899991563</v>
      </c>
      <c r="F574" s="1">
        <f t="shared" si="264"/>
        <v>-841</v>
      </c>
      <c r="G574" s="1">
        <f t="shared" si="256"/>
        <v>-1.9271030003437772E-2</v>
      </c>
      <c r="I574" s="1">
        <f t="shared" si="289"/>
        <v>-1.9271030003437772E-2</v>
      </c>
      <c r="P574" s="1">
        <f t="shared" si="265"/>
        <v>-2.7812071734802947E-3</v>
      </c>
      <c r="Q574" s="119">
        <f t="shared" si="280"/>
        <v>27987.218999999997</v>
      </c>
      <c r="R574" s="1">
        <f t="shared" si="257"/>
        <v>2.7191425696338687E-4</v>
      </c>
      <c r="S574" s="2">
        <f t="shared" si="290"/>
        <v>0.1</v>
      </c>
      <c r="Z574" s="1">
        <f t="shared" si="266"/>
        <v>-841</v>
      </c>
      <c r="AA574" s="1">
        <f t="shared" si="267"/>
        <v>-1.4118454482123063E-2</v>
      </c>
      <c r="AB574" s="1">
        <f t="shared" si="268"/>
        <v>-1.2187969972052405E-2</v>
      </c>
      <c r="AC574" s="1">
        <f t="shared" si="269"/>
        <v>-1.6489822829957479E-2</v>
      </c>
      <c r="AD574" s="1">
        <f t="shared" si="270"/>
        <v>-5.1525755213147097E-3</v>
      </c>
      <c r="AE574" s="1">
        <f t="shared" si="271"/>
        <v>2.6549034502851551E-6</v>
      </c>
      <c r="AF574" s="1">
        <f t="shared" si="272"/>
        <v>-1.6489822829957479E-2</v>
      </c>
      <c r="AG574" s="2"/>
      <c r="AH574" s="1">
        <f t="shared" si="273"/>
        <v>-7.0830600313853669E-3</v>
      </c>
      <c r="AI574" s="1">
        <f t="shared" si="274"/>
        <v>0.72795636630532123</v>
      </c>
      <c r="AJ574" s="1">
        <f t="shared" si="275"/>
        <v>-0.15584900718716269</v>
      </c>
      <c r="AK574" s="1">
        <f t="shared" si="276"/>
        <v>0.21034688204032123</v>
      </c>
      <c r="AL574" s="1">
        <f t="shared" si="277"/>
        <v>2.4834018127388671</v>
      </c>
      <c r="AM574" s="1">
        <f t="shared" si="278"/>
        <v>2.9281335947360327</v>
      </c>
      <c r="AN574" s="1">
        <f t="shared" si="288"/>
        <v>14.798728906771702</v>
      </c>
      <c r="AO574" s="1">
        <f t="shared" si="288"/>
        <v>14.798704532671549</v>
      </c>
      <c r="AP574" s="1">
        <f t="shared" si="288"/>
        <v>14.798819901113086</v>
      </c>
      <c r="AQ574" s="1">
        <f t="shared" si="288"/>
        <v>14.798273683570509</v>
      </c>
      <c r="AR574" s="1">
        <f t="shared" si="288"/>
        <v>14.800856400442733</v>
      </c>
      <c r="AS574" s="1">
        <f t="shared" si="288"/>
        <v>14.788567687715094</v>
      </c>
      <c r="AT574" s="1">
        <f t="shared" si="288"/>
        <v>14.845419357471132</v>
      </c>
      <c r="AU574" s="1">
        <f t="shared" si="279"/>
        <v>14.527390773874105</v>
      </c>
    </row>
    <row r="575" spans="1:47" ht="12.95" customHeight="1" x14ac:dyDescent="0.2">
      <c r="A575" s="70" t="s">
        <v>239</v>
      </c>
      <c r="B575" s="2"/>
      <c r="C575" s="69">
        <v>43007.406999999999</v>
      </c>
      <c r="D575" s="69"/>
      <c r="E575" s="1">
        <f t="shared" si="263"/>
        <v>-840.00513740106715</v>
      </c>
      <c r="F575" s="1">
        <f t="shared" si="264"/>
        <v>-840</v>
      </c>
      <c r="G575" s="1">
        <f t="shared" si="256"/>
        <v>-8.6172000010265037E-3</v>
      </c>
      <c r="I575" s="1">
        <f t="shared" si="289"/>
        <v>-8.6172000010265037E-3</v>
      </c>
      <c r="P575" s="1">
        <f t="shared" si="265"/>
        <v>-2.7779771024347109E-3</v>
      </c>
      <c r="Q575" s="119">
        <f t="shared" si="280"/>
        <v>27988.906999999999</v>
      </c>
      <c r="R575" s="1">
        <f t="shared" si="257"/>
        <v>3.4096524059438742E-5</v>
      </c>
      <c r="S575" s="2">
        <f t="shared" si="290"/>
        <v>0.1</v>
      </c>
      <c r="Z575" s="1">
        <f t="shared" si="266"/>
        <v>-840</v>
      </c>
      <c r="AA575" s="1">
        <f t="shared" si="267"/>
        <v>-1.4106767213712148E-2</v>
      </c>
      <c r="AB575" s="1">
        <f t="shared" si="268"/>
        <v>-1.5456425356354915E-3</v>
      </c>
      <c r="AC575" s="1">
        <f t="shared" si="269"/>
        <v>-5.8392228985917928E-3</v>
      </c>
      <c r="AD575" s="1">
        <f t="shared" si="270"/>
        <v>5.4895672126856442E-3</v>
      </c>
      <c r="AE575" s="1">
        <f t="shared" si="271"/>
        <v>3.0135348182593233E-6</v>
      </c>
      <c r="AF575" s="1">
        <f t="shared" si="272"/>
        <v>-5.8392228985917928E-3</v>
      </c>
      <c r="AG575" s="2"/>
      <c r="AH575" s="1">
        <f t="shared" si="273"/>
        <v>-7.0715574653910122E-3</v>
      </c>
      <c r="AI575" s="1">
        <f t="shared" si="274"/>
        <v>0.72785048053110835</v>
      </c>
      <c r="AJ575" s="1">
        <f t="shared" si="275"/>
        <v>-0.15535158992973452</v>
      </c>
      <c r="AK575" s="1">
        <f t="shared" si="276"/>
        <v>0.21020986768165947</v>
      </c>
      <c r="AL575" s="1">
        <f t="shared" si="277"/>
        <v>2.4839053631968988</v>
      </c>
      <c r="AM575" s="1">
        <f t="shared" si="278"/>
        <v>2.9305458607555317</v>
      </c>
      <c r="AN575" s="1">
        <f t="shared" si="288"/>
        <v>14.799378499414757</v>
      </c>
      <c r="AO575" s="1">
        <f t="shared" si="288"/>
        <v>14.799354002431672</v>
      </c>
      <c r="AP575" s="1">
        <f t="shared" si="288"/>
        <v>14.799469855864631</v>
      </c>
      <c r="AQ575" s="1">
        <f t="shared" si="288"/>
        <v>14.798921799012311</v>
      </c>
      <c r="AR575" s="1">
        <f t="shared" si="288"/>
        <v>14.801511050942194</v>
      </c>
      <c r="AS575" s="1">
        <f t="shared" si="288"/>
        <v>14.789201511202943</v>
      </c>
      <c r="AT575" s="1">
        <f t="shared" si="288"/>
        <v>14.846103184621832</v>
      </c>
      <c r="AU575" s="1">
        <f t="shared" si="279"/>
        <v>14.528177628224718</v>
      </c>
    </row>
    <row r="576" spans="1:47" ht="12.95" customHeight="1" x14ac:dyDescent="0.2">
      <c r="A576" s="70" t="s">
        <v>240</v>
      </c>
      <c r="B576" s="2" t="s">
        <v>101</v>
      </c>
      <c r="C576" s="69">
        <v>43028.364999999998</v>
      </c>
      <c r="D576" s="69"/>
      <c r="E576" s="1">
        <f t="shared" si="263"/>
        <v>-827.51039995518931</v>
      </c>
      <c r="F576" s="1">
        <f t="shared" si="264"/>
        <v>-827.5</v>
      </c>
      <c r="G576" s="1">
        <f t="shared" si="256"/>
        <v>-1.7444325007090811E-2</v>
      </c>
      <c r="I576" s="1">
        <f t="shared" si="289"/>
        <v>-1.7444325007090811E-2</v>
      </c>
      <c r="P576" s="1">
        <f t="shared" si="265"/>
        <v>-2.7375855171071365E-3</v>
      </c>
      <c r="Q576" s="119">
        <f t="shared" si="280"/>
        <v>28009.864999999998</v>
      </c>
      <c r="R576" s="1">
        <f t="shared" si="257"/>
        <v>2.1628818642624529E-4</v>
      </c>
      <c r="S576" s="2">
        <f t="shared" si="290"/>
        <v>0.1</v>
      </c>
      <c r="Z576" s="1">
        <f t="shared" si="266"/>
        <v>-827.5</v>
      </c>
      <c r="AA576" s="1">
        <f t="shared" si="267"/>
        <v>-1.3960563335353404E-2</v>
      </c>
      <c r="AB576" s="1">
        <f t="shared" si="268"/>
        <v>-1.0516658900241962E-2</v>
      </c>
      <c r="AC576" s="1">
        <f t="shared" si="269"/>
        <v>-1.4706739489983675E-2</v>
      </c>
      <c r="AD576" s="1">
        <f t="shared" si="270"/>
        <v>-3.4837616717374072E-3</v>
      </c>
      <c r="AE576" s="1">
        <f t="shared" si="271"/>
        <v>1.2136595385466614E-6</v>
      </c>
      <c r="AF576" s="1">
        <f t="shared" si="272"/>
        <v>-1.4706739489983675E-2</v>
      </c>
      <c r="AG576" s="2"/>
      <c r="AH576" s="1">
        <f t="shared" si="273"/>
        <v>-6.9276661068488482E-3</v>
      </c>
      <c r="AI576" s="1">
        <f t="shared" si="274"/>
        <v>0.7265353031530144</v>
      </c>
      <c r="AJ576" s="1">
        <f t="shared" si="275"/>
        <v>-0.14914274994135043</v>
      </c>
      <c r="AK576" s="1">
        <f t="shared" si="276"/>
        <v>0.20849606470213214</v>
      </c>
      <c r="AL576" s="1">
        <f t="shared" si="277"/>
        <v>2.4901874478349604</v>
      </c>
      <c r="AM576" s="1">
        <f t="shared" si="278"/>
        <v>2.9609423846177556</v>
      </c>
      <c r="AN576" s="1">
        <f t="shared" si="288"/>
        <v>14.807490475702153</v>
      </c>
      <c r="AO576" s="1">
        <f t="shared" si="288"/>
        <v>14.807464409174406</v>
      </c>
      <c r="AP576" s="1">
        <f t="shared" si="288"/>
        <v>14.807586419857147</v>
      </c>
      <c r="AQ576" s="1">
        <f t="shared" si="288"/>
        <v>14.807015157498494</v>
      </c>
      <c r="AR576" s="1">
        <f t="shared" si="288"/>
        <v>14.809686310145088</v>
      </c>
      <c r="AS576" s="1">
        <f t="shared" si="288"/>
        <v>14.79711777960796</v>
      </c>
      <c r="AT576" s="1">
        <f t="shared" si="288"/>
        <v>14.854634436375754</v>
      </c>
      <c r="AU576" s="1">
        <f t="shared" si="279"/>
        <v>14.538013307607388</v>
      </c>
    </row>
    <row r="577" spans="1:47" ht="12.95" customHeight="1" x14ac:dyDescent="0.2">
      <c r="A577" s="67" t="s">
        <v>241</v>
      </c>
      <c r="B577" s="68" t="s">
        <v>101</v>
      </c>
      <c r="C577" s="67">
        <v>43261.525000000001</v>
      </c>
      <c r="D577" s="69"/>
      <c r="E577" s="70">
        <f t="shared" si="263"/>
        <v>-688.50510446510964</v>
      </c>
      <c r="F577" s="1">
        <f t="shared" si="264"/>
        <v>-688.5</v>
      </c>
      <c r="G577" s="1">
        <f t="shared" si="256"/>
        <v>-8.5619550009141676E-3</v>
      </c>
      <c r="I577" s="1">
        <f t="shared" si="289"/>
        <v>-8.5619550009141676E-3</v>
      </c>
      <c r="P577" s="1">
        <f t="shared" si="265"/>
        <v>-2.2864722100251734E-3</v>
      </c>
      <c r="Q577" s="119">
        <f t="shared" si="280"/>
        <v>28243.025000000001</v>
      </c>
      <c r="R577" s="1">
        <f t="shared" si="257"/>
        <v>3.9381684258743912E-5</v>
      </c>
      <c r="S577" s="2">
        <f t="shared" si="290"/>
        <v>0.1</v>
      </c>
      <c r="Z577" s="1">
        <f t="shared" si="266"/>
        <v>-688.5</v>
      </c>
      <c r="AA577" s="1">
        <f t="shared" si="267"/>
        <v>-1.2323042490063498E-2</v>
      </c>
      <c r="AB577" s="1">
        <f t="shared" si="268"/>
        <v>-3.2456278489623952E-3</v>
      </c>
      <c r="AC577" s="1">
        <f t="shared" si="269"/>
        <v>-6.2754827908889938E-3</v>
      </c>
      <c r="AD577" s="1">
        <f t="shared" si="270"/>
        <v>3.7610874891493302E-3</v>
      </c>
      <c r="AE577" s="1">
        <f t="shared" si="271"/>
        <v>1.4145779101035613E-6</v>
      </c>
      <c r="AF577" s="1">
        <f t="shared" si="272"/>
        <v>-6.2754827908889938E-3</v>
      </c>
      <c r="AG577" s="2"/>
      <c r="AH577" s="1">
        <f t="shared" si="273"/>
        <v>-5.3163271519517724E-3</v>
      </c>
      <c r="AI577" s="1">
        <f t="shared" si="274"/>
        <v>0.71292391250233023</v>
      </c>
      <c r="AJ577" s="1">
        <f t="shared" si="275"/>
        <v>-8.1207318805210107E-2</v>
      </c>
      <c r="AK577" s="1">
        <f t="shared" si="276"/>
        <v>0.18931684923672179</v>
      </c>
      <c r="AL577" s="1">
        <f t="shared" si="277"/>
        <v>2.5585918774732752</v>
      </c>
      <c r="AM577" s="1">
        <f t="shared" si="278"/>
        <v>3.3328054433458569</v>
      </c>
      <c r="AN577" s="1">
        <f t="shared" si="288"/>
        <v>14.896752277268465</v>
      </c>
      <c r="AO577" s="1">
        <f t="shared" si="288"/>
        <v>14.896704589538164</v>
      </c>
      <c r="AP577" s="1">
        <f t="shared" si="288"/>
        <v>14.896905959725865</v>
      </c>
      <c r="AQ577" s="1">
        <f t="shared" si="288"/>
        <v>14.896055346372663</v>
      </c>
      <c r="AR577" s="1">
        <f t="shared" si="288"/>
        <v>14.899643277076262</v>
      </c>
      <c r="AS577" s="1">
        <f t="shared" si="288"/>
        <v>14.884415691490261</v>
      </c>
      <c r="AT577" s="1">
        <f t="shared" si="288"/>
        <v>14.947468772150708</v>
      </c>
      <c r="AU577" s="1">
        <f t="shared" si="279"/>
        <v>14.647386062342683</v>
      </c>
    </row>
    <row r="578" spans="1:47" ht="12.95" customHeight="1" x14ac:dyDescent="0.2">
      <c r="A578" s="70" t="s">
        <v>229</v>
      </c>
      <c r="B578" s="2"/>
      <c r="C578" s="69">
        <v>43275.802000000003</v>
      </c>
      <c r="D578" s="69"/>
      <c r="E578" s="1">
        <f t="shared" si="263"/>
        <v>-679.99344464476269</v>
      </c>
      <c r="F578" s="1">
        <f t="shared" si="264"/>
        <v>-680</v>
      </c>
      <c r="G578" s="1">
        <f t="shared" ref="G578:G641" si="291">+C578-(C$7+F578*C$8)</f>
        <v>1.0995600001479033E-2</v>
      </c>
      <c r="I578" s="1">
        <f t="shared" si="289"/>
        <v>1.0995600001479033E-2</v>
      </c>
      <c r="P578" s="1">
        <f t="shared" si="265"/>
        <v>-2.2587695196727097E-3</v>
      </c>
      <c r="Q578" s="119">
        <f t="shared" si="280"/>
        <v>28257.302000000003</v>
      </c>
      <c r="R578" s="1">
        <f t="shared" ref="R578:R641" si="292">+(P578-G578)^2</f>
        <v>1.7567831140323631E-4</v>
      </c>
      <c r="S578" s="2">
        <f t="shared" si="290"/>
        <v>0.1</v>
      </c>
      <c r="Z578" s="1">
        <f t="shared" si="266"/>
        <v>-680</v>
      </c>
      <c r="AA578" s="1">
        <f t="shared" si="267"/>
        <v>-1.2222351239865498E-2</v>
      </c>
      <c r="AB578" s="1">
        <f t="shared" si="268"/>
        <v>1.6212864737998177E-2</v>
      </c>
      <c r="AC578" s="1">
        <f t="shared" si="269"/>
        <v>1.3254369521151744E-2</v>
      </c>
      <c r="AD578" s="1">
        <f t="shared" si="270"/>
        <v>2.3217951241344532E-2</v>
      </c>
      <c r="AE578" s="1">
        <f t="shared" si="271"/>
        <v>5.3907325984545209E-5</v>
      </c>
      <c r="AF578" s="1">
        <f t="shared" si="272"/>
        <v>1.3254369521151744E-2</v>
      </c>
      <c r="AG578" s="2"/>
      <c r="AH578" s="1">
        <f t="shared" si="273"/>
        <v>-5.2172647365191453E-3</v>
      </c>
      <c r="AI578" s="1">
        <f t="shared" si="274"/>
        <v>0.71214985093160621</v>
      </c>
      <c r="AJ578" s="1">
        <f t="shared" si="275"/>
        <v>-7.7118718286493304E-2</v>
      </c>
      <c r="AK578" s="1">
        <f t="shared" si="276"/>
        <v>0.18813782474343888</v>
      </c>
      <c r="AL578" s="1">
        <f t="shared" si="277"/>
        <v>2.5626933526382252</v>
      </c>
      <c r="AM578" s="1">
        <f t="shared" si="278"/>
        <v>3.3578058430591478</v>
      </c>
      <c r="AN578" s="1">
        <f t="shared" si="288"/>
        <v>14.902157391611661</v>
      </c>
      <c r="AO578" s="1">
        <f t="shared" si="288"/>
        <v>14.90210814209529</v>
      </c>
      <c r="AP578" s="1">
        <f t="shared" si="288"/>
        <v>14.902314933138495</v>
      </c>
      <c r="AQ578" s="1">
        <f t="shared" si="288"/>
        <v>14.901446350350394</v>
      </c>
      <c r="AR578" s="1">
        <f t="shared" si="288"/>
        <v>14.905089389953567</v>
      </c>
      <c r="AS578" s="1">
        <f t="shared" si="288"/>
        <v>14.889715499272093</v>
      </c>
      <c r="AT578" s="1">
        <f t="shared" si="288"/>
        <v>14.95302710258054</v>
      </c>
      <c r="AU578" s="1">
        <f t="shared" si="279"/>
        <v>14.654074324322901</v>
      </c>
    </row>
    <row r="579" spans="1:47" ht="12.95" customHeight="1" x14ac:dyDescent="0.2">
      <c r="A579" s="70" t="s">
        <v>239</v>
      </c>
      <c r="B579" s="76"/>
      <c r="C579" s="77">
        <v>43292.553999999996</v>
      </c>
      <c r="D579" s="77"/>
      <c r="E579" s="1">
        <f t="shared" si="263"/>
        <v>-670.00623967800664</v>
      </c>
      <c r="F579" s="1">
        <f t="shared" si="264"/>
        <v>-670</v>
      </c>
      <c r="G579" s="1">
        <f t="shared" si="291"/>
        <v>-1.046610000776127E-2</v>
      </c>
      <c r="I579" s="1">
        <f t="shared" si="289"/>
        <v>-1.046610000776127E-2</v>
      </c>
      <c r="P579" s="1">
        <f t="shared" si="265"/>
        <v>-2.2261609104124833E-3</v>
      </c>
      <c r="Q579" s="119">
        <f t="shared" si="280"/>
        <v>28274.053999999996</v>
      </c>
      <c r="R579" s="1">
        <f t="shared" si="292"/>
        <v>6.7896596328017146E-5</v>
      </c>
      <c r="S579" s="2">
        <f t="shared" si="290"/>
        <v>0.1</v>
      </c>
      <c r="Z579" s="1">
        <f t="shared" si="266"/>
        <v>-670</v>
      </c>
      <c r="AA579" s="1">
        <f t="shared" si="267"/>
        <v>-1.2103829214478177E-2</v>
      </c>
      <c r="AB579" s="1">
        <f t="shared" si="268"/>
        <v>-5.3654369207147808E-3</v>
      </c>
      <c r="AC579" s="1">
        <f t="shared" si="269"/>
        <v>-8.239939097348787E-3</v>
      </c>
      <c r="AD579" s="1">
        <f t="shared" si="270"/>
        <v>1.6377292067169067E-3</v>
      </c>
      <c r="AE579" s="1">
        <f t="shared" si="271"/>
        <v>2.6821569545335888E-7</v>
      </c>
      <c r="AF579" s="1">
        <f t="shared" si="272"/>
        <v>-8.239939097348787E-3</v>
      </c>
      <c r="AG579" s="2"/>
      <c r="AH579" s="1">
        <f t="shared" si="273"/>
        <v>-5.100663087046489E-3</v>
      </c>
      <c r="AI579" s="1">
        <f t="shared" si="274"/>
        <v>0.7112475084913914</v>
      </c>
      <c r="AJ579" s="1">
        <f t="shared" si="275"/>
        <v>-7.231825529599846E-2</v>
      </c>
      <c r="AK579" s="1">
        <f t="shared" si="276"/>
        <v>0.18674996135330355</v>
      </c>
      <c r="AL579" s="1">
        <f t="shared" si="277"/>
        <v>2.5675072768636342</v>
      </c>
      <c r="AM579" s="1">
        <f t="shared" si="278"/>
        <v>3.3875917568053668</v>
      </c>
      <c r="AN579" s="1">
        <f t="shared" si="288"/>
        <v>14.908508877649121</v>
      </c>
      <c r="AO579" s="1">
        <f t="shared" si="288"/>
        <v>14.908457757849742</v>
      </c>
      <c r="AP579" s="1">
        <f t="shared" si="288"/>
        <v>14.908670995271187</v>
      </c>
      <c r="AQ579" s="1">
        <f t="shared" si="288"/>
        <v>14.90778120254152</v>
      </c>
      <c r="AR579" s="1">
        <f t="shared" si="288"/>
        <v>14.911488741601662</v>
      </c>
      <c r="AS579" s="1">
        <f t="shared" si="288"/>
        <v>14.895945563239328</v>
      </c>
      <c r="AT579" s="1">
        <f t="shared" si="288"/>
        <v>14.959549197603351</v>
      </c>
      <c r="AU579" s="1">
        <f t="shared" si="279"/>
        <v>14.661942867829037</v>
      </c>
    </row>
    <row r="580" spans="1:47" ht="12.95" customHeight="1" x14ac:dyDescent="0.2">
      <c r="A580" s="70" t="s">
        <v>242</v>
      </c>
      <c r="B580" s="76"/>
      <c r="C580" s="77">
        <v>43292.557999999997</v>
      </c>
      <c r="D580" s="77"/>
      <c r="E580" s="1">
        <f t="shared" si="263"/>
        <v>-670.00385495857768</v>
      </c>
      <c r="F580" s="1">
        <f t="shared" si="264"/>
        <v>-670</v>
      </c>
      <c r="G580" s="1">
        <f t="shared" si="291"/>
        <v>-6.4661000069463626E-3</v>
      </c>
      <c r="I580" s="1">
        <f t="shared" si="289"/>
        <v>-6.4661000069463626E-3</v>
      </c>
      <c r="P580" s="1">
        <f t="shared" si="265"/>
        <v>-2.2261609104124833E-3</v>
      </c>
      <c r="Q580" s="119">
        <f t="shared" si="280"/>
        <v>28274.057999999997</v>
      </c>
      <c r="R580" s="1">
        <f t="shared" si="292"/>
        <v>1.7977083542316532E-5</v>
      </c>
      <c r="S580" s="2">
        <f t="shared" si="290"/>
        <v>0.1</v>
      </c>
      <c r="Z580" s="1">
        <f t="shared" si="266"/>
        <v>-670</v>
      </c>
      <c r="AA580" s="1">
        <f t="shared" si="267"/>
        <v>-1.2103829214478177E-2</v>
      </c>
      <c r="AB580" s="1">
        <f t="shared" si="268"/>
        <v>-1.3654369198998735E-3</v>
      </c>
      <c r="AC580" s="1">
        <f t="shared" si="269"/>
        <v>-4.2399390965338797E-3</v>
      </c>
      <c r="AD580" s="1">
        <f t="shared" si="270"/>
        <v>5.637729207531814E-3</v>
      </c>
      <c r="AE580" s="1">
        <f t="shared" si="271"/>
        <v>3.1783990617457297E-6</v>
      </c>
      <c r="AF580" s="1">
        <f t="shared" si="272"/>
        <v>-4.2399390965338797E-3</v>
      </c>
      <c r="AG580" s="2"/>
      <c r="AH580" s="1">
        <f t="shared" si="273"/>
        <v>-5.100663087046489E-3</v>
      </c>
      <c r="AI580" s="1">
        <f t="shared" si="274"/>
        <v>0.7112475084913914</v>
      </c>
      <c r="AJ580" s="1">
        <f t="shared" si="275"/>
        <v>-7.231825529599846E-2</v>
      </c>
      <c r="AK580" s="1">
        <f t="shared" si="276"/>
        <v>0.18674996135330355</v>
      </c>
      <c r="AL580" s="1">
        <f t="shared" si="277"/>
        <v>2.5675072768636342</v>
      </c>
      <c r="AM580" s="1">
        <f t="shared" si="278"/>
        <v>3.3875917568053668</v>
      </c>
      <c r="AN580" s="1">
        <f t="shared" si="288"/>
        <v>14.908508877649121</v>
      </c>
      <c r="AO580" s="1">
        <f t="shared" si="288"/>
        <v>14.908457757849742</v>
      </c>
      <c r="AP580" s="1">
        <f t="shared" si="288"/>
        <v>14.908670995271187</v>
      </c>
      <c r="AQ580" s="1">
        <f t="shared" si="288"/>
        <v>14.90778120254152</v>
      </c>
      <c r="AR580" s="1">
        <f t="shared" si="288"/>
        <v>14.911488741601662</v>
      </c>
      <c r="AS580" s="1">
        <f t="shared" si="288"/>
        <v>14.895945563239328</v>
      </c>
      <c r="AT580" s="1">
        <f t="shared" si="288"/>
        <v>14.959549197603351</v>
      </c>
      <c r="AU580" s="1">
        <f t="shared" si="279"/>
        <v>14.661942867829037</v>
      </c>
    </row>
    <row r="581" spans="1:47" ht="12.95" customHeight="1" x14ac:dyDescent="0.2">
      <c r="A581" s="67" t="s">
        <v>233</v>
      </c>
      <c r="B581" s="68" t="s">
        <v>101</v>
      </c>
      <c r="C581" s="67">
        <v>43298.453000000001</v>
      </c>
      <c r="D581" s="69"/>
      <c r="E581" s="70">
        <f t="shared" si="263"/>
        <v>-666.48937470075225</v>
      </c>
      <c r="F581" s="1">
        <f t="shared" si="264"/>
        <v>-666.5</v>
      </c>
      <c r="G581" s="1">
        <f t="shared" si="291"/>
        <v>1.782230499520665E-2</v>
      </c>
      <c r="I581" s="1">
        <f>+C581-(C$7+F581*C$8)</f>
        <v>1.782230499520665E-2</v>
      </c>
      <c r="P581" s="1">
        <f t="shared" si="265"/>
        <v>-2.2147435019392271E-3</v>
      </c>
      <c r="Q581" s="119">
        <f t="shared" si="280"/>
        <v>28279.953000000001</v>
      </c>
      <c r="R581" s="1">
        <f t="shared" si="292"/>
        <v>4.0148331247697589E-4</v>
      </c>
      <c r="S581" s="2">
        <f t="shared" si="290"/>
        <v>0.1</v>
      </c>
      <c r="Z581" s="1">
        <f t="shared" si="266"/>
        <v>-666.5</v>
      </c>
      <c r="AA581" s="1">
        <f t="shared" si="267"/>
        <v>-1.2062331437457725E-2</v>
      </c>
      <c r="AB581" s="1">
        <f t="shared" si="268"/>
        <v>2.2882143483893502E-2</v>
      </c>
      <c r="AC581" s="1">
        <f t="shared" si="269"/>
        <v>2.0037048497145878E-2</v>
      </c>
      <c r="AD581" s="1">
        <f t="shared" si="270"/>
        <v>2.9884636432664376E-2</v>
      </c>
      <c r="AE581" s="1">
        <f t="shared" si="271"/>
        <v>8.9309149471253105E-5</v>
      </c>
      <c r="AF581" s="1">
        <f t="shared" si="272"/>
        <v>2.0037048497145878E-2</v>
      </c>
      <c r="AG581" s="2"/>
      <c r="AH581" s="1">
        <f t="shared" si="273"/>
        <v>-5.0598384886868502E-3</v>
      </c>
      <c r="AI581" s="1">
        <f t="shared" si="274"/>
        <v>0.71093380352881097</v>
      </c>
      <c r="AJ581" s="1">
        <f t="shared" si="275"/>
        <v>-7.0640557208359461E-2</v>
      </c>
      <c r="AK581" s="1">
        <f t="shared" si="276"/>
        <v>0.18626401551445562</v>
      </c>
      <c r="AL581" s="1">
        <f t="shared" si="277"/>
        <v>2.5691892775825105</v>
      </c>
      <c r="AM581" s="1">
        <f t="shared" si="278"/>
        <v>3.3981138701352154</v>
      </c>
      <c r="AN581" s="1">
        <f t="shared" ref="AN581:AT590" si="293">$AU581+$AB$7*SIN(AO581)</f>
        <v>14.910730003229697</v>
      </c>
      <c r="AO581" s="1">
        <f t="shared" si="293"/>
        <v>14.910678220562851</v>
      </c>
      <c r="AP581" s="1">
        <f t="shared" si="293"/>
        <v>14.910893731177799</v>
      </c>
      <c r="AQ581" s="1">
        <f t="shared" si="293"/>
        <v>14.90999649960523</v>
      </c>
      <c r="AR581" s="1">
        <f t="shared" si="293"/>
        <v>14.913726521071146</v>
      </c>
      <c r="AS581" s="1">
        <f t="shared" si="293"/>
        <v>14.898124830762587</v>
      </c>
      <c r="AT581" s="1">
        <f t="shared" si="293"/>
        <v>14.961827573441788</v>
      </c>
      <c r="AU581" s="1">
        <f t="shared" si="279"/>
        <v>14.664696858056184</v>
      </c>
    </row>
    <row r="582" spans="1:47" ht="12.95" customHeight="1" x14ac:dyDescent="0.2">
      <c r="A582" s="70" t="s">
        <v>243</v>
      </c>
      <c r="B582" s="76"/>
      <c r="C582" s="77">
        <v>43314.374000000003</v>
      </c>
      <c r="D582" s="77"/>
      <c r="E582" s="1">
        <f t="shared" si="263"/>
        <v>-656.99759519527186</v>
      </c>
      <c r="F582" s="1">
        <f t="shared" si="264"/>
        <v>-657</v>
      </c>
      <c r="G582" s="1">
        <f t="shared" si="291"/>
        <v>4.0336899983230978E-3</v>
      </c>
      <c r="I582" s="1">
        <f>+G582</f>
        <v>4.0336899983230978E-3</v>
      </c>
      <c r="P582" s="1">
        <f t="shared" si="265"/>
        <v>-2.1837419051589295E-3</v>
      </c>
      <c r="Q582" s="119">
        <f t="shared" si="280"/>
        <v>28295.874000000003</v>
      </c>
      <c r="R582" s="1">
        <f t="shared" si="292"/>
        <v>3.865645947443615E-5</v>
      </c>
      <c r="S582" s="2">
        <f t="shared" si="290"/>
        <v>0.1</v>
      </c>
      <c r="Z582" s="1">
        <f t="shared" si="266"/>
        <v>-657</v>
      </c>
      <c r="AA582" s="1">
        <f t="shared" si="267"/>
        <v>-1.1949657126922133E-2</v>
      </c>
      <c r="AB582" s="1">
        <f t="shared" si="268"/>
        <v>8.9826841125367398E-3</v>
      </c>
      <c r="AC582" s="1">
        <f t="shared" si="269"/>
        <v>6.2174319034820277E-3</v>
      </c>
      <c r="AD582" s="1">
        <f t="shared" si="270"/>
        <v>1.5983347125245233E-2</v>
      </c>
      <c r="AE582" s="1">
        <f t="shared" si="271"/>
        <v>2.5546738532608508E-5</v>
      </c>
      <c r="AF582" s="1">
        <f t="shared" si="272"/>
        <v>6.2174319034820277E-3</v>
      </c>
      <c r="AG582" s="2"/>
      <c r="AH582" s="1">
        <f t="shared" si="273"/>
        <v>-4.948994114213642E-3</v>
      </c>
      <c r="AI582" s="1">
        <f t="shared" si="274"/>
        <v>0.71008782036792528</v>
      </c>
      <c r="AJ582" s="1">
        <f t="shared" si="275"/>
        <v>-6.6093239604700094E-2</v>
      </c>
      <c r="AK582" s="1">
        <f t="shared" si="276"/>
        <v>0.18494452551743462</v>
      </c>
      <c r="AL582" s="1">
        <f t="shared" si="277"/>
        <v>2.5737472637425727</v>
      </c>
      <c r="AM582" s="1">
        <f t="shared" si="278"/>
        <v>3.4269320273980814</v>
      </c>
      <c r="AN582" s="1">
        <f t="shared" si="293"/>
        <v>14.916753858498664</v>
      </c>
      <c r="AO582" s="1">
        <f t="shared" si="293"/>
        <v>14.916700255390609</v>
      </c>
      <c r="AP582" s="1">
        <f t="shared" si="293"/>
        <v>14.916921978641458</v>
      </c>
      <c r="AQ582" s="1">
        <f t="shared" si="293"/>
        <v>14.916004522323668</v>
      </c>
      <c r="AR582" s="1">
        <f t="shared" si="293"/>
        <v>14.919795306933205</v>
      </c>
      <c r="AS582" s="1">
        <f t="shared" si="293"/>
        <v>14.904036768243939</v>
      </c>
      <c r="AT582" s="1">
        <f t="shared" si="293"/>
        <v>14.968000387021592</v>
      </c>
      <c r="AU582" s="1">
        <f t="shared" si="279"/>
        <v>14.672171974387014</v>
      </c>
    </row>
    <row r="583" spans="1:47" ht="12.95" customHeight="1" x14ac:dyDescent="0.2">
      <c r="A583" s="67" t="s">
        <v>244</v>
      </c>
      <c r="B583" s="68" t="s">
        <v>101</v>
      </c>
      <c r="C583" s="67">
        <v>43318.542999999998</v>
      </c>
      <c r="D583" s="69"/>
      <c r="E583" s="70">
        <f t="shared" si="263"/>
        <v>-654.51212137087077</v>
      </c>
      <c r="F583" s="1">
        <f t="shared" si="264"/>
        <v>-654.5</v>
      </c>
      <c r="G583" s="1">
        <f t="shared" si="291"/>
        <v>-2.0331735002400819E-2</v>
      </c>
      <c r="I583" s="1">
        <f>+C583-(C$7+F583*C$8)</f>
        <v>-2.0331735002400819E-2</v>
      </c>
      <c r="P583" s="1">
        <f t="shared" si="265"/>
        <v>-2.1755807995931411E-3</v>
      </c>
      <c r="Q583" s="119">
        <f t="shared" si="280"/>
        <v>28300.042999999998</v>
      </c>
      <c r="R583" s="1">
        <f t="shared" si="292"/>
        <v>3.2964593543613089E-4</v>
      </c>
      <c r="S583" s="2">
        <f t="shared" si="290"/>
        <v>0.1</v>
      </c>
      <c r="Z583" s="1">
        <f t="shared" si="266"/>
        <v>-654.5</v>
      </c>
      <c r="AA583" s="1">
        <f t="shared" si="267"/>
        <v>-1.1919997195521875E-2</v>
      </c>
      <c r="AB583" s="1">
        <f t="shared" si="268"/>
        <v>-1.5411918592646276E-2</v>
      </c>
      <c r="AC583" s="1">
        <f t="shared" si="269"/>
        <v>-1.8156154202807678E-2</v>
      </c>
      <c r="AD583" s="1">
        <f t="shared" si="270"/>
        <v>-8.4117378068789446E-3</v>
      </c>
      <c r="AE583" s="1">
        <f t="shared" si="271"/>
        <v>7.0757332931676603E-6</v>
      </c>
      <c r="AF583" s="1">
        <f t="shared" si="272"/>
        <v>-1.8156154202807678E-2</v>
      </c>
      <c r="AG583" s="2"/>
      <c r="AH583" s="1">
        <f t="shared" si="273"/>
        <v>-4.9198164097545433E-3</v>
      </c>
      <c r="AI583" s="1">
        <f t="shared" si="274"/>
        <v>0.70986652543796902</v>
      </c>
      <c r="AJ583" s="1">
        <f t="shared" si="275"/>
        <v>-6.4898139089464901E-2</v>
      </c>
      <c r="AK583" s="1">
        <f t="shared" si="276"/>
        <v>0.18459717320818519</v>
      </c>
      <c r="AL583" s="1">
        <f t="shared" si="277"/>
        <v>2.5749449359092966</v>
      </c>
      <c r="AM583" s="1">
        <f t="shared" si="278"/>
        <v>3.4345792067063026</v>
      </c>
      <c r="AN583" s="1">
        <f t="shared" si="293"/>
        <v>14.918337895989144</v>
      </c>
      <c r="AO583" s="1">
        <f t="shared" si="293"/>
        <v>14.918283808726304</v>
      </c>
      <c r="AP583" s="1">
        <f t="shared" si="293"/>
        <v>14.91850717691425</v>
      </c>
      <c r="AQ583" s="1">
        <f t="shared" si="293"/>
        <v>14.9175843912167</v>
      </c>
      <c r="AR583" s="1">
        <f t="shared" si="293"/>
        <v>14.921391099731681</v>
      </c>
      <c r="AS583" s="1">
        <f t="shared" si="293"/>
        <v>14.905591769926636</v>
      </c>
      <c r="AT583" s="1">
        <f t="shared" si="293"/>
        <v>14.969622061281664</v>
      </c>
      <c r="AU583" s="1">
        <f t="shared" si="279"/>
        <v>14.674139110263548</v>
      </c>
    </row>
    <row r="584" spans="1:47" ht="12.95" customHeight="1" x14ac:dyDescent="0.2">
      <c r="A584" s="77" t="s">
        <v>245</v>
      </c>
      <c r="B584" s="76" t="s">
        <v>100</v>
      </c>
      <c r="C584" s="77">
        <v>43319.396399999998</v>
      </c>
      <c r="D584" s="77">
        <v>4.0000000000000002E-4</v>
      </c>
      <c r="E584" s="1">
        <f t="shared" si="263"/>
        <v>-654.00334148079003</v>
      </c>
      <c r="F584" s="1">
        <f t="shared" si="264"/>
        <v>-654</v>
      </c>
      <c r="G584" s="1">
        <f t="shared" si="291"/>
        <v>-5.6048200058285147E-3</v>
      </c>
      <c r="J584" s="1">
        <f>+C584-(C$7+F584*C$8)</f>
        <v>-5.6048200058285147E-3</v>
      </c>
      <c r="P584" s="1">
        <f t="shared" si="265"/>
        <v>-2.1739484389488033E-3</v>
      </c>
      <c r="Q584" s="119">
        <f t="shared" si="280"/>
        <v>28300.896399999998</v>
      </c>
      <c r="R584" s="1">
        <f t="shared" si="292"/>
        <v>1.1770879708423646E-5</v>
      </c>
      <c r="S584" s="2">
        <f>S$17</f>
        <v>1</v>
      </c>
      <c r="Z584" s="1">
        <f t="shared" si="266"/>
        <v>-654</v>
      </c>
      <c r="AA584" s="1">
        <f t="shared" si="267"/>
        <v>-1.1914064781819221E-2</v>
      </c>
      <c r="AB584" s="1">
        <f t="shared" si="268"/>
        <v>-6.9083953114742157E-4</v>
      </c>
      <c r="AC584" s="1">
        <f t="shared" si="269"/>
        <v>-3.4308715668797114E-3</v>
      </c>
      <c r="AD584" s="1">
        <f t="shared" si="270"/>
        <v>6.309244775990706E-3</v>
      </c>
      <c r="AE584" s="1">
        <f t="shared" si="271"/>
        <v>3.9806569643366018E-5</v>
      </c>
      <c r="AF584" s="1">
        <f t="shared" si="272"/>
        <v>-3.4308715668797114E-3</v>
      </c>
      <c r="AG584" s="2"/>
      <c r="AH584" s="1">
        <f t="shared" si="273"/>
        <v>-4.9139804746810931E-3</v>
      </c>
      <c r="AI584" s="1">
        <f t="shared" si="274"/>
        <v>0.70982233289281682</v>
      </c>
      <c r="AJ584" s="1">
        <f t="shared" si="275"/>
        <v>-6.4659197046418246E-2</v>
      </c>
      <c r="AK584" s="1">
        <f t="shared" si="276"/>
        <v>0.18452769691870702</v>
      </c>
      <c r="AL584" s="1">
        <f t="shared" si="277"/>
        <v>2.5751843808696204</v>
      </c>
      <c r="AM584" s="1">
        <f t="shared" si="278"/>
        <v>3.4361118458118431</v>
      </c>
      <c r="AN584" s="1">
        <f t="shared" si="293"/>
        <v>14.918654644355325</v>
      </c>
      <c r="AO584" s="1">
        <f t="shared" si="293"/>
        <v>14.91860046000969</v>
      </c>
      <c r="AP584" s="1">
        <f t="shared" si="293"/>
        <v>14.918824157674409</v>
      </c>
      <c r="AQ584" s="1">
        <f t="shared" si="293"/>
        <v>14.917900305790935</v>
      </c>
      <c r="AR584" s="1">
        <f t="shared" si="293"/>
        <v>14.921710195641943</v>
      </c>
      <c r="AS584" s="1">
        <f t="shared" si="293"/>
        <v>14.905902732104206</v>
      </c>
      <c r="AT584" s="1">
        <f t="shared" si="293"/>
        <v>14.969946258881931</v>
      </c>
      <c r="AU584" s="1">
        <f t="shared" si="279"/>
        <v>14.674532537438854</v>
      </c>
    </row>
    <row r="585" spans="1:47" ht="12.95" customHeight="1" x14ac:dyDescent="0.2">
      <c r="A585" s="67" t="s">
        <v>244</v>
      </c>
      <c r="B585" s="68" t="s">
        <v>100</v>
      </c>
      <c r="C585" s="67">
        <v>43329.468000000001</v>
      </c>
      <c r="D585" s="69"/>
      <c r="E585" s="70">
        <f t="shared" si="263"/>
        <v>-647.99885643164657</v>
      </c>
      <c r="F585" s="1">
        <f t="shared" si="264"/>
        <v>-648</v>
      </c>
      <c r="G585" s="1">
        <f t="shared" si="291"/>
        <v>1.918160000059288E-3</v>
      </c>
      <c r="I585" s="1">
        <f>+C585-(C$7+F585*C$8)</f>
        <v>1.918160000059288E-3</v>
      </c>
      <c r="P585" s="1">
        <f t="shared" si="265"/>
        <v>-2.1543564834060622E-3</v>
      </c>
      <c r="Q585" s="119">
        <f t="shared" si="280"/>
        <v>28310.968000000001</v>
      </c>
      <c r="R585" s="1">
        <f t="shared" si="292"/>
        <v>1.6585390508096981E-5</v>
      </c>
      <c r="S585" s="2">
        <f>S$16</f>
        <v>0.1</v>
      </c>
      <c r="Z585" s="1">
        <f t="shared" si="266"/>
        <v>-648</v>
      </c>
      <c r="AA585" s="1">
        <f t="shared" si="267"/>
        <v>-1.1842864936311932E-2</v>
      </c>
      <c r="AB585" s="1">
        <f t="shared" si="268"/>
        <v>6.762099237048882E-3</v>
      </c>
      <c r="AC585" s="1">
        <f t="shared" si="269"/>
        <v>4.0725164834653502E-3</v>
      </c>
      <c r="AD585" s="1">
        <f t="shared" si="270"/>
        <v>1.376102493637122E-2</v>
      </c>
      <c r="AE585" s="1">
        <f t="shared" si="271"/>
        <v>1.8936580729943056E-5</v>
      </c>
      <c r="AF585" s="1">
        <f t="shared" si="272"/>
        <v>4.0725164834653502E-3</v>
      </c>
      <c r="AG585" s="2"/>
      <c r="AH585" s="1">
        <f t="shared" si="273"/>
        <v>-4.843939236989594E-3</v>
      </c>
      <c r="AI585" s="1">
        <f t="shared" si="274"/>
        <v>0.70929374664676637</v>
      </c>
      <c r="AJ585" s="1">
        <f t="shared" si="275"/>
        <v>-6.1793921313203638E-2</v>
      </c>
      <c r="AK585" s="1">
        <f t="shared" si="276"/>
        <v>0.18369383135863571</v>
      </c>
      <c r="AL585" s="1">
        <f t="shared" si="277"/>
        <v>2.5780554019391335</v>
      </c>
      <c r="AM585" s="1">
        <f t="shared" si="278"/>
        <v>3.4545873795285948</v>
      </c>
      <c r="AN585" s="1">
        <f t="shared" si="293"/>
        <v>14.922454091931892</v>
      </c>
      <c r="AO585" s="1">
        <f t="shared" si="293"/>
        <v>14.92239873609762</v>
      </c>
      <c r="AP585" s="1">
        <f t="shared" si="293"/>
        <v>14.922626399972936</v>
      </c>
      <c r="AQ585" s="1">
        <f t="shared" si="293"/>
        <v>14.921689746627257</v>
      </c>
      <c r="AR585" s="1">
        <f t="shared" si="293"/>
        <v>14.925537720595731</v>
      </c>
      <c r="AS585" s="1">
        <f t="shared" si="293"/>
        <v>14.909633293690311</v>
      </c>
      <c r="AT585" s="1">
        <f t="shared" si="293"/>
        <v>14.973833066560495</v>
      </c>
      <c r="AU585" s="1">
        <f t="shared" si="279"/>
        <v>14.679253663542536</v>
      </c>
    </row>
    <row r="586" spans="1:47" ht="12.95" customHeight="1" x14ac:dyDescent="0.2">
      <c r="A586" s="75" t="s">
        <v>245</v>
      </c>
      <c r="B586" s="78" t="s">
        <v>100</v>
      </c>
      <c r="C586" s="75">
        <v>43334.491699999999</v>
      </c>
      <c r="D586" s="75">
        <v>1.1999999999999999E-3</v>
      </c>
      <c r="E586" s="1">
        <f t="shared" si="263"/>
        <v>-645.00382768334839</v>
      </c>
      <c r="F586" s="1">
        <f t="shared" si="264"/>
        <v>-645</v>
      </c>
      <c r="G586" s="1">
        <f t="shared" si="291"/>
        <v>-6.4203500078292564E-3</v>
      </c>
      <c r="J586" s="1">
        <f t="shared" ref="J586:J592" si="294">+C586-(C$7+F586*C$8)</f>
        <v>-6.4203500078292564E-3</v>
      </c>
      <c r="P586" s="1">
        <f t="shared" si="265"/>
        <v>-2.1445579940734478E-3</v>
      </c>
      <c r="Q586" s="119">
        <f t="shared" si="280"/>
        <v>28315.991699999999</v>
      </c>
      <c r="R586" s="1">
        <f t="shared" si="292"/>
        <v>1.8282397344897953E-5</v>
      </c>
      <c r="S586" s="2">
        <f t="shared" ref="S586:S592" si="295">S$17</f>
        <v>1</v>
      </c>
      <c r="Z586" s="1">
        <f t="shared" si="266"/>
        <v>-645</v>
      </c>
      <c r="AA586" s="1">
        <f t="shared" si="267"/>
        <v>-1.1807257649615934E-2</v>
      </c>
      <c r="AB586" s="1">
        <f t="shared" si="268"/>
        <v>-1.6114381552902379E-3</v>
      </c>
      <c r="AC586" s="1">
        <f t="shared" si="269"/>
        <v>-4.2757920137558086E-3</v>
      </c>
      <c r="AD586" s="1">
        <f t="shared" si="270"/>
        <v>5.3869076417866774E-3</v>
      </c>
      <c r="AE586" s="1">
        <f t="shared" si="271"/>
        <v>2.9018773941139704E-5</v>
      </c>
      <c r="AF586" s="1">
        <f t="shared" si="272"/>
        <v>-4.2757920137558086E-3</v>
      </c>
      <c r="AG586" s="2"/>
      <c r="AH586" s="1">
        <f t="shared" si="273"/>
        <v>-4.8089118525390185E-3</v>
      </c>
      <c r="AI586" s="1">
        <f t="shared" si="274"/>
        <v>0.7090306449614413</v>
      </c>
      <c r="AJ586" s="1">
        <f t="shared" si="275"/>
        <v>-6.0362687413621947E-2</v>
      </c>
      <c r="AK586" s="1">
        <f t="shared" si="276"/>
        <v>0.18327679571166278</v>
      </c>
      <c r="AL586" s="1">
        <f t="shared" si="277"/>
        <v>2.5794893131071479</v>
      </c>
      <c r="AM586" s="1">
        <f t="shared" si="278"/>
        <v>3.4638836341993278</v>
      </c>
      <c r="AN586" s="1">
        <f t="shared" si="293"/>
        <v>14.924352757902751</v>
      </c>
      <c r="AO586" s="1">
        <f t="shared" si="293"/>
        <v>14.924296811866899</v>
      </c>
      <c r="AP586" s="1">
        <f t="shared" si="293"/>
        <v>14.924526467321311</v>
      </c>
      <c r="AQ586" s="1">
        <f t="shared" si="293"/>
        <v>14.923583408845998</v>
      </c>
      <c r="AR586" s="1">
        <f t="shared" si="293"/>
        <v>14.927450359528548</v>
      </c>
      <c r="AS586" s="1">
        <f t="shared" si="293"/>
        <v>14.911497898397787</v>
      </c>
      <c r="AT586" s="1">
        <f t="shared" si="293"/>
        <v>14.975774007027754</v>
      </c>
      <c r="AU586" s="1">
        <f t="shared" si="279"/>
        <v>14.681614226594377</v>
      </c>
    </row>
    <row r="587" spans="1:47" ht="12.95" customHeight="1" x14ac:dyDescent="0.2">
      <c r="A587" s="75" t="s">
        <v>245</v>
      </c>
      <c r="B587" s="78" t="s">
        <v>101</v>
      </c>
      <c r="C587" s="75">
        <v>43335.329100000003</v>
      </c>
      <c r="D587" s="75">
        <v>5.0000000000000001E-4</v>
      </c>
      <c r="E587" s="1">
        <f t="shared" si="263"/>
        <v>-644.50458667097939</v>
      </c>
      <c r="F587" s="1">
        <f t="shared" si="264"/>
        <v>-644.5</v>
      </c>
      <c r="G587" s="1">
        <f t="shared" si="291"/>
        <v>-7.6934349999646656E-3</v>
      </c>
      <c r="J587" s="1">
        <f t="shared" si="294"/>
        <v>-7.6934349999646656E-3</v>
      </c>
      <c r="P587" s="1">
        <f t="shared" si="265"/>
        <v>-2.1429247497316349E-3</v>
      </c>
      <c r="Q587" s="119">
        <f t="shared" si="280"/>
        <v>28316.829100000003</v>
      </c>
      <c r="R587" s="1">
        <f t="shared" si="292"/>
        <v>3.0808164037941935E-5</v>
      </c>
      <c r="S587" s="2">
        <f t="shared" si="295"/>
        <v>1</v>
      </c>
      <c r="Z587" s="1">
        <f t="shared" si="266"/>
        <v>-644.5</v>
      </c>
      <c r="AA587" s="1">
        <f t="shared" si="267"/>
        <v>-1.180132263548193E-2</v>
      </c>
      <c r="AB587" s="1">
        <f t="shared" si="268"/>
        <v>-2.8903614724042773E-3</v>
      </c>
      <c r="AC587" s="1">
        <f t="shared" si="269"/>
        <v>-5.5505102502330303E-3</v>
      </c>
      <c r="AD587" s="1">
        <f t="shared" si="270"/>
        <v>4.1078876355172649E-3</v>
      </c>
      <c r="AE587" s="1">
        <f t="shared" si="271"/>
        <v>1.6874740826035626E-5</v>
      </c>
      <c r="AF587" s="1">
        <f t="shared" si="272"/>
        <v>-5.5505102502330303E-3</v>
      </c>
      <c r="AG587" s="2"/>
      <c r="AH587" s="1">
        <f t="shared" si="273"/>
        <v>-4.8030735275603883E-3</v>
      </c>
      <c r="AI587" s="1">
        <f t="shared" si="274"/>
        <v>0.70898687175437269</v>
      </c>
      <c r="AJ587" s="1">
        <f t="shared" si="275"/>
        <v>-6.0124239390521091E-2</v>
      </c>
      <c r="AK587" s="1">
        <f t="shared" si="276"/>
        <v>0.18320728317013896</v>
      </c>
      <c r="AL587" s="1">
        <f t="shared" si="277"/>
        <v>2.5797281950088884</v>
      </c>
      <c r="AM587" s="1">
        <f t="shared" si="278"/>
        <v>3.4654368287945463</v>
      </c>
      <c r="AN587" s="1">
        <f t="shared" si="293"/>
        <v>14.924669133886677</v>
      </c>
      <c r="AO587" s="1">
        <f t="shared" si="293"/>
        <v>14.924613089197596</v>
      </c>
      <c r="AP587" s="1">
        <f t="shared" si="293"/>
        <v>14.924843077119796</v>
      </c>
      <c r="AQ587" s="1">
        <f t="shared" si="293"/>
        <v>14.923898950877305</v>
      </c>
      <c r="AR587" s="1">
        <f t="shared" si="293"/>
        <v>14.927769059999379</v>
      </c>
      <c r="AS587" s="1">
        <f t="shared" si="293"/>
        <v>14.911808622385355</v>
      </c>
      <c r="AT587" s="1">
        <f t="shared" si="293"/>
        <v>14.976097337682157</v>
      </c>
      <c r="AU587" s="1">
        <f t="shared" si="279"/>
        <v>14.682007653769684</v>
      </c>
    </row>
    <row r="588" spans="1:47" ht="12.95" customHeight="1" x14ac:dyDescent="0.2">
      <c r="A588" s="75" t="s">
        <v>245</v>
      </c>
      <c r="B588" s="78" t="s">
        <v>101</v>
      </c>
      <c r="C588" s="75">
        <v>43340.362200000003</v>
      </c>
      <c r="D588" s="75">
        <v>2.9999999999999997E-4</v>
      </c>
      <c r="E588" s="1">
        <f t="shared" si="263"/>
        <v>-641.50395383202249</v>
      </c>
      <c r="F588" s="1">
        <f t="shared" si="264"/>
        <v>-641.5</v>
      </c>
      <c r="G588" s="1">
        <f t="shared" si="291"/>
        <v>-6.6319449979346246E-3</v>
      </c>
      <c r="J588" s="1">
        <f t="shared" si="294"/>
        <v>-6.6319449979346246E-3</v>
      </c>
      <c r="P588" s="1">
        <f t="shared" si="265"/>
        <v>-2.1331243069624972E-3</v>
      </c>
      <c r="Q588" s="119">
        <f t="shared" si="280"/>
        <v>28321.862200000003</v>
      </c>
      <c r="R588" s="1">
        <f t="shared" si="292"/>
        <v>2.0239387609518928E-5</v>
      </c>
      <c r="S588" s="2">
        <f t="shared" si="295"/>
        <v>1</v>
      </c>
      <c r="Z588" s="1">
        <f t="shared" si="266"/>
        <v>-641.5</v>
      </c>
      <c r="AA588" s="1">
        <f t="shared" si="267"/>
        <v>-1.1765709797385861E-2</v>
      </c>
      <c r="AB588" s="1">
        <f t="shared" si="268"/>
        <v>-1.8639039408512477E-3</v>
      </c>
      <c r="AC588" s="1">
        <f t="shared" si="269"/>
        <v>-4.4988206909721273E-3</v>
      </c>
      <c r="AD588" s="1">
        <f t="shared" si="270"/>
        <v>5.1337647994512368E-3</v>
      </c>
      <c r="AE588" s="1">
        <f t="shared" si="271"/>
        <v>2.6355541016084597E-5</v>
      </c>
      <c r="AF588" s="1">
        <f t="shared" si="272"/>
        <v>-4.4988206909721273E-3</v>
      </c>
      <c r="AG588" s="2"/>
      <c r="AH588" s="1">
        <f t="shared" si="273"/>
        <v>-4.7680410570833769E-3</v>
      </c>
      <c r="AI588" s="1">
        <f t="shared" si="274"/>
        <v>0.70872469434544749</v>
      </c>
      <c r="AJ588" s="1">
        <f t="shared" si="275"/>
        <v>-5.8694096856010805E-2</v>
      </c>
      <c r="AK588" s="1">
        <f t="shared" si="276"/>
        <v>0.18279016859157515</v>
      </c>
      <c r="AL588" s="1">
        <f t="shared" si="277"/>
        <v>2.5811608681754294</v>
      </c>
      <c r="AM588" s="1">
        <f t="shared" si="278"/>
        <v>3.4747790250650841</v>
      </c>
      <c r="AN588" s="1">
        <f t="shared" si="293"/>
        <v>14.926566980614867</v>
      </c>
      <c r="AO588" s="1">
        <f t="shared" si="293"/>
        <v>14.926510342299435</v>
      </c>
      <c r="AP588" s="1">
        <f t="shared" si="293"/>
        <v>14.926742328209219</v>
      </c>
      <c r="AQ588" s="1">
        <f t="shared" si="293"/>
        <v>14.925791794053099</v>
      </c>
      <c r="AR588" s="1">
        <f t="shared" si="293"/>
        <v>14.92968082728069</v>
      </c>
      <c r="AS588" s="1">
        <f t="shared" si="293"/>
        <v>14.913672706986551</v>
      </c>
      <c r="AT588" s="1">
        <f t="shared" si="293"/>
        <v>14.978036366055079</v>
      </c>
      <c r="AU588" s="1">
        <f t="shared" si="279"/>
        <v>14.684368216821525</v>
      </c>
    </row>
    <row r="589" spans="1:47" ht="12.95" customHeight="1" x14ac:dyDescent="0.2">
      <c r="A589" s="75" t="s">
        <v>245</v>
      </c>
      <c r="B589" s="78" t="s">
        <v>101</v>
      </c>
      <c r="C589" s="75">
        <v>43345.394999999997</v>
      </c>
      <c r="D589" s="75">
        <v>8.0000000000000004E-4</v>
      </c>
      <c r="E589" s="1">
        <f t="shared" si="263"/>
        <v>-638.50349984702689</v>
      </c>
      <c r="F589" s="1">
        <f t="shared" si="264"/>
        <v>-638.5</v>
      </c>
      <c r="G589" s="1">
        <f t="shared" si="291"/>
        <v>-5.8704550028778613E-3</v>
      </c>
      <c r="J589" s="1">
        <f t="shared" si="294"/>
        <v>-5.8704550028778613E-3</v>
      </c>
      <c r="P589" s="1">
        <f t="shared" si="265"/>
        <v>-2.1233221898191959E-3</v>
      </c>
      <c r="Q589" s="119">
        <f t="shared" si="280"/>
        <v>28326.894999999997</v>
      </c>
      <c r="R589" s="1">
        <f t="shared" si="292"/>
        <v>1.4041004318700947E-5</v>
      </c>
      <c r="S589" s="2">
        <f t="shared" si="295"/>
        <v>1</v>
      </c>
      <c r="Z589" s="1">
        <f t="shared" si="266"/>
        <v>-638.5</v>
      </c>
      <c r="AA589" s="1">
        <f t="shared" si="267"/>
        <v>-1.1730092316058364E-2</v>
      </c>
      <c r="AB589" s="1">
        <f t="shared" si="268"/>
        <v>-1.1374506606112358E-3</v>
      </c>
      <c r="AC589" s="1">
        <f t="shared" si="269"/>
        <v>-3.7471328130586653E-3</v>
      </c>
      <c r="AD589" s="1">
        <f t="shared" si="270"/>
        <v>5.8596373131805032E-3</v>
      </c>
      <c r="AE589" s="1">
        <f t="shared" si="271"/>
        <v>3.4335349442017229E-5</v>
      </c>
      <c r="AF589" s="1">
        <f t="shared" si="272"/>
        <v>-3.7471328130586653E-3</v>
      </c>
      <c r="AG589" s="2"/>
      <c r="AH589" s="1">
        <f t="shared" si="273"/>
        <v>-4.7330043422666255E-3</v>
      </c>
      <c r="AI589" s="1">
        <f t="shared" si="274"/>
        <v>0.7084633076092538</v>
      </c>
      <c r="AJ589" s="1">
        <f t="shared" si="275"/>
        <v>-5.7264889371184458E-2</v>
      </c>
      <c r="AK589" s="1">
        <f t="shared" si="276"/>
        <v>0.18237298705606822</v>
      </c>
      <c r="AL589" s="1">
        <f t="shared" si="277"/>
        <v>2.5825924840846906</v>
      </c>
      <c r="AM589" s="1">
        <f t="shared" si="278"/>
        <v>3.4841608990642827</v>
      </c>
      <c r="AN589" s="1">
        <f t="shared" si="293"/>
        <v>14.928464127426256</v>
      </c>
      <c r="AO589" s="1">
        <f t="shared" si="293"/>
        <v>14.928406892577195</v>
      </c>
      <c r="AP589" s="1">
        <f t="shared" si="293"/>
        <v>14.928640881846551</v>
      </c>
      <c r="AQ589" s="1">
        <f t="shared" si="293"/>
        <v>14.927683937810235</v>
      </c>
      <c r="AR589" s="1">
        <f t="shared" si="293"/>
        <v>14.931591848881519</v>
      </c>
      <c r="AS589" s="1">
        <f t="shared" si="293"/>
        <v>14.915536349522847</v>
      </c>
      <c r="AT589" s="1">
        <f t="shared" si="293"/>
        <v>14.979973758034092</v>
      </c>
      <c r="AU589" s="1">
        <f t="shared" si="279"/>
        <v>14.686728779873366</v>
      </c>
    </row>
    <row r="590" spans="1:47" ht="12.95" customHeight="1" x14ac:dyDescent="0.2">
      <c r="A590" s="75" t="s">
        <v>245</v>
      </c>
      <c r="B590" s="78" t="s">
        <v>100</v>
      </c>
      <c r="C590" s="75">
        <v>43356.2978</v>
      </c>
      <c r="D590" s="75">
        <v>5.0000000000000001E-4</v>
      </c>
      <c r="E590" s="1">
        <f t="shared" si="263"/>
        <v>-632.00347010063092</v>
      </c>
      <c r="F590" s="1">
        <f t="shared" si="264"/>
        <v>-632</v>
      </c>
      <c r="G590" s="1">
        <f t="shared" si="291"/>
        <v>-5.820559999847319E-3</v>
      </c>
      <c r="J590" s="1">
        <f t="shared" si="294"/>
        <v>-5.820559999847319E-3</v>
      </c>
      <c r="P590" s="1">
        <f t="shared" si="265"/>
        <v>-2.102078525308458E-3</v>
      </c>
      <c r="Q590" s="119">
        <f t="shared" si="280"/>
        <v>28337.7978</v>
      </c>
      <c r="R590" s="1">
        <f t="shared" si="292"/>
        <v>1.3827104476488702E-5</v>
      </c>
      <c r="S590" s="2">
        <f t="shared" si="295"/>
        <v>1</v>
      </c>
      <c r="Z590" s="1">
        <f t="shared" si="266"/>
        <v>-632</v>
      </c>
      <c r="AA590" s="1">
        <f t="shared" si="267"/>
        <v>-1.1652905682474877E-2</v>
      </c>
      <c r="AB590" s="1">
        <f t="shared" si="268"/>
        <v>-1.1634825953041423E-3</v>
      </c>
      <c r="AC590" s="1">
        <f t="shared" si="269"/>
        <v>-3.7184814745388609E-3</v>
      </c>
      <c r="AD590" s="1">
        <f t="shared" si="270"/>
        <v>5.8323456826275578E-3</v>
      </c>
      <c r="AE590" s="1">
        <f t="shared" si="271"/>
        <v>3.4016256161664317E-5</v>
      </c>
      <c r="AF590" s="1">
        <f t="shared" si="272"/>
        <v>-3.7184814745388609E-3</v>
      </c>
      <c r="AG590" s="2"/>
      <c r="AH590" s="1">
        <f t="shared" si="273"/>
        <v>-4.6570774045431767E-3</v>
      </c>
      <c r="AI590" s="1">
        <f t="shared" si="274"/>
        <v>0.70789967528066611</v>
      </c>
      <c r="AJ590" s="1">
        <f t="shared" si="275"/>
        <v>-5.4171479077886227E-2</v>
      </c>
      <c r="AK590" s="1">
        <f t="shared" si="276"/>
        <v>0.18146886707297513</v>
      </c>
      <c r="AL590" s="1">
        <f t="shared" si="277"/>
        <v>2.5856907086090688</v>
      </c>
      <c r="AM590" s="1">
        <f t="shared" si="278"/>
        <v>3.5046257417761191</v>
      </c>
      <c r="AN590" s="1">
        <f t="shared" si="293"/>
        <v>14.932572221132142</v>
      </c>
      <c r="AO590" s="1">
        <f t="shared" si="293"/>
        <v>14.932513683947422</v>
      </c>
      <c r="AP590" s="1">
        <f t="shared" si="293"/>
        <v>14.932752031718938</v>
      </c>
      <c r="AQ590" s="1">
        <f t="shared" si="293"/>
        <v>14.93178119471782</v>
      </c>
      <c r="AR590" s="1">
        <f t="shared" si="293"/>
        <v>14.935729843945598</v>
      </c>
      <c r="AS590" s="1">
        <f t="shared" si="293"/>
        <v>14.919572741514246</v>
      </c>
      <c r="AT590" s="1">
        <f t="shared" si="293"/>
        <v>14.984165838162864</v>
      </c>
      <c r="AU590" s="1">
        <f t="shared" si="279"/>
        <v>14.691843333152354</v>
      </c>
    </row>
    <row r="591" spans="1:47" ht="12.95" customHeight="1" x14ac:dyDescent="0.2">
      <c r="A591" s="75" t="s">
        <v>245</v>
      </c>
      <c r="B591" s="78" t="s">
        <v>100</v>
      </c>
      <c r="C591" s="75">
        <v>43361.330399999999</v>
      </c>
      <c r="D591" s="75">
        <v>5.9999999999999995E-4</v>
      </c>
      <c r="E591" s="1">
        <f t="shared" si="263"/>
        <v>-629.00313535160376</v>
      </c>
      <c r="F591" s="1">
        <f t="shared" si="264"/>
        <v>-629</v>
      </c>
      <c r="G591" s="1">
        <f t="shared" si="291"/>
        <v>-5.2590700070140883E-3</v>
      </c>
      <c r="J591" s="1">
        <f t="shared" si="294"/>
        <v>-5.2590700070140883E-3</v>
      </c>
      <c r="P591" s="1">
        <f t="shared" si="265"/>
        <v>-2.092271105980308E-3</v>
      </c>
      <c r="Q591" s="119">
        <f t="shared" si="280"/>
        <v>28342.830399999999</v>
      </c>
      <c r="R591" s="1">
        <f t="shared" si="292"/>
        <v>1.0028615279588759E-5</v>
      </c>
      <c r="S591" s="2">
        <f t="shared" si="295"/>
        <v>1</v>
      </c>
      <c r="Z591" s="1">
        <f t="shared" si="266"/>
        <v>-629</v>
      </c>
      <c r="AA591" s="1">
        <f t="shared" si="267"/>
        <v>-1.1617274195925922E-2</v>
      </c>
      <c r="AB591" s="1">
        <f t="shared" si="268"/>
        <v>-6.3704205935211262E-4</v>
      </c>
      <c r="AC591" s="1">
        <f t="shared" si="269"/>
        <v>-3.1667989010337803E-3</v>
      </c>
      <c r="AD591" s="1">
        <f t="shared" si="270"/>
        <v>6.3582041889118333E-3</v>
      </c>
      <c r="AE591" s="1">
        <f t="shared" si="271"/>
        <v>4.0426760507895986E-5</v>
      </c>
      <c r="AF591" s="1">
        <f t="shared" si="272"/>
        <v>-3.1667989010337803E-3</v>
      </c>
      <c r="AG591" s="2"/>
      <c r="AH591" s="1">
        <f t="shared" si="273"/>
        <v>-4.6220279476619757E-3</v>
      </c>
      <c r="AI591" s="1">
        <f t="shared" si="274"/>
        <v>0.70764078287551602</v>
      </c>
      <c r="AJ591" s="1">
        <f t="shared" si="275"/>
        <v>-5.2745230056076793E-2</v>
      </c>
      <c r="AK591" s="1">
        <f t="shared" si="276"/>
        <v>0.18105147770799401</v>
      </c>
      <c r="AL591" s="1">
        <f t="shared" si="277"/>
        <v>2.5871190000959614</v>
      </c>
      <c r="AM591" s="1">
        <f t="shared" si="278"/>
        <v>3.5141351141369634</v>
      </c>
      <c r="AN591" s="1">
        <f t="shared" ref="AN591:AT600" si="296">$AU591+$AB$7*SIN(AO591)</f>
        <v>14.934467165446264</v>
      </c>
      <c r="AO591" s="1">
        <f t="shared" si="296"/>
        <v>14.934408022699433</v>
      </c>
      <c r="AP591" s="1">
        <f t="shared" si="296"/>
        <v>14.934648390092253</v>
      </c>
      <c r="AQ591" s="1">
        <f t="shared" si="296"/>
        <v>14.933671139556507</v>
      </c>
      <c r="AR591" s="1">
        <f t="shared" si="296"/>
        <v>14.937638513025897</v>
      </c>
      <c r="AS591" s="1">
        <f t="shared" si="296"/>
        <v>14.921435006785966</v>
      </c>
      <c r="AT591" s="1">
        <f t="shared" si="296"/>
        <v>14.986098063827553</v>
      </c>
      <c r="AU591" s="1">
        <f t="shared" si="279"/>
        <v>14.694203896204195</v>
      </c>
    </row>
    <row r="592" spans="1:47" ht="12.95" customHeight="1" x14ac:dyDescent="0.2">
      <c r="A592" s="75" t="s">
        <v>245</v>
      </c>
      <c r="B592" s="78" t="s">
        <v>100</v>
      </c>
      <c r="C592" s="75">
        <v>43366.3629</v>
      </c>
      <c r="D592" s="75">
        <v>5.0000000000000001E-4</v>
      </c>
      <c r="E592" s="1">
        <f t="shared" si="263"/>
        <v>-626.00286022056071</v>
      </c>
      <c r="F592" s="1">
        <f t="shared" si="264"/>
        <v>-626</v>
      </c>
      <c r="G592" s="1">
        <f t="shared" si="291"/>
        <v>-4.7975800043786876E-3</v>
      </c>
      <c r="J592" s="1">
        <f t="shared" si="294"/>
        <v>-4.7975800043786876E-3</v>
      </c>
      <c r="P592" s="1">
        <f t="shared" si="265"/>
        <v>-2.0824620122779957E-3</v>
      </c>
      <c r="Q592" s="119">
        <f t="shared" si="280"/>
        <v>28347.8629</v>
      </c>
      <c r="R592" s="1">
        <f t="shared" si="292"/>
        <v>7.3718657110288926E-6</v>
      </c>
      <c r="S592" s="2">
        <f t="shared" si="295"/>
        <v>1</v>
      </c>
      <c r="Z592" s="1">
        <f t="shared" si="266"/>
        <v>-626</v>
      </c>
      <c r="AA592" s="1">
        <f t="shared" si="267"/>
        <v>-1.1581638506398532E-2</v>
      </c>
      <c r="AB592" s="1">
        <f t="shared" si="268"/>
        <v>-2.1060531768466242E-4</v>
      </c>
      <c r="AC592" s="1">
        <f t="shared" si="269"/>
        <v>-2.7151179921006919E-3</v>
      </c>
      <c r="AD592" s="1">
        <f t="shared" si="270"/>
        <v>6.7840585020198449E-3</v>
      </c>
      <c r="AE592" s="1">
        <f t="shared" si="271"/>
        <v>4.6023449758827745E-5</v>
      </c>
      <c r="AF592" s="1">
        <f t="shared" si="272"/>
        <v>-2.7151179921006919E-3</v>
      </c>
      <c r="AG592" s="2"/>
      <c r="AH592" s="1">
        <f t="shared" si="273"/>
        <v>-4.5869746866940252E-3</v>
      </c>
      <c r="AI592" s="1">
        <f t="shared" si="274"/>
        <v>0.70738267518275122</v>
      </c>
      <c r="AJ592" s="1">
        <f t="shared" si="275"/>
        <v>-5.1319914471125411E-2</v>
      </c>
      <c r="AK592" s="1">
        <f t="shared" si="276"/>
        <v>0.1806340240228462</v>
      </c>
      <c r="AL592" s="1">
        <f t="shared" si="277"/>
        <v>2.5885462491712765</v>
      </c>
      <c r="AM592" s="1">
        <f t="shared" si="278"/>
        <v>3.5236853434229514</v>
      </c>
      <c r="AN592" s="1">
        <f t="shared" si="296"/>
        <v>14.936361418612016</v>
      </c>
      <c r="AO592" s="1">
        <f t="shared" si="296"/>
        <v>14.936301667509964</v>
      </c>
      <c r="AP592" s="1">
        <f t="shared" si="296"/>
        <v>14.936544059418827</v>
      </c>
      <c r="AQ592" s="1">
        <f t="shared" si="296"/>
        <v>14.935560395012013</v>
      </c>
      <c r="AR592" s="1">
        <f t="shared" si="296"/>
        <v>14.939546441976786</v>
      </c>
      <c r="AS592" s="1">
        <f t="shared" si="296"/>
        <v>14.923296844218969</v>
      </c>
      <c r="AT592" s="1">
        <f t="shared" si="296"/>
        <v>14.98802866298341</v>
      </c>
      <c r="AU592" s="1">
        <f t="shared" si="279"/>
        <v>14.696564459256036</v>
      </c>
    </row>
    <row r="593" spans="1:47" ht="12.95" customHeight="1" x14ac:dyDescent="0.2">
      <c r="A593" s="70" t="s">
        <v>239</v>
      </c>
      <c r="B593" s="76"/>
      <c r="C593" s="77">
        <v>43371.392999999996</v>
      </c>
      <c r="D593" s="77"/>
      <c r="E593" s="1">
        <f t="shared" si="263"/>
        <v>-623.00401592117782</v>
      </c>
      <c r="F593" s="1">
        <f t="shared" si="264"/>
        <v>-623</v>
      </c>
      <c r="G593" s="1">
        <f t="shared" si="291"/>
        <v>-6.7360900065978058E-3</v>
      </c>
      <c r="I593" s="1">
        <f t="shared" ref="I593:I615" si="297">+G593</f>
        <v>-6.7360900065978058E-3</v>
      </c>
      <c r="P593" s="1">
        <f t="shared" si="265"/>
        <v>-2.0726512442015201E-3</v>
      </c>
      <c r="Q593" s="119">
        <f t="shared" si="280"/>
        <v>28352.892999999996</v>
      </c>
      <c r="R593" s="1">
        <f t="shared" si="292"/>
        <v>2.1747661090620201E-5</v>
      </c>
      <c r="S593" s="2">
        <f t="shared" ref="S593:S629" si="298">S$16</f>
        <v>0.1</v>
      </c>
      <c r="Z593" s="1">
        <f t="shared" si="266"/>
        <v>-623</v>
      </c>
      <c r="AA593" s="1">
        <f t="shared" si="267"/>
        <v>-1.154599871897519E-2</v>
      </c>
      <c r="AB593" s="1">
        <f t="shared" si="268"/>
        <v>-2.1841722798759972E-3</v>
      </c>
      <c r="AC593" s="1">
        <f t="shared" si="269"/>
        <v>-4.6634387623962856E-3</v>
      </c>
      <c r="AD593" s="1">
        <f t="shared" si="270"/>
        <v>4.8099087123773844E-3</v>
      </c>
      <c r="AE593" s="1">
        <f t="shared" si="271"/>
        <v>2.313522182140387E-6</v>
      </c>
      <c r="AF593" s="1">
        <f t="shared" si="272"/>
        <v>-4.6634387623962856E-3</v>
      </c>
      <c r="AG593" s="2"/>
      <c r="AH593" s="1">
        <f t="shared" si="273"/>
        <v>-4.5519177267218085E-3</v>
      </c>
      <c r="AI593" s="1">
        <f t="shared" si="274"/>
        <v>0.70712535078491889</v>
      </c>
      <c r="AJ593" s="1">
        <f t="shared" si="275"/>
        <v>-4.9895531924283872E-2</v>
      </c>
      <c r="AK593" s="1">
        <f t="shared" si="276"/>
        <v>0.18021650663863334</v>
      </c>
      <c r="AL593" s="1">
        <f t="shared" si="277"/>
        <v>2.5899724593738367</v>
      </c>
      <c r="AM593" s="1">
        <f t="shared" si="278"/>
        <v>3.5332767194708365</v>
      </c>
      <c r="AN593" s="1">
        <f t="shared" si="296"/>
        <v>14.93825498272358</v>
      </c>
      <c r="AO593" s="1">
        <f t="shared" si="296"/>
        <v>14.938194620501903</v>
      </c>
      <c r="AP593" s="1">
        <f t="shared" si="296"/>
        <v>14.938439041704266</v>
      </c>
      <c r="AQ593" s="1">
        <f t="shared" si="296"/>
        <v>14.937448963484735</v>
      </c>
      <c r="AR593" s="1">
        <f t="shared" si="296"/>
        <v>14.941453632125299</v>
      </c>
      <c r="AS593" s="1">
        <f t="shared" si="296"/>
        <v>14.925158257189883</v>
      </c>
      <c r="AT593" s="1">
        <f t="shared" si="296"/>
        <v>14.989957638026302</v>
      </c>
      <c r="AU593" s="1">
        <f t="shared" si="279"/>
        <v>14.698925022307877</v>
      </c>
    </row>
    <row r="594" spans="1:47" ht="12.95" customHeight="1" x14ac:dyDescent="0.2">
      <c r="A594" s="70" t="s">
        <v>243</v>
      </c>
      <c r="B594" s="76" t="s">
        <v>101</v>
      </c>
      <c r="C594" s="77">
        <v>43392.358999999997</v>
      </c>
      <c r="D594" s="77"/>
      <c r="E594" s="1">
        <f t="shared" si="263"/>
        <v>-610.50450903644196</v>
      </c>
      <c r="F594" s="1">
        <f t="shared" si="264"/>
        <v>-610.5</v>
      </c>
      <c r="G594" s="1">
        <f t="shared" si="291"/>
        <v>-7.5632150037563406E-3</v>
      </c>
      <c r="I594" s="1">
        <f t="shared" si="297"/>
        <v>-7.5632150037563406E-3</v>
      </c>
      <c r="P594" s="1">
        <f t="shared" si="265"/>
        <v>-2.0317550211054252E-3</v>
      </c>
      <c r="Q594" s="119">
        <f t="shared" si="280"/>
        <v>28373.858999999997</v>
      </c>
      <c r="R594" s="1">
        <f t="shared" si="292"/>
        <v>3.0597049539668468E-5</v>
      </c>
      <c r="S594" s="2">
        <f t="shared" si="298"/>
        <v>0.1</v>
      </c>
      <c r="Z594" s="1">
        <f t="shared" si="266"/>
        <v>-610.5</v>
      </c>
      <c r="AA594" s="1">
        <f t="shared" si="267"/>
        <v>-1.1397457811674054E-2</v>
      </c>
      <c r="AB594" s="1">
        <f t="shared" si="268"/>
        <v>-3.157405442996847E-3</v>
      </c>
      <c r="AC594" s="1">
        <f t="shared" si="269"/>
        <v>-5.5314599826509154E-3</v>
      </c>
      <c r="AD594" s="1">
        <f t="shared" si="270"/>
        <v>3.8342428079177135E-3</v>
      </c>
      <c r="AE594" s="1">
        <f t="shared" si="271"/>
        <v>1.4701417910068713E-6</v>
      </c>
      <c r="AF594" s="1">
        <f t="shared" si="272"/>
        <v>-5.5314599826509154E-3</v>
      </c>
      <c r="AG594" s="2"/>
      <c r="AH594" s="1">
        <f t="shared" si="273"/>
        <v>-4.4058095607594936E-3</v>
      </c>
      <c r="AI594" s="1">
        <f t="shared" si="274"/>
        <v>0.70606156592997027</v>
      </c>
      <c r="AJ594" s="1">
        <f t="shared" si="275"/>
        <v>-4.3970638768331245E-2</v>
      </c>
      <c r="AK594" s="1">
        <f t="shared" si="276"/>
        <v>0.17847617878682906</v>
      </c>
      <c r="AL594" s="1">
        <f t="shared" si="277"/>
        <v>2.5959038975064477</v>
      </c>
      <c r="AM594" s="1">
        <f t="shared" si="278"/>
        <v>3.5736902065087364</v>
      </c>
      <c r="AN594" s="1">
        <f t="shared" si="296"/>
        <v>14.946137462465456</v>
      </c>
      <c r="AO594" s="1">
        <f t="shared" si="296"/>
        <v>14.946074524811253</v>
      </c>
      <c r="AP594" s="1">
        <f t="shared" si="296"/>
        <v>14.946327450191085</v>
      </c>
      <c r="AQ594" s="1">
        <f t="shared" si="296"/>
        <v>14.945310657166516</v>
      </c>
      <c r="AR594" s="1">
        <f t="shared" si="296"/>
        <v>14.949392334644669</v>
      </c>
      <c r="AS594" s="1">
        <f t="shared" si="296"/>
        <v>14.932909649838802</v>
      </c>
      <c r="AT594" s="1">
        <f t="shared" si="296"/>
        <v>14.997977605635729</v>
      </c>
      <c r="AU594" s="1">
        <f t="shared" si="279"/>
        <v>14.708760701690547</v>
      </c>
    </row>
    <row r="595" spans="1:47" ht="12.95" customHeight="1" x14ac:dyDescent="0.2">
      <c r="A595" s="70" t="s">
        <v>243</v>
      </c>
      <c r="B595" s="2" t="s">
        <v>101</v>
      </c>
      <c r="C595" s="69">
        <v>43429.260999999999</v>
      </c>
      <c r="D595" s="69"/>
      <c r="E595" s="1">
        <f t="shared" si="263"/>
        <v>-588.50427994836889</v>
      </c>
      <c r="F595" s="1">
        <f t="shared" si="264"/>
        <v>-588.5</v>
      </c>
      <c r="G595" s="1">
        <f t="shared" si="291"/>
        <v>-7.1789550056564622E-3</v>
      </c>
      <c r="I595" s="1">
        <f t="shared" si="297"/>
        <v>-7.1789550056564622E-3</v>
      </c>
      <c r="P595" s="1">
        <f t="shared" si="265"/>
        <v>-1.9597070656790986E-3</v>
      </c>
      <c r="Q595" s="119">
        <f t="shared" si="280"/>
        <v>28410.760999999999</v>
      </c>
      <c r="R595" s="1">
        <f t="shared" si="292"/>
        <v>2.7240549058957947E-5</v>
      </c>
      <c r="S595" s="2">
        <f t="shared" si="298"/>
        <v>0.1</v>
      </c>
      <c r="Z595" s="1">
        <f t="shared" si="266"/>
        <v>-588.5</v>
      </c>
      <c r="AA595" s="1">
        <f t="shared" si="267"/>
        <v>-1.1135880357188613E-2</v>
      </c>
      <c r="AB595" s="1">
        <f t="shared" si="268"/>
        <v>-3.0304244546932981E-3</v>
      </c>
      <c r="AC595" s="1">
        <f t="shared" si="269"/>
        <v>-5.2192479399773631E-3</v>
      </c>
      <c r="AD595" s="1">
        <f t="shared" si="270"/>
        <v>3.9569253515321506E-3</v>
      </c>
      <c r="AE595" s="1">
        <f t="shared" si="271"/>
        <v>1.5657258237597833E-6</v>
      </c>
      <c r="AF595" s="1">
        <f t="shared" si="272"/>
        <v>-5.2192479399773631E-3</v>
      </c>
      <c r="AG595" s="2"/>
      <c r="AH595" s="1">
        <f t="shared" si="273"/>
        <v>-4.1485305509631641E-3</v>
      </c>
      <c r="AI595" s="1">
        <f t="shared" si="274"/>
        <v>0.70422196692990058</v>
      </c>
      <c r="AJ595" s="1">
        <f t="shared" si="275"/>
        <v>-3.3582060743281489E-2</v>
      </c>
      <c r="AK595" s="1">
        <f t="shared" si="276"/>
        <v>0.17541067405113236</v>
      </c>
      <c r="AL595" s="1">
        <f t="shared" si="277"/>
        <v>2.6063003415433208</v>
      </c>
      <c r="AM595" s="1">
        <f t="shared" si="278"/>
        <v>3.6466319663032714</v>
      </c>
      <c r="AN595" s="1">
        <f t="shared" si="296"/>
        <v>14.959982116991872</v>
      </c>
      <c r="AO595" s="1">
        <f t="shared" si="296"/>
        <v>14.959914538073217</v>
      </c>
      <c r="AP595" s="1">
        <f t="shared" si="296"/>
        <v>14.960182600394523</v>
      </c>
      <c r="AQ595" s="1">
        <f t="shared" si="296"/>
        <v>14.959118896683151</v>
      </c>
      <c r="AR595" s="1">
        <f t="shared" si="296"/>
        <v>14.963333644515275</v>
      </c>
      <c r="AS595" s="1">
        <f t="shared" si="296"/>
        <v>14.946535073191146</v>
      </c>
      <c r="AT595" s="1">
        <f t="shared" si="296"/>
        <v>15.012024903391582</v>
      </c>
      <c r="AU595" s="1">
        <f t="shared" si="279"/>
        <v>14.726071497404048</v>
      </c>
    </row>
    <row r="596" spans="1:47" ht="12.95" customHeight="1" x14ac:dyDescent="0.2">
      <c r="A596" s="70" t="s">
        <v>246</v>
      </c>
      <c r="B596" s="2" t="s">
        <v>101</v>
      </c>
      <c r="C596" s="69">
        <v>43662.423999999999</v>
      </c>
      <c r="D596" s="69"/>
      <c r="E596" s="1">
        <f t="shared" si="263"/>
        <v>-449.49719591871957</v>
      </c>
      <c r="F596" s="1">
        <f t="shared" si="264"/>
        <v>-449.5</v>
      </c>
      <c r="G596" s="1">
        <f t="shared" si="291"/>
        <v>4.7034149974933825E-3</v>
      </c>
      <c r="I596" s="1">
        <f t="shared" si="297"/>
        <v>4.7034149974933825E-3</v>
      </c>
      <c r="P596" s="1">
        <f t="shared" si="265"/>
        <v>-1.5024132714789743E-3</v>
      </c>
      <c r="Q596" s="119">
        <f t="shared" si="280"/>
        <v>28643.923999999999</v>
      </c>
      <c r="R596" s="1">
        <f t="shared" si="292"/>
        <v>3.8512304503976436E-5</v>
      </c>
      <c r="S596" s="2">
        <f t="shared" si="298"/>
        <v>0.1</v>
      </c>
      <c r="Z596" s="1">
        <f t="shared" si="266"/>
        <v>-449.5</v>
      </c>
      <c r="AA596" s="1">
        <f t="shared" si="267"/>
        <v>-9.4813159030895516E-3</v>
      </c>
      <c r="AB596" s="1">
        <f t="shared" si="268"/>
        <v>7.2250353826085068E-3</v>
      </c>
      <c r="AC596" s="1">
        <f t="shared" si="269"/>
        <v>6.2058282689723566E-3</v>
      </c>
      <c r="AD596" s="1">
        <f t="shared" si="270"/>
        <v>1.4184730900582934E-2</v>
      </c>
      <c r="AE596" s="1">
        <f t="shared" si="271"/>
        <v>2.0120659072195234E-5</v>
      </c>
      <c r="AF596" s="1">
        <f t="shared" si="272"/>
        <v>6.2058282689723566E-3</v>
      </c>
      <c r="AG596" s="2"/>
      <c r="AH596" s="1">
        <f t="shared" si="273"/>
        <v>-2.5216203851151247E-3</v>
      </c>
      <c r="AI596" s="1">
        <f t="shared" si="274"/>
        <v>0.69353043849599239</v>
      </c>
      <c r="AJ596" s="1">
        <f t="shared" si="275"/>
        <v>3.09094258988938E-2</v>
      </c>
      <c r="AK596" s="1">
        <f t="shared" si="276"/>
        <v>0.15598063113550573</v>
      </c>
      <c r="AL596" s="1">
        <f t="shared" si="277"/>
        <v>2.6708030673360548</v>
      </c>
      <c r="AM596" s="1">
        <f t="shared" si="278"/>
        <v>4.1694260045312301</v>
      </c>
      <c r="AN596" s="1">
        <f t="shared" si="296"/>
        <v>15.046662946802615</v>
      </c>
      <c r="AO596" s="1">
        <f t="shared" si="296"/>
        <v>15.04656376191244</v>
      </c>
      <c r="AP596" s="1">
        <f t="shared" si="296"/>
        <v>15.046929210466285</v>
      </c>
      <c r="AQ596" s="1">
        <f t="shared" si="296"/>
        <v>15.04558219391663</v>
      </c>
      <c r="AR596" s="1">
        <f t="shared" si="296"/>
        <v>15.050540238780759</v>
      </c>
      <c r="AS596" s="1">
        <f t="shared" si="296"/>
        <v>15.032194933395548</v>
      </c>
      <c r="AT596" s="1">
        <f t="shared" si="296"/>
        <v>15.098839532328522</v>
      </c>
      <c r="AU596" s="1">
        <f t="shared" si="279"/>
        <v>14.835444252139343</v>
      </c>
    </row>
    <row r="597" spans="1:47" ht="12.95" customHeight="1" x14ac:dyDescent="0.2">
      <c r="A597" s="70" t="s">
        <v>247</v>
      </c>
      <c r="B597" s="2"/>
      <c r="C597" s="69">
        <v>43683.381000000001</v>
      </c>
      <c r="D597" s="69"/>
      <c r="E597" s="1">
        <f t="shared" ref="E597:E660" si="299">+(C597-C$7)/C$8</f>
        <v>-437.0030546526969</v>
      </c>
      <c r="F597" s="1">
        <f t="shared" ref="F597:F660" si="300">ROUND(2*E597,0)/2</f>
        <v>-437</v>
      </c>
      <c r="G597" s="1">
        <f t="shared" si="291"/>
        <v>-5.1237100051366724E-3</v>
      </c>
      <c r="I597" s="1">
        <f t="shared" si="297"/>
        <v>-5.1237100051366724E-3</v>
      </c>
      <c r="P597" s="1">
        <f t="shared" ref="P597:P660" si="301">+D$11+D$12*F597+D$13*F597^2</f>
        <v>-1.46111357072003E-3</v>
      </c>
      <c r="Q597" s="119">
        <f t="shared" si="280"/>
        <v>28664.881000000001</v>
      </c>
      <c r="R597" s="1">
        <f t="shared" si="292"/>
        <v>1.3414612641401501E-5</v>
      </c>
      <c r="S597" s="2">
        <f t="shared" si="298"/>
        <v>0.1</v>
      </c>
      <c r="Z597" s="1">
        <f t="shared" ref="Z597:Z660" si="302">F597</f>
        <v>-437</v>
      </c>
      <c r="AA597" s="1">
        <f t="shared" ref="AA597:AA660" si="303">AB$3+AB$4*Z597+AB$5*Z597^2+AH597</f>
        <v>-9.3325643090916635E-3</v>
      </c>
      <c r="AB597" s="1">
        <f t="shared" ref="AB597:AB613" si="304">IF(S597&lt;&gt;0,G597-AH597,-9999)</f>
        <v>-2.7483123508644462E-3</v>
      </c>
      <c r="AC597" s="1">
        <f t="shared" ref="AC597:AC613" si="305">+G597-P597</f>
        <v>-3.6625964344166421E-3</v>
      </c>
      <c r="AD597" s="1">
        <f t="shared" ref="AD597:AD660" si="306">IF(S597&lt;&gt;0,G597-AA597,-9999)</f>
        <v>4.2088543039549911E-3</v>
      </c>
      <c r="AE597" s="1">
        <f t="shared" ref="AE597:AE613" si="307">+(G597-AA597)^2*S597</f>
        <v>1.7714454551920454E-6</v>
      </c>
      <c r="AF597" s="1">
        <f t="shared" ref="AF597:AF660" si="308">IF(S597&lt;&gt;0,G597-P597,-9999)</f>
        <v>-3.6625964344166421E-3</v>
      </c>
      <c r="AG597" s="2"/>
      <c r="AH597" s="1">
        <f t="shared" ref="AH597:AH660" si="309">$AB$6*($AB$11/AI597*AJ597+$AB$12)</f>
        <v>-2.3753976542722263E-3</v>
      </c>
      <c r="AI597" s="1">
        <f t="shared" ref="AI597:AI660" si="310">1+$AB$7*COS(AL597)</f>
        <v>0.69264525500657359</v>
      </c>
      <c r="AJ597" s="1">
        <f t="shared" ref="AJ597:AJ660" si="311">SIN(AL597+RADIANS($AB$9))</f>
        <v>3.6613149680209359E-2</v>
      </c>
      <c r="AK597" s="1">
        <f t="shared" ref="AK597:AK660" si="312">$AB$7*SIN(AL597)</f>
        <v>0.15422908334006016</v>
      </c>
      <c r="AL597" s="1">
        <f t="shared" ref="AL597:AL660" si="313">2*ATAN(AM597)</f>
        <v>2.6765100522923593</v>
      </c>
      <c r="AM597" s="1">
        <f t="shared" ref="AM597:AM660" si="314">SQRT((1+$AB$7)/(1-$AB$7))*TAN(AN597/2)</f>
        <v>4.2225167202289606</v>
      </c>
      <c r="AN597" s="1">
        <f t="shared" si="296"/>
        <v>15.05439492970865</v>
      </c>
      <c r="AO597" s="1">
        <f t="shared" si="296"/>
        <v>15.054292801045602</v>
      </c>
      <c r="AP597" s="1">
        <f t="shared" si="296"/>
        <v>15.054666856509231</v>
      </c>
      <c r="AQ597" s="1">
        <f t="shared" si="296"/>
        <v>15.053296321406728</v>
      </c>
      <c r="AR597" s="1">
        <f t="shared" si="296"/>
        <v>15.058310956633326</v>
      </c>
      <c r="AS597" s="1">
        <f t="shared" si="296"/>
        <v>15.039867748201747</v>
      </c>
      <c r="AT597" s="1">
        <f t="shared" si="296"/>
        <v>15.106488031935159</v>
      </c>
      <c r="AU597" s="1">
        <f t="shared" ref="AU597:AU660" si="315">RADIANS($AB$9)+$AB$18*(F597-AB$15)</f>
        <v>14.845279931522013</v>
      </c>
    </row>
    <row r="598" spans="1:47" ht="12.95" customHeight="1" x14ac:dyDescent="0.2">
      <c r="A598" s="70" t="s">
        <v>247</v>
      </c>
      <c r="B598" s="2"/>
      <c r="C598" s="69">
        <v>43688.419000000002</v>
      </c>
      <c r="D598" s="69"/>
      <c r="E598" s="1">
        <f t="shared" si="299"/>
        <v>-433.99950053244009</v>
      </c>
      <c r="F598" s="1">
        <f t="shared" si="300"/>
        <v>-434</v>
      </c>
      <c r="G598" s="1">
        <f t="shared" si="291"/>
        <v>8.377799968002364E-4</v>
      </c>
      <c r="I598" s="1">
        <f t="shared" si="297"/>
        <v>8.377799968002364E-4</v>
      </c>
      <c r="P598" s="1">
        <f t="shared" si="301"/>
        <v>-1.4511973170712963E-3</v>
      </c>
      <c r="Q598" s="119">
        <f t="shared" ref="Q598:Q661" si="316">+C598-15018.5</f>
        <v>28669.919000000002</v>
      </c>
      <c r="R598" s="1">
        <f t="shared" si="292"/>
        <v>5.239417143418537E-6</v>
      </c>
      <c r="S598" s="2">
        <f t="shared" si="298"/>
        <v>0.1</v>
      </c>
      <c r="Z598" s="1">
        <f t="shared" si="302"/>
        <v>-434</v>
      </c>
      <c r="AA598" s="1">
        <f t="shared" si="303"/>
        <v>-9.2968691311737777E-3</v>
      </c>
      <c r="AB598" s="1">
        <f t="shared" si="304"/>
        <v>3.1780904307819641E-3</v>
      </c>
      <c r="AC598" s="1">
        <f t="shared" si="305"/>
        <v>2.2889773138715327E-3</v>
      </c>
      <c r="AD598" s="1">
        <f t="shared" si="306"/>
        <v>1.0134649127974014E-2</v>
      </c>
      <c r="AE598" s="1">
        <f t="shared" si="307"/>
        <v>1.0271111294714446E-5</v>
      </c>
      <c r="AF598" s="1">
        <f t="shared" si="308"/>
        <v>2.2889773138715327E-3</v>
      </c>
      <c r="AG598" s="2"/>
      <c r="AH598" s="1">
        <f t="shared" si="309"/>
        <v>-2.3403104339817277E-3</v>
      </c>
      <c r="AI598" s="1">
        <f t="shared" si="310"/>
        <v>0.69243463171900066</v>
      </c>
      <c r="AJ598" s="1">
        <f t="shared" si="311"/>
        <v>3.7979714158823376E-2</v>
      </c>
      <c r="AK598" s="1">
        <f t="shared" si="312"/>
        <v>0.15380862671535267</v>
      </c>
      <c r="AL598" s="1">
        <f t="shared" si="313"/>
        <v>2.6778775683325939</v>
      </c>
      <c r="AM598" s="1">
        <f t="shared" si="314"/>
        <v>4.2354289245567873</v>
      </c>
      <c r="AN598" s="1">
        <f t="shared" si="296"/>
        <v>15.056249142169923</v>
      </c>
      <c r="AO598" s="1">
        <f t="shared" si="296"/>
        <v>15.05614630677235</v>
      </c>
      <c r="AP598" s="1">
        <f t="shared" si="296"/>
        <v>15.056522417268368</v>
      </c>
      <c r="AQ598" s="1">
        <f t="shared" si="296"/>
        <v>15.055146304487906</v>
      </c>
      <c r="AR598" s="1">
        <f t="shared" si="296"/>
        <v>15.060174228158209</v>
      </c>
      <c r="AS598" s="1">
        <f t="shared" si="296"/>
        <v>15.041708594852837</v>
      </c>
      <c r="AT598" s="1">
        <f t="shared" si="296"/>
        <v>15.108319903752802</v>
      </c>
      <c r="AU598" s="1">
        <f t="shared" si="315"/>
        <v>14.847640494573854</v>
      </c>
    </row>
    <row r="599" spans="1:47" ht="12.95" customHeight="1" x14ac:dyDescent="0.2">
      <c r="A599" s="70" t="s">
        <v>247</v>
      </c>
      <c r="B599" s="2" t="s">
        <v>101</v>
      </c>
      <c r="C599" s="69">
        <v>43709.396000000001</v>
      </c>
      <c r="D599" s="69"/>
      <c r="E599" s="1">
        <f t="shared" si="299"/>
        <v>-421.49343566927655</v>
      </c>
      <c r="F599" s="1">
        <f t="shared" si="300"/>
        <v>-421.5</v>
      </c>
      <c r="G599" s="1">
        <f t="shared" si="291"/>
        <v>1.1010654998244718E-2</v>
      </c>
      <c r="I599" s="1">
        <f t="shared" si="297"/>
        <v>1.1010654998244718E-2</v>
      </c>
      <c r="P599" s="1">
        <f t="shared" si="301"/>
        <v>-1.4098615707574581E-3</v>
      </c>
      <c r="Q599" s="119">
        <f t="shared" si="316"/>
        <v>28690.896000000001</v>
      </c>
      <c r="R599" s="1">
        <f t="shared" si="292"/>
        <v>1.5426923184085761E-4</v>
      </c>
      <c r="S599" s="2">
        <f t="shared" si="298"/>
        <v>0.1</v>
      </c>
      <c r="Z599" s="1">
        <f t="shared" si="302"/>
        <v>-421.5</v>
      </c>
      <c r="AA599" s="1">
        <f t="shared" si="303"/>
        <v>-9.1481640125072594E-3</v>
      </c>
      <c r="AB599" s="1">
        <f t="shared" si="304"/>
        <v>1.3204797763966505E-2</v>
      </c>
      <c r="AC599" s="1">
        <f t="shared" si="305"/>
        <v>1.2420516569002176E-2</v>
      </c>
      <c r="AD599" s="1">
        <f t="shared" si="306"/>
        <v>2.0158819010751977E-2</v>
      </c>
      <c r="AE599" s="1">
        <f t="shared" si="307"/>
        <v>4.0637798390825535E-5</v>
      </c>
      <c r="AF599" s="1">
        <f t="shared" si="308"/>
        <v>1.2420516569002176E-2</v>
      </c>
      <c r="AG599" s="2"/>
      <c r="AH599" s="1">
        <f t="shared" si="309"/>
        <v>-2.1941427657217872E-3</v>
      </c>
      <c r="AI599" s="1">
        <f t="shared" si="310"/>
        <v>0.69156458363848183</v>
      </c>
      <c r="AJ599" s="1">
        <f t="shared" si="311"/>
        <v>4.366404740924127E-2</v>
      </c>
      <c r="AK599" s="1">
        <f t="shared" si="312"/>
        <v>0.15205638214749936</v>
      </c>
      <c r="AL599" s="1">
        <f t="shared" si="313"/>
        <v>2.6835666514814753</v>
      </c>
      <c r="AM599" s="1">
        <f t="shared" si="314"/>
        <v>4.2899584042734595</v>
      </c>
      <c r="AN599" s="1">
        <f t="shared" si="296"/>
        <v>15.063968992343225</v>
      </c>
      <c r="AO599" s="1">
        <f t="shared" si="296"/>
        <v>15.063863213136345</v>
      </c>
      <c r="AP599" s="1">
        <f t="shared" si="296"/>
        <v>15.064247836564952</v>
      </c>
      <c r="AQ599" s="1">
        <f t="shared" si="296"/>
        <v>15.062848775613698</v>
      </c>
      <c r="AR599" s="1">
        <f t="shared" si="296"/>
        <v>15.067930816611252</v>
      </c>
      <c r="AS599" s="1">
        <f t="shared" si="296"/>
        <v>15.04937625122253</v>
      </c>
      <c r="AT599" s="1">
        <f t="shared" si="296"/>
        <v>15.115937101280702</v>
      </c>
      <c r="AU599" s="1">
        <f t="shared" si="315"/>
        <v>14.857476173956526</v>
      </c>
    </row>
    <row r="600" spans="1:47" ht="12.95" customHeight="1" x14ac:dyDescent="0.2">
      <c r="A600" s="70" t="s">
        <v>247</v>
      </c>
      <c r="B600" s="2" t="s">
        <v>101</v>
      </c>
      <c r="C600" s="69">
        <v>43714.394999999997</v>
      </c>
      <c r="D600" s="69"/>
      <c r="E600" s="1">
        <f t="shared" si="299"/>
        <v>-418.51313256345065</v>
      </c>
      <c r="F600" s="1">
        <f t="shared" si="300"/>
        <v>-418.5</v>
      </c>
      <c r="G600" s="1">
        <f t="shared" si="291"/>
        <v>-2.202785500412574E-2</v>
      </c>
      <c r="I600" s="1">
        <f t="shared" si="297"/>
        <v>-2.202785500412574E-2</v>
      </c>
      <c r="P600" s="1">
        <f t="shared" si="301"/>
        <v>-1.3999366661755495E-3</v>
      </c>
      <c r="Q600" s="119">
        <f t="shared" si="316"/>
        <v>28695.894999999997</v>
      </c>
      <c r="R600" s="1">
        <f t="shared" si="292"/>
        <v>4.2551101495714175E-4</v>
      </c>
      <c r="S600" s="2">
        <f t="shared" si="298"/>
        <v>0.1</v>
      </c>
      <c r="Z600" s="1">
        <f t="shared" si="302"/>
        <v>-418.5</v>
      </c>
      <c r="AA600" s="1">
        <f t="shared" si="303"/>
        <v>-9.1124812232689333E-3</v>
      </c>
      <c r="AB600" s="1">
        <f t="shared" si="304"/>
        <v>-1.9868785009074508E-2</v>
      </c>
      <c r="AC600" s="1">
        <f t="shared" si="305"/>
        <v>-2.0627918337950191E-2</v>
      </c>
      <c r="AD600" s="1">
        <f t="shared" si="306"/>
        <v>-1.2915373780856807E-2</v>
      </c>
      <c r="AE600" s="1">
        <f t="shared" si="307"/>
        <v>1.6680687989924345E-5</v>
      </c>
      <c r="AF600" s="1">
        <f t="shared" si="308"/>
        <v>-2.0627918337950191E-2</v>
      </c>
      <c r="AG600" s="2"/>
      <c r="AH600" s="1">
        <f t="shared" si="309"/>
        <v>-2.159069995051232E-3</v>
      </c>
      <c r="AI600" s="1">
        <f t="shared" si="310"/>
        <v>0.69135757795852981</v>
      </c>
      <c r="AJ600" s="1">
        <f t="shared" si="311"/>
        <v>4.5025966039524121E-2</v>
      </c>
      <c r="AK600" s="1">
        <f t="shared" si="312"/>
        <v>0.15163576337481996</v>
      </c>
      <c r="AL600" s="1">
        <f t="shared" si="313"/>
        <v>2.6849299112887808</v>
      </c>
      <c r="AM600" s="1">
        <f t="shared" si="314"/>
        <v>4.3032233667996875</v>
      </c>
      <c r="AN600" s="1">
        <f t="shared" si="296"/>
        <v>15.065820317844173</v>
      </c>
      <c r="AO600" s="1">
        <f t="shared" si="296"/>
        <v>15.065713832644299</v>
      </c>
      <c r="AP600" s="1">
        <f t="shared" si="296"/>
        <v>15.066100486383762</v>
      </c>
      <c r="AQ600" s="1">
        <f t="shared" si="296"/>
        <v>15.064695990186818</v>
      </c>
      <c r="AR600" s="1">
        <f t="shared" si="296"/>
        <v>15.069790714471207</v>
      </c>
      <c r="AS600" s="1">
        <f t="shared" si="296"/>
        <v>15.051215892508244</v>
      </c>
      <c r="AT600" s="1">
        <f t="shared" si="296"/>
        <v>15.117761500031076</v>
      </c>
      <c r="AU600" s="1">
        <f t="shared" si="315"/>
        <v>14.859836737008367</v>
      </c>
    </row>
    <row r="601" spans="1:47" ht="12.95" customHeight="1" x14ac:dyDescent="0.2">
      <c r="A601" s="70" t="s">
        <v>248</v>
      </c>
      <c r="B601" s="2" t="s">
        <v>101</v>
      </c>
      <c r="C601" s="69">
        <v>43719.455000000002</v>
      </c>
      <c r="D601" s="69"/>
      <c r="E601" s="1">
        <f t="shared" si="299"/>
        <v>-415.49646248633417</v>
      </c>
      <c r="F601" s="1">
        <f t="shared" si="300"/>
        <v>-415.5</v>
      </c>
      <c r="G601" s="1">
        <f t="shared" si="291"/>
        <v>5.9336350022931583E-3</v>
      </c>
      <c r="I601" s="1">
        <f t="shared" si="297"/>
        <v>5.9336350022931583E-3</v>
      </c>
      <c r="P601" s="1">
        <f t="shared" si="301"/>
        <v>-1.3900100872194781E-3</v>
      </c>
      <c r="Q601" s="119">
        <f t="shared" si="316"/>
        <v>28700.955000000002</v>
      </c>
      <c r="R601" s="1">
        <f t="shared" si="292"/>
        <v>5.3635777397142547E-5</v>
      </c>
      <c r="S601" s="2">
        <f t="shared" si="298"/>
        <v>0.1</v>
      </c>
      <c r="Z601" s="1">
        <f t="shared" si="302"/>
        <v>-415.5</v>
      </c>
      <c r="AA601" s="1">
        <f t="shared" si="303"/>
        <v>-9.076801115632048E-3</v>
      </c>
      <c r="AB601" s="1">
        <f t="shared" si="304"/>
        <v>8.057635307166959E-3</v>
      </c>
      <c r="AC601" s="1">
        <f t="shared" si="305"/>
        <v>7.3236450895126362E-3</v>
      </c>
      <c r="AD601" s="1">
        <f t="shared" si="306"/>
        <v>1.5010436117925206E-2</v>
      </c>
      <c r="AE601" s="1">
        <f t="shared" si="307"/>
        <v>2.2531319245031355E-5</v>
      </c>
      <c r="AF601" s="1">
        <f t="shared" si="308"/>
        <v>7.3236450895126362E-3</v>
      </c>
      <c r="AG601" s="2"/>
      <c r="AH601" s="1">
        <f t="shared" si="309"/>
        <v>-2.1240003048738016E-3</v>
      </c>
      <c r="AI601" s="1">
        <f t="shared" si="310"/>
        <v>0.69115126905700419</v>
      </c>
      <c r="AJ601" s="1">
        <f t="shared" si="311"/>
        <v>4.6386987307608894E-2</v>
      </c>
      <c r="AK601" s="1">
        <f t="shared" si="312"/>
        <v>0.15121511436622467</v>
      </c>
      <c r="AL601" s="1">
        <f t="shared" si="313"/>
        <v>2.6862923565367582</v>
      </c>
      <c r="AM601" s="1">
        <f t="shared" si="314"/>
        <v>4.3165583799892477</v>
      </c>
      <c r="AN601" s="1">
        <f t="shared" ref="AN601:AT610" si="317">$AU601+$AB$7*SIN(AO601)</f>
        <v>15.067671090303492</v>
      </c>
      <c r="AO601" s="1">
        <f t="shared" si="317"/>
        <v>15.067563899429942</v>
      </c>
      <c r="AP601" s="1">
        <f t="shared" si="317"/>
        <v>15.067952578192658</v>
      </c>
      <c r="AQ601" s="1">
        <f t="shared" si="317"/>
        <v>15.066542675591077</v>
      </c>
      <c r="AR601" s="1">
        <f t="shared" si="317"/>
        <v>15.071649963390151</v>
      </c>
      <c r="AS601" s="1">
        <f t="shared" si="317"/>
        <v>15.053055307925037</v>
      </c>
      <c r="AT601" s="1">
        <f t="shared" si="317"/>
        <v>15.119584461558814</v>
      </c>
      <c r="AU601" s="1">
        <f t="shared" si="315"/>
        <v>14.862197300060208</v>
      </c>
    </row>
    <row r="602" spans="1:47" ht="12.95" customHeight="1" x14ac:dyDescent="0.2">
      <c r="A602" s="70" t="s">
        <v>247</v>
      </c>
      <c r="B602" s="2"/>
      <c r="C602" s="69">
        <v>43735.383000000002</v>
      </c>
      <c r="D602" s="69"/>
      <c r="E602" s="1">
        <f t="shared" si="299"/>
        <v>-406.00050972185511</v>
      </c>
      <c r="F602" s="1">
        <f t="shared" si="300"/>
        <v>-406</v>
      </c>
      <c r="G602" s="1">
        <f t="shared" si="291"/>
        <v>-8.5498000407824293E-4</v>
      </c>
      <c r="I602" s="1">
        <f t="shared" si="297"/>
        <v>-8.5498000407824293E-4</v>
      </c>
      <c r="P602" s="1">
        <f t="shared" si="301"/>
        <v>-1.3585648743068169E-3</v>
      </c>
      <c r="Q602" s="119">
        <f t="shared" si="316"/>
        <v>28716.883000000002</v>
      </c>
      <c r="R602" s="1">
        <f t="shared" si="292"/>
        <v>2.5359772152312965E-7</v>
      </c>
      <c r="S602" s="2">
        <f t="shared" si="298"/>
        <v>0.1</v>
      </c>
      <c r="Z602" s="1">
        <f t="shared" si="302"/>
        <v>-406</v>
      </c>
      <c r="AA602" s="1">
        <f t="shared" si="303"/>
        <v>-8.963832839519301E-3</v>
      </c>
      <c r="AB602" s="1">
        <f t="shared" si="304"/>
        <v>1.157987644881522E-3</v>
      </c>
      <c r="AC602" s="1">
        <f t="shared" si="305"/>
        <v>5.0358487022857394E-4</v>
      </c>
      <c r="AD602" s="1">
        <f t="shared" si="306"/>
        <v>8.1088528354410581E-3</v>
      </c>
      <c r="AE602" s="1">
        <f t="shared" si="307"/>
        <v>6.5753494306840489E-6</v>
      </c>
      <c r="AF602" s="1">
        <f t="shared" si="308"/>
        <v>5.0358487022857394E-4</v>
      </c>
      <c r="AG602" s="2"/>
      <c r="AH602" s="1">
        <f t="shared" si="309"/>
        <v>-2.0129676489597649E-3</v>
      </c>
      <c r="AI602" s="1">
        <f t="shared" si="310"/>
        <v>0.69050254193617344</v>
      </c>
      <c r="AJ602" s="1">
        <f t="shared" si="311"/>
        <v>5.0690974703528464E-2</v>
      </c>
      <c r="AK602" s="1">
        <f t="shared" si="312"/>
        <v>0.14988286383012328</v>
      </c>
      <c r="AL602" s="1">
        <f t="shared" si="313"/>
        <v>2.6906014264343043</v>
      </c>
      <c r="AM602" s="1">
        <f t="shared" si="314"/>
        <v>4.3592548175482273</v>
      </c>
      <c r="AN602" s="1">
        <f t="shared" si="317"/>
        <v>15.073528242213635</v>
      </c>
      <c r="AO602" s="1">
        <f t="shared" si="317"/>
        <v>15.073418819470366</v>
      </c>
      <c r="AP602" s="1">
        <f t="shared" si="317"/>
        <v>15.073813874063269</v>
      </c>
      <c r="AQ602" s="1">
        <f t="shared" si="317"/>
        <v>15.072387046115812</v>
      </c>
      <c r="AR602" s="1">
        <f t="shared" si="317"/>
        <v>15.077533318634302</v>
      </c>
      <c r="AS602" s="1">
        <f t="shared" si="317"/>
        <v>15.058878660216811</v>
      </c>
      <c r="AT602" s="1">
        <f t="shared" si="317"/>
        <v>15.125347725471615</v>
      </c>
      <c r="AU602" s="1">
        <f t="shared" si="315"/>
        <v>14.869672416391037</v>
      </c>
    </row>
    <row r="603" spans="1:47" ht="12.95" customHeight="1" x14ac:dyDescent="0.2">
      <c r="A603" s="70" t="s">
        <v>247</v>
      </c>
      <c r="B603" s="2"/>
      <c r="C603" s="69">
        <v>43740.415999999997</v>
      </c>
      <c r="D603" s="69"/>
      <c r="E603" s="1">
        <f t="shared" si="299"/>
        <v>-402.99993650088675</v>
      </c>
      <c r="F603" s="1">
        <f t="shared" si="300"/>
        <v>-403</v>
      </c>
      <c r="G603" s="1">
        <f t="shared" si="291"/>
        <v>1.0650999320205301E-4</v>
      </c>
      <c r="I603" s="1">
        <f t="shared" si="297"/>
        <v>1.0650999320205301E-4</v>
      </c>
      <c r="P603" s="1">
        <f t="shared" si="301"/>
        <v>-1.3486313187917336E-3</v>
      </c>
      <c r="Q603" s="119">
        <f t="shared" si="316"/>
        <v>28721.915999999997</v>
      </c>
      <c r="R603" s="1">
        <f t="shared" si="292"/>
        <v>2.1174362378709984E-6</v>
      </c>
      <c r="S603" s="2">
        <f t="shared" si="298"/>
        <v>0.1</v>
      </c>
      <c r="Z603" s="1">
        <f t="shared" si="302"/>
        <v>-403</v>
      </c>
      <c r="AA603" s="1">
        <f t="shared" si="303"/>
        <v>-8.928164889854328E-3</v>
      </c>
      <c r="AB603" s="1">
        <f t="shared" si="304"/>
        <v>2.0844217720049959E-3</v>
      </c>
      <c r="AC603" s="1">
        <f t="shared" si="305"/>
        <v>1.4551413119937866E-3</v>
      </c>
      <c r="AD603" s="1">
        <f t="shared" si="306"/>
        <v>9.034674883056381E-3</v>
      </c>
      <c r="AE603" s="1">
        <f t="shared" si="307"/>
        <v>8.1625350242529835E-6</v>
      </c>
      <c r="AF603" s="1">
        <f t="shared" si="308"/>
        <v>1.4551413119937866E-3</v>
      </c>
      <c r="AG603" s="2"/>
      <c r="AH603" s="1">
        <f t="shared" si="309"/>
        <v>-1.9779117788029429E-3</v>
      </c>
      <c r="AI603" s="1">
        <f t="shared" si="310"/>
        <v>0.69029912455261744</v>
      </c>
      <c r="AJ603" s="1">
        <f t="shared" si="311"/>
        <v>5.2048263423709676E-2</v>
      </c>
      <c r="AK603" s="1">
        <f t="shared" si="312"/>
        <v>0.14946209273596517</v>
      </c>
      <c r="AL603" s="1">
        <f t="shared" si="313"/>
        <v>2.6919605096443791</v>
      </c>
      <c r="AM603" s="1">
        <f t="shared" si="314"/>
        <v>4.3728881460099753</v>
      </c>
      <c r="AN603" s="1">
        <f t="shared" si="317"/>
        <v>15.075376730205306</v>
      </c>
      <c r="AO603" s="1">
        <f t="shared" si="317"/>
        <v>15.07526660374271</v>
      </c>
      <c r="AP603" s="1">
        <f t="shared" si="317"/>
        <v>15.075663659564132</v>
      </c>
      <c r="AQ603" s="1">
        <f t="shared" si="317"/>
        <v>15.074231549797108</v>
      </c>
      <c r="AR603" s="1">
        <f t="shared" si="317"/>
        <v>15.079389877731893</v>
      </c>
      <c r="AS603" s="1">
        <f t="shared" si="317"/>
        <v>15.060717159933652</v>
      </c>
      <c r="AT603" s="1">
        <f t="shared" si="317"/>
        <v>15.127164730907275</v>
      </c>
      <c r="AU603" s="1">
        <f t="shared" si="315"/>
        <v>14.872032979442878</v>
      </c>
    </row>
    <row r="604" spans="1:47" ht="12.95" customHeight="1" x14ac:dyDescent="0.2">
      <c r="A604" s="70" t="s">
        <v>248</v>
      </c>
      <c r="B604" s="2" t="s">
        <v>101</v>
      </c>
      <c r="C604" s="69">
        <v>43756.343999999997</v>
      </c>
      <c r="D604" s="69"/>
      <c r="E604" s="1">
        <f t="shared" si="299"/>
        <v>-393.50398373640769</v>
      </c>
      <c r="F604" s="1">
        <f t="shared" si="300"/>
        <v>-393.5</v>
      </c>
      <c r="G604" s="1">
        <f t="shared" si="291"/>
        <v>-6.6821050058933906E-3</v>
      </c>
      <c r="I604" s="1">
        <f t="shared" si="297"/>
        <v>-6.6821050058933906E-3</v>
      </c>
      <c r="P604" s="1">
        <f t="shared" si="301"/>
        <v>-1.3171640134422016E-3</v>
      </c>
      <c r="Q604" s="119">
        <f t="shared" si="316"/>
        <v>28737.843999999997</v>
      </c>
      <c r="R604" s="1">
        <f t="shared" si="292"/>
        <v>2.878259185248315E-5</v>
      </c>
      <c r="S604" s="2">
        <f t="shared" si="298"/>
        <v>0.1</v>
      </c>
      <c r="Z604" s="1">
        <f t="shared" si="302"/>
        <v>-393.5</v>
      </c>
      <c r="AA604" s="1">
        <f t="shared" si="303"/>
        <v>-8.8152376184945716E-3</v>
      </c>
      <c r="AB604" s="1">
        <f t="shared" si="304"/>
        <v>-4.8151796150972936E-3</v>
      </c>
      <c r="AC604" s="1">
        <f t="shared" si="305"/>
        <v>-5.3649409924511893E-3</v>
      </c>
      <c r="AD604" s="1">
        <f t="shared" si="306"/>
        <v>2.133132612601181E-3</v>
      </c>
      <c r="AE604" s="1">
        <f t="shared" si="307"/>
        <v>4.5502547429427403E-7</v>
      </c>
      <c r="AF604" s="1">
        <f t="shared" si="308"/>
        <v>-5.3649409924511893E-3</v>
      </c>
      <c r="AG604" s="2"/>
      <c r="AH604" s="1">
        <f t="shared" si="309"/>
        <v>-1.8669253907960975E-3</v>
      </c>
      <c r="AI604" s="1">
        <f t="shared" si="310"/>
        <v>0.68965952422080257</v>
      </c>
      <c r="AJ604" s="1">
        <f t="shared" si="311"/>
        <v>5.6340447675740458E-2</v>
      </c>
      <c r="AK604" s="1">
        <f t="shared" si="312"/>
        <v>0.14812946537077223</v>
      </c>
      <c r="AL604" s="1">
        <f t="shared" si="313"/>
        <v>2.696259014286456</v>
      </c>
      <c r="AM604" s="1">
        <f t="shared" si="314"/>
        <v>4.4165461091567995</v>
      </c>
      <c r="AN604" s="1">
        <f t="shared" si="317"/>
        <v>15.081226698531264</v>
      </c>
      <c r="AO604" s="1">
        <f t="shared" si="317"/>
        <v>15.081114347996859</v>
      </c>
      <c r="AP604" s="1">
        <f t="shared" si="317"/>
        <v>15.081517699785842</v>
      </c>
      <c r="AQ604" s="1">
        <f t="shared" si="317"/>
        <v>15.080069070405585</v>
      </c>
      <c r="AR604" s="1">
        <f t="shared" si="317"/>
        <v>15.085264751294531</v>
      </c>
      <c r="AS604" s="1">
        <f t="shared" si="317"/>
        <v>15.066537676581792</v>
      </c>
      <c r="AT604" s="1">
        <f t="shared" si="317"/>
        <v>15.132909216931582</v>
      </c>
      <c r="AU604" s="1">
        <f t="shared" si="315"/>
        <v>14.879508095773707</v>
      </c>
    </row>
    <row r="605" spans="1:47" ht="12.95" customHeight="1" x14ac:dyDescent="0.2">
      <c r="A605" s="70" t="s">
        <v>248</v>
      </c>
      <c r="B605" s="2" t="s">
        <v>101</v>
      </c>
      <c r="C605" s="69">
        <v>43756.345999999998</v>
      </c>
      <c r="D605" s="69"/>
      <c r="E605" s="1">
        <f t="shared" si="299"/>
        <v>-393.50279137669315</v>
      </c>
      <c r="F605" s="1">
        <f t="shared" si="300"/>
        <v>-393.5</v>
      </c>
      <c r="G605" s="1">
        <f t="shared" si="291"/>
        <v>-4.682105005485937E-3</v>
      </c>
      <c r="I605" s="1">
        <f t="shared" si="297"/>
        <v>-4.682105005485937E-3</v>
      </c>
      <c r="P605" s="1">
        <f t="shared" si="301"/>
        <v>-1.3171640134422016E-3</v>
      </c>
      <c r="Q605" s="119">
        <f t="shared" si="316"/>
        <v>28737.845999999998</v>
      </c>
      <c r="R605" s="1">
        <f t="shared" si="292"/>
        <v>1.1322827879936279E-5</v>
      </c>
      <c r="S605" s="2">
        <f t="shared" si="298"/>
        <v>0.1</v>
      </c>
      <c r="Z605" s="1">
        <f t="shared" si="302"/>
        <v>-393.5</v>
      </c>
      <c r="AA605" s="1">
        <f t="shared" si="303"/>
        <v>-8.8152376184945716E-3</v>
      </c>
      <c r="AB605" s="1">
        <f t="shared" si="304"/>
        <v>-2.8151796146898395E-3</v>
      </c>
      <c r="AC605" s="1">
        <f t="shared" si="305"/>
        <v>-3.3649409920437356E-3</v>
      </c>
      <c r="AD605" s="1">
        <f t="shared" si="306"/>
        <v>4.1331326130086346E-3</v>
      </c>
      <c r="AE605" s="1">
        <f t="shared" si="307"/>
        <v>1.7082785196715583E-6</v>
      </c>
      <c r="AF605" s="1">
        <f t="shared" si="308"/>
        <v>-3.3649409920437356E-3</v>
      </c>
      <c r="AG605" s="2"/>
      <c r="AH605" s="1">
        <f t="shared" si="309"/>
        <v>-1.8669253907960975E-3</v>
      </c>
      <c r="AI605" s="1">
        <f t="shared" si="310"/>
        <v>0.68965952422080257</v>
      </c>
      <c r="AJ605" s="1">
        <f t="shared" si="311"/>
        <v>5.6340447675740458E-2</v>
      </c>
      <c r="AK605" s="1">
        <f t="shared" si="312"/>
        <v>0.14812946537077223</v>
      </c>
      <c r="AL605" s="1">
        <f t="shared" si="313"/>
        <v>2.696259014286456</v>
      </c>
      <c r="AM605" s="1">
        <f t="shared" si="314"/>
        <v>4.4165461091567995</v>
      </c>
      <c r="AN605" s="1">
        <f t="shared" si="317"/>
        <v>15.081226698531264</v>
      </c>
      <c r="AO605" s="1">
        <f t="shared" si="317"/>
        <v>15.081114347996859</v>
      </c>
      <c r="AP605" s="1">
        <f t="shared" si="317"/>
        <v>15.081517699785842</v>
      </c>
      <c r="AQ605" s="1">
        <f t="shared" si="317"/>
        <v>15.080069070405585</v>
      </c>
      <c r="AR605" s="1">
        <f t="shared" si="317"/>
        <v>15.085264751294531</v>
      </c>
      <c r="AS605" s="1">
        <f t="shared" si="317"/>
        <v>15.066537676581792</v>
      </c>
      <c r="AT605" s="1">
        <f t="shared" si="317"/>
        <v>15.132909216931582</v>
      </c>
      <c r="AU605" s="1">
        <f t="shared" si="315"/>
        <v>14.879508095773707</v>
      </c>
    </row>
    <row r="606" spans="1:47" ht="12.95" customHeight="1" x14ac:dyDescent="0.2">
      <c r="A606" s="70" t="s">
        <v>248</v>
      </c>
      <c r="B606" s="2"/>
      <c r="C606" s="69">
        <v>43777.303999999996</v>
      </c>
      <c r="D606" s="69"/>
      <c r="E606" s="1">
        <f t="shared" si="299"/>
        <v>-381.00805393081532</v>
      </c>
      <c r="F606" s="1">
        <f t="shared" si="300"/>
        <v>-381</v>
      </c>
      <c r="G606" s="1">
        <f t="shared" si="291"/>
        <v>-1.3509230004274286E-2</v>
      </c>
      <c r="I606" s="1">
        <f t="shared" si="297"/>
        <v>-1.3509230004274286E-2</v>
      </c>
      <c r="P606" s="1">
        <f t="shared" si="301"/>
        <v>-1.2757340835817038E-3</v>
      </c>
      <c r="Q606" s="119">
        <f t="shared" si="316"/>
        <v>28758.803999999996</v>
      </c>
      <c r="R606" s="1">
        <f t="shared" si="292"/>
        <v>1.4965842244160204E-4</v>
      </c>
      <c r="S606" s="2">
        <f t="shared" si="298"/>
        <v>0.1</v>
      </c>
      <c r="Z606" s="1">
        <f t="shared" si="302"/>
        <v>-381</v>
      </c>
      <c r="AA606" s="1">
        <f t="shared" si="303"/>
        <v>-8.6667021227070026E-3</v>
      </c>
      <c r="AB606" s="1">
        <f t="shared" si="304"/>
        <v>-1.1788280221201805E-2</v>
      </c>
      <c r="AC606" s="1">
        <f t="shared" si="305"/>
        <v>-1.2233495920692582E-2</v>
      </c>
      <c r="AD606" s="1">
        <f t="shared" si="306"/>
        <v>-4.8425278815672837E-3</v>
      </c>
      <c r="AE606" s="1">
        <f t="shared" si="307"/>
        <v>2.3450076283756525E-6</v>
      </c>
      <c r="AF606" s="1">
        <f t="shared" si="308"/>
        <v>-1.2233495920692582E-2</v>
      </c>
      <c r="AG606" s="2"/>
      <c r="AH606" s="1">
        <f t="shared" si="309"/>
        <v>-1.7209497830724821E-3</v>
      </c>
      <c r="AI606" s="1">
        <f t="shared" si="310"/>
        <v>0.688828447432416</v>
      </c>
      <c r="AJ606" s="1">
        <f t="shared" si="311"/>
        <v>6.1974428862699736E-2</v>
      </c>
      <c r="AK606" s="1">
        <f t="shared" si="312"/>
        <v>0.14637559322021129</v>
      </c>
      <c r="AL606" s="1">
        <f t="shared" si="313"/>
        <v>2.7019028873412445</v>
      </c>
      <c r="AM606" s="1">
        <f t="shared" si="314"/>
        <v>4.4751428589441833</v>
      </c>
      <c r="AN606" s="1">
        <f t="shared" si="317"/>
        <v>15.088915819331993</v>
      </c>
      <c r="AO606" s="1">
        <f t="shared" si="317"/>
        <v>15.088800555036247</v>
      </c>
      <c r="AP606" s="1">
        <f t="shared" si="317"/>
        <v>15.089212088466137</v>
      </c>
      <c r="AQ606" s="1">
        <f t="shared" si="317"/>
        <v>15.087742217296348</v>
      </c>
      <c r="AR606" s="1">
        <f t="shared" si="317"/>
        <v>15.09298510765753</v>
      </c>
      <c r="AS606" s="1">
        <f t="shared" si="317"/>
        <v>15.074193107809664</v>
      </c>
      <c r="AT606" s="1">
        <f t="shared" si="317"/>
        <v>15.14044619441548</v>
      </c>
      <c r="AU606" s="1">
        <f t="shared" si="315"/>
        <v>14.889343775156377</v>
      </c>
    </row>
    <row r="607" spans="1:47" ht="12.95" customHeight="1" x14ac:dyDescent="0.2">
      <c r="A607" s="70" t="s">
        <v>249</v>
      </c>
      <c r="B607" s="2"/>
      <c r="C607" s="69">
        <v>43777.305999999997</v>
      </c>
      <c r="D607" s="69"/>
      <c r="E607" s="1">
        <f t="shared" si="299"/>
        <v>-381.00686157110084</v>
      </c>
      <c r="F607" s="1">
        <f t="shared" si="300"/>
        <v>-381</v>
      </c>
      <c r="G607" s="1">
        <f t="shared" si="291"/>
        <v>-1.1509230003866833E-2</v>
      </c>
      <c r="I607" s="1">
        <f t="shared" si="297"/>
        <v>-1.1509230003866833E-2</v>
      </c>
      <c r="P607" s="1">
        <f t="shared" si="301"/>
        <v>-1.2757340835817038E-3</v>
      </c>
      <c r="Q607" s="119">
        <f t="shared" si="316"/>
        <v>28758.805999999997</v>
      </c>
      <c r="R607" s="1">
        <f t="shared" si="292"/>
        <v>1.0472443875049235E-4</v>
      </c>
      <c r="S607" s="2">
        <f t="shared" si="298"/>
        <v>0.1</v>
      </c>
      <c r="Z607" s="1">
        <f t="shared" si="302"/>
        <v>-381</v>
      </c>
      <c r="AA607" s="1">
        <f t="shared" si="303"/>
        <v>-8.6667021227070026E-3</v>
      </c>
      <c r="AB607" s="1">
        <f t="shared" si="304"/>
        <v>-9.7882802207943514E-3</v>
      </c>
      <c r="AC607" s="1">
        <f t="shared" si="305"/>
        <v>-1.0233495920285128E-2</v>
      </c>
      <c r="AD607" s="1">
        <f t="shared" si="306"/>
        <v>-2.8425278811598301E-3</v>
      </c>
      <c r="AE607" s="1">
        <f t="shared" si="307"/>
        <v>8.0799647551709938E-7</v>
      </c>
      <c r="AF607" s="1">
        <f t="shared" si="308"/>
        <v>-1.0233495920285128E-2</v>
      </c>
      <c r="AG607" s="2"/>
      <c r="AH607" s="1">
        <f t="shared" si="309"/>
        <v>-1.7209497830724821E-3</v>
      </c>
      <c r="AI607" s="1">
        <f t="shared" si="310"/>
        <v>0.688828447432416</v>
      </c>
      <c r="AJ607" s="1">
        <f t="shared" si="311"/>
        <v>6.1974428862699736E-2</v>
      </c>
      <c r="AK607" s="1">
        <f t="shared" si="312"/>
        <v>0.14637559322021129</v>
      </c>
      <c r="AL607" s="1">
        <f t="shared" si="313"/>
        <v>2.7019028873412445</v>
      </c>
      <c r="AM607" s="1">
        <f t="shared" si="314"/>
        <v>4.4751428589441833</v>
      </c>
      <c r="AN607" s="1">
        <f t="shared" si="317"/>
        <v>15.088915819331993</v>
      </c>
      <c r="AO607" s="1">
        <f t="shared" si="317"/>
        <v>15.088800555036247</v>
      </c>
      <c r="AP607" s="1">
        <f t="shared" si="317"/>
        <v>15.089212088466137</v>
      </c>
      <c r="AQ607" s="1">
        <f t="shared" si="317"/>
        <v>15.087742217296348</v>
      </c>
      <c r="AR607" s="1">
        <f t="shared" si="317"/>
        <v>15.09298510765753</v>
      </c>
      <c r="AS607" s="1">
        <f t="shared" si="317"/>
        <v>15.074193107809664</v>
      </c>
      <c r="AT607" s="1">
        <f t="shared" si="317"/>
        <v>15.14044619441548</v>
      </c>
      <c r="AU607" s="1">
        <f t="shared" si="315"/>
        <v>14.889343775156377</v>
      </c>
    </row>
    <row r="608" spans="1:47" ht="12.95" customHeight="1" x14ac:dyDescent="0.2">
      <c r="A608" s="70" t="s">
        <v>248</v>
      </c>
      <c r="B608" s="2"/>
      <c r="C608" s="69">
        <v>43777.31</v>
      </c>
      <c r="D608" s="69"/>
      <c r="E608" s="1">
        <f t="shared" si="299"/>
        <v>-381.00447685167182</v>
      </c>
      <c r="F608" s="1">
        <f t="shared" si="300"/>
        <v>-381</v>
      </c>
      <c r="G608" s="1">
        <f t="shared" si="291"/>
        <v>-7.5092300030519255E-3</v>
      </c>
      <c r="I608" s="1">
        <f t="shared" si="297"/>
        <v>-7.5092300030519255E-3</v>
      </c>
      <c r="P608" s="1">
        <f t="shared" si="301"/>
        <v>-1.2757340835817038E-3</v>
      </c>
      <c r="Q608" s="119">
        <f t="shared" si="316"/>
        <v>28758.809999999998</v>
      </c>
      <c r="R608" s="1">
        <f t="shared" si="292"/>
        <v>3.8856471378051903E-5</v>
      </c>
      <c r="S608" s="2">
        <f t="shared" si="298"/>
        <v>0.1</v>
      </c>
      <c r="Z608" s="1">
        <f t="shared" si="302"/>
        <v>-381</v>
      </c>
      <c r="AA608" s="1">
        <f t="shared" si="303"/>
        <v>-8.6667021227070026E-3</v>
      </c>
      <c r="AB608" s="1">
        <f t="shared" si="304"/>
        <v>-5.7882802199794433E-3</v>
      </c>
      <c r="AC608" s="1">
        <f t="shared" si="305"/>
        <v>-6.2334959194702217E-3</v>
      </c>
      <c r="AD608" s="1">
        <f t="shared" si="306"/>
        <v>1.1574721196550772E-3</v>
      </c>
      <c r="AE608" s="1">
        <f t="shared" si="307"/>
        <v>1.3397417077788172E-7</v>
      </c>
      <c r="AF608" s="1">
        <f t="shared" si="308"/>
        <v>-6.2334959194702217E-3</v>
      </c>
      <c r="AG608" s="2"/>
      <c r="AH608" s="1">
        <f t="shared" si="309"/>
        <v>-1.7209497830724821E-3</v>
      </c>
      <c r="AI608" s="1">
        <f t="shared" si="310"/>
        <v>0.688828447432416</v>
      </c>
      <c r="AJ608" s="1">
        <f t="shared" si="311"/>
        <v>6.1974428862699736E-2</v>
      </c>
      <c r="AK608" s="1">
        <f t="shared" si="312"/>
        <v>0.14637559322021129</v>
      </c>
      <c r="AL608" s="1">
        <f t="shared" si="313"/>
        <v>2.7019028873412445</v>
      </c>
      <c r="AM608" s="1">
        <f t="shared" si="314"/>
        <v>4.4751428589441833</v>
      </c>
      <c r="AN608" s="1">
        <f t="shared" si="317"/>
        <v>15.088915819331993</v>
      </c>
      <c r="AO608" s="1">
        <f t="shared" si="317"/>
        <v>15.088800555036247</v>
      </c>
      <c r="AP608" s="1">
        <f t="shared" si="317"/>
        <v>15.089212088466137</v>
      </c>
      <c r="AQ608" s="1">
        <f t="shared" si="317"/>
        <v>15.087742217296348</v>
      </c>
      <c r="AR608" s="1">
        <f t="shared" si="317"/>
        <v>15.09298510765753</v>
      </c>
      <c r="AS608" s="1">
        <f t="shared" si="317"/>
        <v>15.074193107809664</v>
      </c>
      <c r="AT608" s="1">
        <f t="shared" si="317"/>
        <v>15.14044619441548</v>
      </c>
      <c r="AU608" s="1">
        <f t="shared" si="315"/>
        <v>14.889343775156377</v>
      </c>
    </row>
    <row r="609" spans="1:47" ht="12.95" customHeight="1" x14ac:dyDescent="0.2">
      <c r="A609" s="70" t="s">
        <v>250</v>
      </c>
      <c r="B609" s="2"/>
      <c r="C609" s="69">
        <v>43978.599000000002</v>
      </c>
      <c r="D609" s="69"/>
      <c r="E609" s="1">
        <f t="shared" si="299"/>
        <v>-261.00002958840696</v>
      </c>
      <c r="F609" s="1">
        <f t="shared" si="300"/>
        <v>-261</v>
      </c>
      <c r="G609" s="1">
        <f t="shared" si="291"/>
        <v>-4.9629998102318496E-5</v>
      </c>
      <c r="I609" s="1">
        <f t="shared" si="297"/>
        <v>-4.9629998102318496E-5</v>
      </c>
      <c r="P609" s="1">
        <f t="shared" si="301"/>
        <v>-8.7652772641042377E-4</v>
      </c>
      <c r="Q609" s="119">
        <f t="shared" si="316"/>
        <v>28960.099000000002</v>
      </c>
      <c r="R609" s="1">
        <f t="shared" si="292"/>
        <v>6.8375985308110507E-7</v>
      </c>
      <c r="S609" s="2">
        <f t="shared" si="298"/>
        <v>0.1</v>
      </c>
      <c r="Z609" s="1">
        <f t="shared" si="302"/>
        <v>-261</v>
      </c>
      <c r="AA609" s="1">
        <f t="shared" si="303"/>
        <v>-7.2450626473687897E-3</v>
      </c>
      <c r="AB609" s="1">
        <f t="shared" si="304"/>
        <v>2.7460758936916297E-4</v>
      </c>
      <c r="AC609" s="1">
        <f t="shared" si="305"/>
        <v>8.2689772830810528E-4</v>
      </c>
      <c r="AD609" s="1">
        <f t="shared" si="306"/>
        <v>7.1954326492664712E-3</v>
      </c>
      <c r="AE609" s="1">
        <f t="shared" si="307"/>
        <v>5.177425101012991E-6</v>
      </c>
      <c r="AF609" s="1">
        <f t="shared" si="308"/>
        <v>8.2689772830810528E-4</v>
      </c>
      <c r="AG609" s="2"/>
      <c r="AH609" s="1">
        <f t="shared" si="309"/>
        <v>-3.2423758747148146E-4</v>
      </c>
      <c r="AI609" s="1">
        <f t="shared" si="310"/>
        <v>0.68144320102749689</v>
      </c>
      <c r="AJ609" s="1">
        <f t="shared" si="311"/>
        <v>0.11528127169178938</v>
      </c>
      <c r="AK609" s="1">
        <f t="shared" si="312"/>
        <v>0.12951878337245781</v>
      </c>
      <c r="AL609" s="1">
        <f t="shared" si="313"/>
        <v>2.7554268721139401</v>
      </c>
      <c r="AM609" s="1">
        <f t="shared" si="314"/>
        <v>5.1146012947256736</v>
      </c>
      <c r="AN609" s="1">
        <f t="shared" si="317"/>
        <v>15.162281929496006</v>
      </c>
      <c r="AO609" s="1">
        <f t="shared" si="317"/>
        <v>15.162140282780376</v>
      </c>
      <c r="AP609" s="1">
        <f t="shared" si="317"/>
        <v>15.162622144030815</v>
      </c>
      <c r="AQ609" s="1">
        <f t="shared" si="317"/>
        <v>15.160982346310758</v>
      </c>
      <c r="AR609" s="1">
        <f t="shared" si="317"/>
        <v>15.166556012893938</v>
      </c>
      <c r="AS609" s="1">
        <f t="shared" si="317"/>
        <v>15.147533037515133</v>
      </c>
      <c r="AT609" s="1">
        <f t="shared" si="317"/>
        <v>15.211598636378229</v>
      </c>
      <c r="AU609" s="1">
        <f t="shared" si="315"/>
        <v>14.983766297230014</v>
      </c>
    </row>
    <row r="610" spans="1:47" ht="12.95" customHeight="1" x14ac:dyDescent="0.2">
      <c r="A610" s="70" t="s">
        <v>229</v>
      </c>
      <c r="B610" s="2"/>
      <c r="C610" s="69">
        <v>44045.695</v>
      </c>
      <c r="D610" s="69"/>
      <c r="E610" s="1">
        <f t="shared" si="299"/>
        <v>-220.99874589393991</v>
      </c>
      <c r="F610" s="1">
        <f t="shared" si="300"/>
        <v>-221</v>
      </c>
      <c r="G610" s="1">
        <f t="shared" si="291"/>
        <v>2.1035699974163435E-3</v>
      </c>
      <c r="I610" s="1">
        <f t="shared" si="297"/>
        <v>2.1035699974163435E-3</v>
      </c>
      <c r="P610" s="1">
        <f t="shared" si="301"/>
        <v>-7.4286360765099015E-4</v>
      </c>
      <c r="Q610" s="119">
        <f t="shared" si="316"/>
        <v>29027.195</v>
      </c>
      <c r="R610" s="1">
        <f t="shared" si="292"/>
        <v>8.1021842680566184E-6</v>
      </c>
      <c r="S610" s="2">
        <f t="shared" si="298"/>
        <v>0.1</v>
      </c>
      <c r="Z610" s="1">
        <f t="shared" si="302"/>
        <v>-221</v>
      </c>
      <c r="AA610" s="1">
        <f t="shared" si="303"/>
        <v>-6.7735034975878062E-3</v>
      </c>
      <c r="AB610" s="1">
        <f t="shared" si="304"/>
        <v>1.9646993565078492E-3</v>
      </c>
      <c r="AC610" s="1">
        <f t="shared" si="305"/>
        <v>2.8464336050673337E-3</v>
      </c>
      <c r="AD610" s="1">
        <f t="shared" si="306"/>
        <v>8.8770734950041497E-3</v>
      </c>
      <c r="AE610" s="1">
        <f t="shared" si="307"/>
        <v>7.8802433835705189E-6</v>
      </c>
      <c r="AF610" s="1">
        <f t="shared" si="308"/>
        <v>2.8464336050673337E-3</v>
      </c>
      <c r="AG610" s="2"/>
      <c r="AH610" s="1">
        <f t="shared" si="309"/>
        <v>1.3887064090849444E-4</v>
      </c>
      <c r="AI610" s="1">
        <f t="shared" si="310"/>
        <v>0.67921366850067311</v>
      </c>
      <c r="AJ610" s="1">
        <f t="shared" si="311"/>
        <v>0.13274082505954396</v>
      </c>
      <c r="AK610" s="1">
        <f t="shared" si="312"/>
        <v>0.12389382123856424</v>
      </c>
      <c r="AL610" s="1">
        <f t="shared" si="313"/>
        <v>2.7730224846682017</v>
      </c>
      <c r="AM610" s="1">
        <f t="shared" si="314"/>
        <v>5.3648072438983023</v>
      </c>
      <c r="AN610" s="1">
        <f t="shared" si="317"/>
        <v>15.186568337204507</v>
      </c>
      <c r="AO610" s="1">
        <f t="shared" si="317"/>
        <v>15.186418966269006</v>
      </c>
      <c r="AP610" s="1">
        <f t="shared" si="317"/>
        <v>15.18691986736418</v>
      </c>
      <c r="AQ610" s="1">
        <f t="shared" si="317"/>
        <v>15.185239574113673</v>
      </c>
      <c r="AR610" s="1">
        <f t="shared" si="317"/>
        <v>15.190869809974005</v>
      </c>
      <c r="AS610" s="1">
        <f t="shared" si="317"/>
        <v>15.171931507330658</v>
      </c>
      <c r="AT610" s="1">
        <f t="shared" si="317"/>
        <v>15.23485428288841</v>
      </c>
      <c r="AU610" s="1">
        <f t="shared" si="315"/>
        <v>15.015240471254559</v>
      </c>
    </row>
    <row r="611" spans="1:47" ht="12.95" customHeight="1" x14ac:dyDescent="0.2">
      <c r="A611" s="70" t="s">
        <v>251</v>
      </c>
      <c r="B611" s="2" t="s">
        <v>101</v>
      </c>
      <c r="C611" s="69">
        <v>44046.52</v>
      </c>
      <c r="D611" s="69"/>
      <c r="E611" s="1">
        <f t="shared" si="299"/>
        <v>-220.50689751180357</v>
      </c>
      <c r="F611" s="1">
        <f t="shared" si="300"/>
        <v>-220.5</v>
      </c>
      <c r="G611" s="1">
        <f t="shared" si="291"/>
        <v>-1.156951500888681E-2</v>
      </c>
      <c r="I611" s="1">
        <f t="shared" si="297"/>
        <v>-1.156951500888681E-2</v>
      </c>
      <c r="P611" s="1">
        <f t="shared" si="301"/>
        <v>-7.4119092249556406E-4</v>
      </c>
      <c r="Q611" s="119">
        <f t="shared" si="316"/>
        <v>29028.019999999997</v>
      </c>
      <c r="R611" s="1">
        <f t="shared" si="292"/>
        <v>1.1725260251992083E-4</v>
      </c>
      <c r="S611" s="2">
        <f t="shared" si="298"/>
        <v>0.1</v>
      </c>
      <c r="Z611" s="1">
        <f t="shared" si="302"/>
        <v>-220.5</v>
      </c>
      <c r="AA611" s="1">
        <f t="shared" si="303"/>
        <v>-6.7676180463601973E-3</v>
      </c>
      <c r="AB611" s="1">
        <f t="shared" si="304"/>
        <v>-1.1714165015752254E-2</v>
      </c>
      <c r="AC611" s="1">
        <f t="shared" si="305"/>
        <v>-1.0828324086391247E-2</v>
      </c>
      <c r="AD611" s="1">
        <f t="shared" si="306"/>
        <v>-4.801896962526613E-3</v>
      </c>
      <c r="AE611" s="1">
        <f t="shared" si="307"/>
        <v>2.3058214438722313E-6</v>
      </c>
      <c r="AF611" s="1">
        <f t="shared" si="308"/>
        <v>-1.0828324086391247E-2</v>
      </c>
      <c r="AG611" s="2"/>
      <c r="AH611" s="1">
        <f t="shared" si="309"/>
        <v>1.4465000686544383E-4</v>
      </c>
      <c r="AI611" s="1">
        <f t="shared" si="310"/>
        <v>0.67918651602548441</v>
      </c>
      <c r="AJ611" s="1">
        <f t="shared" si="311"/>
        <v>0.13295810338344924</v>
      </c>
      <c r="AK611" s="1">
        <f t="shared" si="312"/>
        <v>0.12382349501618295</v>
      </c>
      <c r="AL611" s="1">
        <f t="shared" si="313"/>
        <v>2.7732417061218353</v>
      </c>
      <c r="AM611" s="1">
        <f t="shared" si="314"/>
        <v>5.3680734988396779</v>
      </c>
      <c r="AN611" s="1">
        <f t="shared" ref="AN611:AT620" si="318">$AU611+$AB$7*SIN(AO611)</f>
        <v>15.18687141713424</v>
      </c>
      <c r="AO611" s="1">
        <f t="shared" si="318"/>
        <v>15.186721954303209</v>
      </c>
      <c r="AP611" s="1">
        <f t="shared" si="318"/>
        <v>15.187223076357057</v>
      </c>
      <c r="AQ611" s="1">
        <f t="shared" si="318"/>
        <v>15.185542334660258</v>
      </c>
      <c r="AR611" s="1">
        <f t="shared" si="318"/>
        <v>15.191173096681368</v>
      </c>
      <c r="AS611" s="1">
        <f t="shared" si="318"/>
        <v>15.172236370657973</v>
      </c>
      <c r="AT611" s="1">
        <f t="shared" si="318"/>
        <v>15.235143584683962</v>
      </c>
      <c r="AU611" s="1">
        <f t="shared" si="315"/>
        <v>15.015633898429867</v>
      </c>
    </row>
    <row r="612" spans="1:47" ht="12.95" customHeight="1" x14ac:dyDescent="0.2">
      <c r="A612" s="70" t="s">
        <v>229</v>
      </c>
      <c r="B612" s="2"/>
      <c r="C612" s="69">
        <v>44050.73</v>
      </c>
      <c r="D612" s="69"/>
      <c r="E612" s="1">
        <f t="shared" si="299"/>
        <v>-217.99698031325272</v>
      </c>
      <c r="F612" s="1">
        <f t="shared" si="300"/>
        <v>-218</v>
      </c>
      <c r="G612" s="1">
        <f t="shared" si="291"/>
        <v>5.0650600023800507E-3</v>
      </c>
      <c r="I612" s="1">
        <f t="shared" si="297"/>
        <v>5.0650600023800507E-3</v>
      </c>
      <c r="P612" s="1">
        <f t="shared" si="301"/>
        <v>-7.3282679906253229E-4</v>
      </c>
      <c r="Q612" s="119">
        <f t="shared" si="316"/>
        <v>29032.230000000003</v>
      </c>
      <c r="R612" s="1">
        <f t="shared" si="292"/>
        <v>3.3615491362342107E-5</v>
      </c>
      <c r="S612" s="2">
        <f t="shared" si="298"/>
        <v>0.1</v>
      </c>
      <c r="Z612" s="1">
        <f t="shared" si="302"/>
        <v>-218</v>
      </c>
      <c r="AA612" s="1">
        <f t="shared" si="303"/>
        <v>-6.7381943023968006E-3</v>
      </c>
      <c r="AB612" s="1">
        <f t="shared" si="304"/>
        <v>4.8915168441093808E-3</v>
      </c>
      <c r="AC612" s="1">
        <f t="shared" si="305"/>
        <v>5.7978868014425828E-3</v>
      </c>
      <c r="AD612" s="1">
        <f t="shared" si="306"/>
        <v>1.1803254304776852E-2</v>
      </c>
      <c r="AE612" s="1">
        <f t="shared" si="307"/>
        <v>1.393168121832333E-5</v>
      </c>
      <c r="AF612" s="1">
        <f t="shared" si="308"/>
        <v>5.7978868014425828E-3</v>
      </c>
      <c r="AG612" s="2"/>
      <c r="AH612" s="1">
        <f t="shared" si="309"/>
        <v>1.7354315827067035E-4</v>
      </c>
      <c r="AI612" s="1">
        <f t="shared" si="310"/>
        <v>0.67905101739505558</v>
      </c>
      <c r="AJ612" s="1">
        <f t="shared" si="311"/>
        <v>0.13404413847196767</v>
      </c>
      <c r="AK612" s="1">
        <f t="shared" si="312"/>
        <v>0.12347185907218089</v>
      </c>
      <c r="AL612" s="1">
        <f t="shared" si="313"/>
        <v>2.7743375505413042</v>
      </c>
      <c r="AM612" s="1">
        <f t="shared" si="314"/>
        <v>5.384458659295416</v>
      </c>
      <c r="AN612" s="1">
        <f t="shared" si="318"/>
        <v>15.188386634888667</v>
      </c>
      <c r="AO612" s="1">
        <f t="shared" si="318"/>
        <v>15.188236714429523</v>
      </c>
      <c r="AP612" s="1">
        <f t="shared" si="318"/>
        <v>15.188738934672964</v>
      </c>
      <c r="AQ612" s="1">
        <f t="shared" si="318"/>
        <v>15.187055972729972</v>
      </c>
      <c r="AR612" s="1">
        <f t="shared" si="318"/>
        <v>15.192689297621797</v>
      </c>
      <c r="AS612" s="1">
        <f t="shared" si="318"/>
        <v>15.173760646886473</v>
      </c>
      <c r="AT612" s="1">
        <f t="shared" si="318"/>
        <v>15.236589584332339</v>
      </c>
      <c r="AU612" s="1">
        <f t="shared" si="315"/>
        <v>15.0176010343064</v>
      </c>
    </row>
    <row r="613" spans="1:47" ht="12.95" customHeight="1" x14ac:dyDescent="0.2">
      <c r="A613" s="70" t="s">
        <v>252</v>
      </c>
      <c r="B613" s="2"/>
      <c r="C613" s="69">
        <v>44072.523999999998</v>
      </c>
      <c r="D613" s="69"/>
      <c r="E613" s="1">
        <f t="shared" si="299"/>
        <v>-205.0038365068109</v>
      </c>
      <c r="F613" s="1">
        <f t="shared" si="300"/>
        <v>-205</v>
      </c>
      <c r="G613" s="1">
        <f t="shared" si="291"/>
        <v>-6.4351500041084364E-3</v>
      </c>
      <c r="I613" s="1">
        <f t="shared" si="297"/>
        <v>-6.4351500041084364E-3</v>
      </c>
      <c r="P613" s="1">
        <f t="shared" si="301"/>
        <v>-6.8931461352222229E-4</v>
      </c>
      <c r="Q613" s="119">
        <f t="shared" si="316"/>
        <v>29054.023999999998</v>
      </c>
      <c r="R613" s="1">
        <f t="shared" si="292"/>
        <v>3.3014624335713031E-5</v>
      </c>
      <c r="S613" s="2">
        <f t="shared" si="298"/>
        <v>0.1</v>
      </c>
      <c r="Z613" s="1">
        <f t="shared" si="302"/>
        <v>-205</v>
      </c>
      <c r="AA613" s="1">
        <f t="shared" si="303"/>
        <v>-6.5852868293868449E-3</v>
      </c>
      <c r="AB613" s="1">
        <f t="shared" si="304"/>
        <v>-6.7588370887157519E-3</v>
      </c>
      <c r="AC613" s="1">
        <f t="shared" si="305"/>
        <v>-5.7458353905862139E-3</v>
      </c>
      <c r="AD613" s="1">
        <f t="shared" si="306"/>
        <v>1.5013682527840848E-4</v>
      </c>
      <c r="AE613" s="1">
        <f t="shared" si="307"/>
        <v>2.2541066304679355E-9</v>
      </c>
      <c r="AF613" s="1">
        <f t="shared" si="308"/>
        <v>-5.7458353905862139E-3</v>
      </c>
      <c r="AG613" s="2"/>
      <c r="AH613" s="1">
        <f t="shared" si="309"/>
        <v>3.2368708460731531E-4</v>
      </c>
      <c r="AI613" s="1">
        <f t="shared" si="310"/>
        <v>0.67835349390029187</v>
      </c>
      <c r="AJ613" s="1">
        <f t="shared" si="311"/>
        <v>0.13968195494145738</v>
      </c>
      <c r="AK613" s="1">
        <f t="shared" si="312"/>
        <v>0.12164322641125495</v>
      </c>
      <c r="AL613" s="1">
        <f t="shared" si="313"/>
        <v>2.7800289310660848</v>
      </c>
      <c r="AM613" s="1">
        <f t="shared" si="314"/>
        <v>5.4711360746486566</v>
      </c>
      <c r="AN613" s="1">
        <f t="shared" si="318"/>
        <v>15.19626091362691</v>
      </c>
      <c r="AO613" s="1">
        <f t="shared" si="318"/>
        <v>15.19610866442528</v>
      </c>
      <c r="AP613" s="1">
        <f t="shared" si="318"/>
        <v>15.196616414974397</v>
      </c>
      <c r="AQ613" s="1">
        <f t="shared" si="318"/>
        <v>15.194922504147394</v>
      </c>
      <c r="AR613" s="1">
        <f t="shared" si="318"/>
        <v>15.200567322372343</v>
      </c>
      <c r="AS613" s="1">
        <f t="shared" si="318"/>
        <v>15.181685827795427</v>
      </c>
      <c r="AT613" s="1">
        <f t="shared" si="318"/>
        <v>15.244095168011535</v>
      </c>
      <c r="AU613" s="1">
        <f t="shared" si="315"/>
        <v>15.027830140864378</v>
      </c>
    </row>
    <row r="614" spans="1:47" ht="12.95" customHeight="1" x14ac:dyDescent="0.2">
      <c r="A614" s="70" t="s">
        <v>252</v>
      </c>
      <c r="B614" s="2" t="s">
        <v>101</v>
      </c>
      <c r="C614" s="69">
        <v>44073.37</v>
      </c>
      <c r="D614" s="69"/>
      <c r="E614" s="1">
        <f t="shared" si="299"/>
        <v>-204.49946834766996</v>
      </c>
      <c r="F614" s="1">
        <f t="shared" si="300"/>
        <v>-204.5</v>
      </c>
      <c r="G614" s="1">
        <f t="shared" si="291"/>
        <v>8.9176499750465155E-4</v>
      </c>
      <c r="I614" s="1">
        <f t="shared" si="297"/>
        <v>8.9176499750465155E-4</v>
      </c>
      <c r="P614" s="1">
        <f t="shared" si="301"/>
        <v>-6.8764044003420698E-4</v>
      </c>
      <c r="Q614" s="119">
        <f t="shared" si="316"/>
        <v>29054.870000000003</v>
      </c>
      <c r="R614" s="1">
        <f t="shared" si="292"/>
        <v>2.4945215361273131E-6</v>
      </c>
      <c r="S614" s="2">
        <f t="shared" si="298"/>
        <v>0.1</v>
      </c>
      <c r="Z614" s="1">
        <f t="shared" si="302"/>
        <v>-204.5</v>
      </c>
      <c r="AA614" s="1">
        <f t="shared" si="303"/>
        <v>-6.5794090431315032E-3</v>
      </c>
      <c r="AB614" s="1">
        <f>IF(S614&lt;&gt;0,U614-AH614,-9999)</f>
        <v>-3.2945843102160868E-4</v>
      </c>
      <c r="AC614" s="1">
        <f>+U614-P614</f>
        <v>6.8764044003420698E-4</v>
      </c>
      <c r="AD614" s="1">
        <f t="shared" si="306"/>
        <v>7.4711740406361547E-3</v>
      </c>
      <c r="AE614" s="1">
        <f>+(U614-AA614)^2*S614</f>
        <v>4.32886233568406E-6</v>
      </c>
      <c r="AF614" s="1">
        <f t="shared" si="308"/>
        <v>1.5794054375388585E-3</v>
      </c>
      <c r="AG614" s="2"/>
      <c r="AH614" s="1">
        <f t="shared" si="309"/>
        <v>3.2945843102160868E-4</v>
      </c>
      <c r="AI614" s="1">
        <f t="shared" si="310"/>
        <v>0.67832690233704507</v>
      </c>
      <c r="AJ614" s="1">
        <f t="shared" si="311"/>
        <v>0.13989847401662645</v>
      </c>
      <c r="AK614" s="1">
        <f t="shared" si="312"/>
        <v>0.12157289030786625</v>
      </c>
      <c r="AL614" s="1">
        <f t="shared" si="313"/>
        <v>2.7802475971931453</v>
      </c>
      <c r="AM614" s="1">
        <f t="shared" si="314"/>
        <v>5.4745201346541839</v>
      </c>
      <c r="AN614" s="1">
        <f t="shared" si="318"/>
        <v>15.196563609026102</v>
      </c>
      <c r="AO614" s="1">
        <f t="shared" si="318"/>
        <v>15.196411272004488</v>
      </c>
      <c r="AP614" s="1">
        <f t="shared" si="318"/>
        <v>15.19691922912347</v>
      </c>
      <c r="AQ614" s="1">
        <f t="shared" si="318"/>
        <v>15.195224917353384</v>
      </c>
      <c r="AR614" s="1">
        <f t="shared" si="318"/>
        <v>15.200870115929845</v>
      </c>
      <c r="AS614" s="1">
        <f t="shared" si="318"/>
        <v>15.181990608087682</v>
      </c>
      <c r="AT614" s="1">
        <f t="shared" si="318"/>
        <v>15.244383390572333</v>
      </c>
      <c r="AU614" s="1">
        <f t="shared" si="315"/>
        <v>15.028223568039685</v>
      </c>
    </row>
    <row r="615" spans="1:47" ht="12.95" customHeight="1" x14ac:dyDescent="0.2">
      <c r="A615" s="70" t="s">
        <v>252</v>
      </c>
      <c r="B615" s="2" t="s">
        <v>101</v>
      </c>
      <c r="C615" s="69">
        <v>44083.432999999997</v>
      </c>
      <c r="D615" s="69"/>
      <c r="E615" s="1">
        <f t="shared" si="299"/>
        <v>-198.50011044530288</v>
      </c>
      <c r="F615" s="1">
        <f t="shared" si="300"/>
        <v>-198.5</v>
      </c>
      <c r="G615" s="1">
        <f t="shared" si="291"/>
        <v>-1.8525500490795821E-4</v>
      </c>
      <c r="I615" s="1">
        <f t="shared" si="297"/>
        <v>-1.8525500490795821E-4</v>
      </c>
      <c r="P615" s="1">
        <f t="shared" si="301"/>
        <v>-6.6754673036733734E-4</v>
      </c>
      <c r="Q615" s="119">
        <f t="shared" si="316"/>
        <v>29064.932999999997</v>
      </c>
      <c r="R615" s="1">
        <f t="shared" si="292"/>
        <v>2.3260530844658514E-7</v>
      </c>
      <c r="S615" s="2">
        <f t="shared" si="298"/>
        <v>0.1</v>
      </c>
      <c r="Z615" s="1">
        <f t="shared" si="302"/>
        <v>-198.5</v>
      </c>
      <c r="AA615" s="1">
        <f t="shared" si="303"/>
        <v>-6.5088948876058459E-3</v>
      </c>
      <c r="AB615" s="1">
        <f t="shared" ref="AB615:AB678" si="319">IF(S615&lt;&gt;0,G615-AH615,-9999)</f>
        <v>-5.8394944909732351E-4</v>
      </c>
      <c r="AC615" s="1">
        <f t="shared" ref="AC615:AC678" si="320">+G615-P615</f>
        <v>4.8229172545937913E-4</v>
      </c>
      <c r="AD615" s="1">
        <f t="shared" si="306"/>
        <v>6.3236398826978877E-3</v>
      </c>
      <c r="AE615" s="1">
        <f t="shared" ref="AE615:AE678" si="321">+(G615-AA615)^2*S615</f>
        <v>3.9988421366047359E-6</v>
      </c>
      <c r="AF615" s="1">
        <f t="shared" si="308"/>
        <v>4.8229172545937913E-4</v>
      </c>
      <c r="AG615" s="2"/>
      <c r="AH615" s="1">
        <f t="shared" si="309"/>
        <v>3.986944441893653E-4</v>
      </c>
      <c r="AI615" s="1">
        <f t="shared" si="310"/>
        <v>0.67800916479898365</v>
      </c>
      <c r="AJ615" s="1">
        <f t="shared" si="311"/>
        <v>0.14249485693538963</v>
      </c>
      <c r="AK615" s="1">
        <f t="shared" si="312"/>
        <v>0.12072883443668826</v>
      </c>
      <c r="AL615" s="1">
        <f t="shared" si="313"/>
        <v>2.7828702558330782</v>
      </c>
      <c r="AM615" s="1">
        <f t="shared" si="314"/>
        <v>5.5154261735689234</v>
      </c>
      <c r="AN615" s="1">
        <f t="shared" si="318"/>
        <v>15.200195028671168</v>
      </c>
      <c r="AO615" s="1">
        <f t="shared" si="318"/>
        <v>15.200041648192045</v>
      </c>
      <c r="AP615" s="1">
        <f t="shared" si="318"/>
        <v>15.200552048045163</v>
      </c>
      <c r="AQ615" s="1">
        <f t="shared" si="318"/>
        <v>15.198853042792784</v>
      </c>
      <c r="AR615" s="1">
        <f t="shared" si="318"/>
        <v>15.204502447214857</v>
      </c>
      <c r="AS615" s="1">
        <f t="shared" si="318"/>
        <v>15.185647780015531</v>
      </c>
      <c r="AT615" s="1">
        <f t="shared" si="318"/>
        <v>15.247839456218086</v>
      </c>
      <c r="AU615" s="1">
        <f t="shared" si="315"/>
        <v>15.032944694143367</v>
      </c>
    </row>
    <row r="616" spans="1:47" ht="12.95" customHeight="1" x14ac:dyDescent="0.2">
      <c r="A616" s="70" t="s">
        <v>253</v>
      </c>
      <c r="B616" s="2"/>
      <c r="C616" s="69">
        <v>44099.341999999997</v>
      </c>
      <c r="D616" s="69"/>
      <c r="E616" s="1">
        <f t="shared" si="299"/>
        <v>-189.01548509810954</v>
      </c>
      <c r="F616" s="1">
        <f t="shared" si="300"/>
        <v>-189</v>
      </c>
      <c r="G616" s="1">
        <f t="shared" si="291"/>
        <v>-2.5973870004236232E-2</v>
      </c>
      <c r="I616" s="1">
        <f>+C616-(C$7+F616*C$8)</f>
        <v>-2.5973870004236232E-2</v>
      </c>
      <c r="P616" s="1">
        <f t="shared" si="301"/>
        <v>-6.3571799275060053E-4</v>
      </c>
      <c r="Q616" s="119">
        <f t="shared" si="316"/>
        <v>29080.841999999997</v>
      </c>
      <c r="R616" s="1">
        <f t="shared" si="292"/>
        <v>6.4202194735715333E-4</v>
      </c>
      <c r="S616" s="2">
        <f t="shared" si="298"/>
        <v>0.1</v>
      </c>
      <c r="Z616" s="1">
        <f t="shared" si="302"/>
        <v>-189</v>
      </c>
      <c r="AA616" s="1">
        <f t="shared" si="303"/>
        <v>-6.3973214524242778E-3</v>
      </c>
      <c r="AB616" s="1">
        <f t="shared" si="319"/>
        <v>-2.6482110895051553E-2</v>
      </c>
      <c r="AC616" s="1">
        <f t="shared" si="320"/>
        <v>-2.5338152011485631E-2</v>
      </c>
      <c r="AD616" s="1">
        <f t="shared" si="306"/>
        <v>-1.9576548551811956E-2</v>
      </c>
      <c r="AE616" s="1">
        <f t="shared" si="321"/>
        <v>3.8324125320145084E-5</v>
      </c>
      <c r="AF616" s="1">
        <f t="shared" si="308"/>
        <v>-2.5338152011485631E-2</v>
      </c>
      <c r="AG616" s="2"/>
      <c r="AH616" s="1">
        <f t="shared" si="309"/>
        <v>5.0824089081532024E-4</v>
      </c>
      <c r="AI616" s="1">
        <f t="shared" si="310"/>
        <v>0.67751120802145215</v>
      </c>
      <c r="AJ616" s="1">
        <f t="shared" si="311"/>
        <v>0.14659883613800889</v>
      </c>
      <c r="AK616" s="1">
        <f t="shared" si="312"/>
        <v>0.11939233001372525</v>
      </c>
      <c r="AL616" s="1">
        <f t="shared" si="313"/>
        <v>2.7870177958039615</v>
      </c>
      <c r="AM616" s="1">
        <f t="shared" si="314"/>
        <v>5.5813378468910555</v>
      </c>
      <c r="AN616" s="1">
        <f t="shared" si="318"/>
        <v>15.205941307586979</v>
      </c>
      <c r="AO616" s="1">
        <f t="shared" si="318"/>
        <v>15.205786315053059</v>
      </c>
      <c r="AP616" s="1">
        <f t="shared" si="318"/>
        <v>15.206300444230232</v>
      </c>
      <c r="AQ616" s="1">
        <f t="shared" si="318"/>
        <v>15.204594456490772</v>
      </c>
      <c r="AR616" s="1">
        <f t="shared" si="318"/>
        <v>15.210249161500826</v>
      </c>
      <c r="AS616" s="1">
        <f t="shared" si="318"/>
        <v>15.191437599969735</v>
      </c>
      <c r="AT616" s="1">
        <f t="shared" si="318"/>
        <v>15.253301775627994</v>
      </c>
      <c r="AU616" s="1">
        <f t="shared" si="315"/>
        <v>15.040419810474196</v>
      </c>
    </row>
    <row r="617" spans="1:47" ht="12.95" customHeight="1" x14ac:dyDescent="0.2">
      <c r="A617" s="70" t="s">
        <v>253</v>
      </c>
      <c r="B617" s="2"/>
      <c r="C617" s="69">
        <v>44099.345000000001</v>
      </c>
      <c r="D617" s="69"/>
      <c r="E617" s="1">
        <f t="shared" si="299"/>
        <v>-189.0136965585356</v>
      </c>
      <c r="F617" s="1">
        <f t="shared" si="300"/>
        <v>-189</v>
      </c>
      <c r="G617" s="1">
        <f t="shared" si="291"/>
        <v>-2.2973869999987073E-2</v>
      </c>
      <c r="I617" s="1">
        <f>+C617-(C$7+F617*C$8)</f>
        <v>-2.2973869999987073E-2</v>
      </c>
      <c r="P617" s="1">
        <f t="shared" si="301"/>
        <v>-6.3571799275060053E-4</v>
      </c>
      <c r="Q617" s="119">
        <f t="shared" si="316"/>
        <v>29080.845000000001</v>
      </c>
      <c r="R617" s="1">
        <f t="shared" si="292"/>
        <v>4.9899303509840279E-4</v>
      </c>
      <c r="S617" s="2">
        <f t="shared" si="298"/>
        <v>0.1</v>
      </c>
      <c r="Z617" s="1">
        <f t="shared" si="302"/>
        <v>-189</v>
      </c>
      <c r="AA617" s="1">
        <f t="shared" si="303"/>
        <v>-6.3973214524242778E-3</v>
      </c>
      <c r="AB617" s="1">
        <f t="shared" si="319"/>
        <v>-2.3482110890802394E-2</v>
      </c>
      <c r="AC617" s="1">
        <f t="shared" si="320"/>
        <v>-2.2338152007236472E-2</v>
      </c>
      <c r="AD617" s="1">
        <f t="shared" si="306"/>
        <v>-1.6576548547562797E-2</v>
      </c>
      <c r="AE617" s="1">
        <f t="shared" si="321"/>
        <v>2.747819617497063E-5</v>
      </c>
      <c r="AF617" s="1">
        <f t="shared" si="308"/>
        <v>-2.2338152007236472E-2</v>
      </c>
      <c r="AG617" s="2"/>
      <c r="AH617" s="1">
        <f t="shared" si="309"/>
        <v>5.0824089081532024E-4</v>
      </c>
      <c r="AI617" s="1">
        <f t="shared" si="310"/>
        <v>0.67751120802145215</v>
      </c>
      <c r="AJ617" s="1">
        <f t="shared" si="311"/>
        <v>0.14659883613800889</v>
      </c>
      <c r="AK617" s="1">
        <f t="shared" si="312"/>
        <v>0.11939233001372525</v>
      </c>
      <c r="AL617" s="1">
        <f t="shared" si="313"/>
        <v>2.7870177958039615</v>
      </c>
      <c r="AM617" s="1">
        <f t="shared" si="314"/>
        <v>5.5813378468910555</v>
      </c>
      <c r="AN617" s="1">
        <f t="shared" si="318"/>
        <v>15.205941307586979</v>
      </c>
      <c r="AO617" s="1">
        <f t="shared" si="318"/>
        <v>15.205786315053059</v>
      </c>
      <c r="AP617" s="1">
        <f t="shared" si="318"/>
        <v>15.206300444230232</v>
      </c>
      <c r="AQ617" s="1">
        <f t="shared" si="318"/>
        <v>15.204594456490772</v>
      </c>
      <c r="AR617" s="1">
        <f t="shared" si="318"/>
        <v>15.210249161500826</v>
      </c>
      <c r="AS617" s="1">
        <f t="shared" si="318"/>
        <v>15.191437599969735</v>
      </c>
      <c r="AT617" s="1">
        <f t="shared" si="318"/>
        <v>15.253301775627994</v>
      </c>
      <c r="AU617" s="1">
        <f t="shared" si="315"/>
        <v>15.040419810474196</v>
      </c>
    </row>
    <row r="618" spans="1:47" ht="12.95" customHeight="1" x14ac:dyDescent="0.2">
      <c r="A618" s="70" t="s">
        <v>252</v>
      </c>
      <c r="B618" s="2"/>
      <c r="C618" s="69">
        <v>44099.364999999998</v>
      </c>
      <c r="D618" s="69"/>
      <c r="E618" s="1">
        <f t="shared" si="299"/>
        <v>-189.00177296139478</v>
      </c>
      <c r="F618" s="1">
        <f t="shared" si="300"/>
        <v>-189</v>
      </c>
      <c r="G618" s="1">
        <f t="shared" si="291"/>
        <v>-2.9738700031884946E-3</v>
      </c>
      <c r="I618" s="1">
        <f>+G618</f>
        <v>-2.9738700031884946E-3</v>
      </c>
      <c r="P618" s="1">
        <f t="shared" si="301"/>
        <v>-6.3571799275060053E-4</v>
      </c>
      <c r="Q618" s="119">
        <f t="shared" si="316"/>
        <v>29080.864999999998</v>
      </c>
      <c r="R618" s="1">
        <f t="shared" si="292"/>
        <v>5.4669548239147656E-6</v>
      </c>
      <c r="S618" s="2">
        <f t="shared" si="298"/>
        <v>0.1</v>
      </c>
      <c r="Z618" s="1">
        <f t="shared" si="302"/>
        <v>-189</v>
      </c>
      <c r="AA618" s="1">
        <f t="shared" si="303"/>
        <v>-6.3973214524242778E-3</v>
      </c>
      <c r="AB618" s="1">
        <f t="shared" si="319"/>
        <v>-3.4821108940038146E-3</v>
      </c>
      <c r="AC618" s="1">
        <f t="shared" si="320"/>
        <v>-2.3381520104378941E-3</v>
      </c>
      <c r="AD618" s="1">
        <f t="shared" si="306"/>
        <v>3.4234514492357832E-3</v>
      </c>
      <c r="AE618" s="1">
        <f t="shared" si="321"/>
        <v>1.1720019825274586E-6</v>
      </c>
      <c r="AF618" s="1">
        <f t="shared" si="308"/>
        <v>-2.3381520104378941E-3</v>
      </c>
      <c r="AG618" s="2"/>
      <c r="AH618" s="1">
        <f t="shared" si="309"/>
        <v>5.0824089081532024E-4</v>
      </c>
      <c r="AI618" s="1">
        <f t="shared" si="310"/>
        <v>0.67751120802145215</v>
      </c>
      <c r="AJ618" s="1">
        <f t="shared" si="311"/>
        <v>0.14659883613800889</v>
      </c>
      <c r="AK618" s="1">
        <f t="shared" si="312"/>
        <v>0.11939233001372525</v>
      </c>
      <c r="AL618" s="1">
        <f t="shared" si="313"/>
        <v>2.7870177958039615</v>
      </c>
      <c r="AM618" s="1">
        <f t="shared" si="314"/>
        <v>5.5813378468910555</v>
      </c>
      <c r="AN618" s="1">
        <f t="shared" si="318"/>
        <v>15.205941307586979</v>
      </c>
      <c r="AO618" s="1">
        <f t="shared" si="318"/>
        <v>15.205786315053059</v>
      </c>
      <c r="AP618" s="1">
        <f t="shared" si="318"/>
        <v>15.206300444230232</v>
      </c>
      <c r="AQ618" s="1">
        <f t="shared" si="318"/>
        <v>15.204594456490772</v>
      </c>
      <c r="AR618" s="1">
        <f t="shared" si="318"/>
        <v>15.210249161500826</v>
      </c>
      <c r="AS618" s="1">
        <f t="shared" si="318"/>
        <v>15.191437599969735</v>
      </c>
      <c r="AT618" s="1">
        <f t="shared" si="318"/>
        <v>15.253301775627994</v>
      </c>
      <c r="AU618" s="1">
        <f t="shared" si="315"/>
        <v>15.040419810474196</v>
      </c>
    </row>
    <row r="619" spans="1:47" ht="12.95" customHeight="1" x14ac:dyDescent="0.2">
      <c r="A619" s="70" t="s">
        <v>252</v>
      </c>
      <c r="B619" s="2"/>
      <c r="C619" s="69">
        <v>44099.37</v>
      </c>
      <c r="D619" s="69"/>
      <c r="E619" s="1">
        <f t="shared" si="299"/>
        <v>-188.9987920621063</v>
      </c>
      <c r="F619" s="1">
        <f t="shared" si="300"/>
        <v>-189</v>
      </c>
      <c r="G619" s="1">
        <f t="shared" si="291"/>
        <v>2.0261300014681183E-3</v>
      </c>
      <c r="I619" s="1">
        <f>+G619</f>
        <v>2.0261300014681183E-3</v>
      </c>
      <c r="P619" s="1">
        <f t="shared" si="301"/>
        <v>-6.3571799275060053E-4</v>
      </c>
      <c r="Q619" s="119">
        <f t="shared" si="316"/>
        <v>29080.870000000003</v>
      </c>
      <c r="R619" s="1">
        <f t="shared" si="292"/>
        <v>7.0854347443262167E-6</v>
      </c>
      <c r="S619" s="2">
        <f t="shared" si="298"/>
        <v>0.1</v>
      </c>
      <c r="Z619" s="1">
        <f t="shared" si="302"/>
        <v>-189</v>
      </c>
      <c r="AA619" s="1">
        <f t="shared" si="303"/>
        <v>-6.3973214524242778E-3</v>
      </c>
      <c r="AB619" s="1">
        <f t="shared" si="319"/>
        <v>1.517889110652798E-3</v>
      </c>
      <c r="AC619" s="1">
        <f t="shared" si="320"/>
        <v>2.6618479942187188E-3</v>
      </c>
      <c r="AD619" s="1">
        <f t="shared" si="306"/>
        <v>8.4234514538923961E-3</v>
      </c>
      <c r="AE619" s="1">
        <f t="shared" si="321"/>
        <v>7.0954534396081928E-6</v>
      </c>
      <c r="AF619" s="1">
        <f t="shared" si="308"/>
        <v>2.6618479942187188E-3</v>
      </c>
      <c r="AG619" s="2"/>
      <c r="AH619" s="1">
        <f t="shared" si="309"/>
        <v>5.0824089081532024E-4</v>
      </c>
      <c r="AI619" s="1">
        <f t="shared" si="310"/>
        <v>0.67751120802145215</v>
      </c>
      <c r="AJ619" s="1">
        <f t="shared" si="311"/>
        <v>0.14659883613800889</v>
      </c>
      <c r="AK619" s="1">
        <f t="shared" si="312"/>
        <v>0.11939233001372525</v>
      </c>
      <c r="AL619" s="1">
        <f t="shared" si="313"/>
        <v>2.7870177958039615</v>
      </c>
      <c r="AM619" s="1">
        <f t="shared" si="314"/>
        <v>5.5813378468910555</v>
      </c>
      <c r="AN619" s="1">
        <f t="shared" si="318"/>
        <v>15.205941307586979</v>
      </c>
      <c r="AO619" s="1">
        <f t="shared" si="318"/>
        <v>15.205786315053059</v>
      </c>
      <c r="AP619" s="1">
        <f t="shared" si="318"/>
        <v>15.206300444230232</v>
      </c>
      <c r="AQ619" s="1">
        <f t="shared" si="318"/>
        <v>15.204594456490772</v>
      </c>
      <c r="AR619" s="1">
        <f t="shared" si="318"/>
        <v>15.210249161500826</v>
      </c>
      <c r="AS619" s="1">
        <f t="shared" si="318"/>
        <v>15.191437599969735</v>
      </c>
      <c r="AT619" s="1">
        <f t="shared" si="318"/>
        <v>15.253301775627994</v>
      </c>
      <c r="AU619" s="1">
        <f t="shared" si="315"/>
        <v>15.040419810474196</v>
      </c>
    </row>
    <row r="620" spans="1:47" ht="12.95" customHeight="1" x14ac:dyDescent="0.2">
      <c r="A620" s="70" t="s">
        <v>254</v>
      </c>
      <c r="B620" s="2"/>
      <c r="C620" s="69">
        <v>44099.374000000003</v>
      </c>
      <c r="D620" s="69"/>
      <c r="E620" s="1">
        <f t="shared" si="299"/>
        <v>-188.99640734267726</v>
      </c>
      <c r="F620" s="1">
        <f t="shared" si="300"/>
        <v>-189</v>
      </c>
      <c r="G620" s="1">
        <f t="shared" si="291"/>
        <v>6.0261300022830255E-3</v>
      </c>
      <c r="I620" s="1">
        <f>+G620</f>
        <v>6.0261300022830255E-3</v>
      </c>
      <c r="P620" s="1">
        <f t="shared" si="301"/>
        <v>-6.3571799275060053E-4</v>
      </c>
      <c r="Q620" s="119">
        <f t="shared" si="316"/>
        <v>29080.874000000003</v>
      </c>
      <c r="R620" s="1">
        <f t="shared" si="292"/>
        <v>4.4380218708933544E-5</v>
      </c>
      <c r="S620" s="2">
        <f t="shared" si="298"/>
        <v>0.1</v>
      </c>
      <c r="Z620" s="1">
        <f t="shared" si="302"/>
        <v>-189</v>
      </c>
      <c r="AA620" s="1">
        <f t="shared" si="303"/>
        <v>-6.3973214524242778E-3</v>
      </c>
      <c r="AB620" s="1">
        <f t="shared" si="319"/>
        <v>5.5178891114677055E-3</v>
      </c>
      <c r="AC620" s="1">
        <f t="shared" si="320"/>
        <v>6.6618479950336261E-3</v>
      </c>
      <c r="AD620" s="1">
        <f t="shared" si="306"/>
        <v>1.2423451454707303E-2</v>
      </c>
      <c r="AE620" s="1">
        <f t="shared" si="321"/>
        <v>1.5434214604746901E-5</v>
      </c>
      <c r="AF620" s="1">
        <f t="shared" si="308"/>
        <v>6.6618479950336261E-3</v>
      </c>
      <c r="AG620" s="2"/>
      <c r="AH620" s="1">
        <f t="shared" si="309"/>
        <v>5.0824089081532024E-4</v>
      </c>
      <c r="AI620" s="1">
        <f t="shared" si="310"/>
        <v>0.67751120802145215</v>
      </c>
      <c r="AJ620" s="1">
        <f t="shared" si="311"/>
        <v>0.14659883613800889</v>
      </c>
      <c r="AK620" s="1">
        <f t="shared" si="312"/>
        <v>0.11939233001372525</v>
      </c>
      <c r="AL620" s="1">
        <f t="shared" si="313"/>
        <v>2.7870177958039615</v>
      </c>
      <c r="AM620" s="1">
        <f t="shared" si="314"/>
        <v>5.5813378468910555</v>
      </c>
      <c r="AN620" s="1">
        <f t="shared" si="318"/>
        <v>15.205941307586979</v>
      </c>
      <c r="AO620" s="1">
        <f t="shared" si="318"/>
        <v>15.205786315053059</v>
      </c>
      <c r="AP620" s="1">
        <f t="shared" si="318"/>
        <v>15.206300444230232</v>
      </c>
      <c r="AQ620" s="1">
        <f t="shared" si="318"/>
        <v>15.204594456490772</v>
      </c>
      <c r="AR620" s="1">
        <f t="shared" si="318"/>
        <v>15.210249161500826</v>
      </c>
      <c r="AS620" s="1">
        <f t="shared" si="318"/>
        <v>15.191437599969735</v>
      </c>
      <c r="AT620" s="1">
        <f t="shared" si="318"/>
        <v>15.253301775627994</v>
      </c>
      <c r="AU620" s="1">
        <f t="shared" si="315"/>
        <v>15.040419810474196</v>
      </c>
    </row>
    <row r="621" spans="1:47" ht="12.95" customHeight="1" x14ac:dyDescent="0.2">
      <c r="A621" s="70" t="s">
        <v>253</v>
      </c>
      <c r="B621" s="2"/>
      <c r="C621" s="69">
        <v>44104.374000000003</v>
      </c>
      <c r="D621" s="69"/>
      <c r="E621" s="1">
        <f t="shared" si="299"/>
        <v>-186.01550805699196</v>
      </c>
      <c r="F621" s="1">
        <f t="shared" si="300"/>
        <v>-186</v>
      </c>
      <c r="G621" s="1">
        <f t="shared" si="291"/>
        <v>-2.6012379996245727E-2</v>
      </c>
      <c r="I621" s="1">
        <f>+C621-(C$7+F621*C$8)</f>
        <v>-2.6012379996245727E-2</v>
      </c>
      <c r="P621" s="1">
        <f t="shared" si="301"/>
        <v>-6.2566332417107252E-4</v>
      </c>
      <c r="Q621" s="119">
        <f t="shared" si="316"/>
        <v>29085.874000000003</v>
      </c>
      <c r="R621" s="1">
        <f t="shared" si="292"/>
        <v>6.4448538338819313E-4</v>
      </c>
      <c r="S621" s="2">
        <f t="shared" si="298"/>
        <v>0.1</v>
      </c>
      <c r="Z621" s="1">
        <f t="shared" si="302"/>
        <v>-186</v>
      </c>
      <c r="AA621" s="1">
        <f t="shared" si="303"/>
        <v>-6.3621069240523149E-3</v>
      </c>
      <c r="AB621" s="1">
        <f t="shared" si="319"/>
        <v>-2.6555194482759521E-2</v>
      </c>
      <c r="AC621" s="1">
        <f t="shared" si="320"/>
        <v>-2.5386716672074653E-2</v>
      </c>
      <c r="AD621" s="1">
        <f t="shared" si="306"/>
        <v>-1.9650273072193414E-2</v>
      </c>
      <c r="AE621" s="1">
        <f t="shared" si="321"/>
        <v>3.8613323181176961E-5</v>
      </c>
      <c r="AF621" s="1">
        <f t="shared" si="308"/>
        <v>-2.5386716672074653E-2</v>
      </c>
      <c r="AG621" s="2"/>
      <c r="AH621" s="1">
        <f t="shared" si="309"/>
        <v>5.4281448651379461E-4</v>
      </c>
      <c r="AI621" s="1">
        <f t="shared" si="310"/>
        <v>0.67735526091023168</v>
      </c>
      <c r="AJ621" s="1">
        <f t="shared" si="311"/>
        <v>0.14789305972044653</v>
      </c>
      <c r="AK621" s="1">
        <f t="shared" si="312"/>
        <v>0.11897025575993665</v>
      </c>
      <c r="AL621" s="1">
        <f t="shared" si="313"/>
        <v>2.788326282104058</v>
      </c>
      <c r="AM621" s="1">
        <f t="shared" si="314"/>
        <v>5.6024497298742828</v>
      </c>
      <c r="AN621" s="1">
        <f t="shared" ref="AN621:AT630" si="322">$AU621+$AB$7*SIN(AO621)</f>
        <v>15.207755045671568</v>
      </c>
      <c r="AO621" s="1">
        <f t="shared" si="322"/>
        <v>15.207599554536094</v>
      </c>
      <c r="AP621" s="1">
        <f t="shared" si="322"/>
        <v>15.208114825574686</v>
      </c>
      <c r="AQ621" s="1">
        <f t="shared" si="322"/>
        <v>15.206406748296326</v>
      </c>
      <c r="AR621" s="1">
        <f t="shared" si="322"/>
        <v>15.212062779572353</v>
      </c>
      <c r="AS621" s="1">
        <f t="shared" si="322"/>
        <v>15.193265791445839</v>
      </c>
      <c r="AT621" s="1">
        <f t="shared" si="322"/>
        <v>15.25502424194443</v>
      </c>
      <c r="AU621" s="1">
        <f t="shared" si="315"/>
        <v>15.042780373526037</v>
      </c>
    </row>
    <row r="622" spans="1:47" ht="12.95" customHeight="1" x14ac:dyDescent="0.2">
      <c r="A622" s="70" t="s">
        <v>229</v>
      </c>
      <c r="B622" s="2"/>
      <c r="C622" s="69">
        <v>44107.756999999998</v>
      </c>
      <c r="D622" s="69"/>
      <c r="E622" s="1">
        <f t="shared" si="299"/>
        <v>-183.99863160030063</v>
      </c>
      <c r="F622" s="1">
        <f t="shared" si="300"/>
        <v>-184</v>
      </c>
      <c r="G622" s="1">
        <f t="shared" si="291"/>
        <v>2.295279991813004E-3</v>
      </c>
      <c r="I622" s="1">
        <f t="shared" ref="I622:I629" si="323">+G622</f>
        <v>2.295279991813004E-3</v>
      </c>
      <c r="P622" s="1">
        <f t="shared" si="301"/>
        <v>-6.1895928157685231E-4</v>
      </c>
      <c r="Q622" s="119">
        <f t="shared" si="316"/>
        <v>29089.256999999998</v>
      </c>
      <c r="R622" s="1">
        <f t="shared" si="292"/>
        <v>8.4927905425678374E-6</v>
      </c>
      <c r="S622" s="2">
        <f t="shared" si="298"/>
        <v>0.1</v>
      </c>
      <c r="Z622" s="1">
        <f t="shared" si="302"/>
        <v>-184</v>
      </c>
      <c r="AA622" s="1">
        <f t="shared" si="303"/>
        <v>-6.3386357611961482E-3</v>
      </c>
      <c r="AB622" s="1">
        <f t="shared" si="319"/>
        <v>1.7294218524985271E-3</v>
      </c>
      <c r="AC622" s="1">
        <f t="shared" si="320"/>
        <v>2.9142392733898562E-3</v>
      </c>
      <c r="AD622" s="1">
        <f t="shared" si="306"/>
        <v>8.6339157530091522E-3</v>
      </c>
      <c r="AE622" s="1">
        <f t="shared" si="321"/>
        <v>7.4544501230059597E-6</v>
      </c>
      <c r="AF622" s="1">
        <f t="shared" si="308"/>
        <v>2.9142392733898562E-3</v>
      </c>
      <c r="AG622" s="2"/>
      <c r="AH622" s="1">
        <f t="shared" si="309"/>
        <v>5.6585813931447687E-4</v>
      </c>
      <c r="AI622" s="1">
        <f t="shared" si="310"/>
        <v>0.67725164275812744</v>
      </c>
      <c r="AJ622" s="1">
        <f t="shared" si="311"/>
        <v>0.14875540405705875</v>
      </c>
      <c r="AK622" s="1">
        <f t="shared" si="312"/>
        <v>0.1186888676985423</v>
      </c>
      <c r="AL622" s="1">
        <f t="shared" si="313"/>
        <v>2.7891982717338322</v>
      </c>
      <c r="AM622" s="1">
        <f t="shared" si="314"/>
        <v>5.6166050643486223</v>
      </c>
      <c r="AN622" s="1">
        <f t="shared" si="322"/>
        <v>15.208963972192674</v>
      </c>
      <c r="AO622" s="1">
        <f t="shared" si="322"/>
        <v>15.208808151501675</v>
      </c>
      <c r="AP622" s="1">
        <f t="shared" si="322"/>
        <v>15.209324174107428</v>
      </c>
      <c r="AQ622" s="1">
        <f t="shared" si="322"/>
        <v>15.207614734826892</v>
      </c>
      <c r="AR622" s="1">
        <f t="shared" si="322"/>
        <v>15.213271557264129</v>
      </c>
      <c r="AS622" s="1">
        <f t="shared" si="322"/>
        <v>15.194484540967029</v>
      </c>
      <c r="AT622" s="1">
        <f t="shared" si="322"/>
        <v>15.256171895559502</v>
      </c>
      <c r="AU622" s="1">
        <f t="shared" si="315"/>
        <v>15.044354082227263</v>
      </c>
    </row>
    <row r="623" spans="1:47" ht="12.95" customHeight="1" x14ac:dyDescent="0.2">
      <c r="A623" s="70" t="s">
        <v>252</v>
      </c>
      <c r="B623" s="2" t="s">
        <v>101</v>
      </c>
      <c r="C623" s="69">
        <v>44115.296000000002</v>
      </c>
      <c r="D623" s="69"/>
      <c r="E623" s="1">
        <f t="shared" si="299"/>
        <v>-179.50403165734176</v>
      </c>
      <c r="F623" s="1">
        <f t="shared" si="300"/>
        <v>-179.5</v>
      </c>
      <c r="G623" s="1">
        <f t="shared" si="291"/>
        <v>-6.762484998034779E-3</v>
      </c>
      <c r="I623" s="1">
        <f t="shared" si="323"/>
        <v>-6.762484998034779E-3</v>
      </c>
      <c r="P623" s="1">
        <f t="shared" si="301"/>
        <v>-6.038724648818421E-4</v>
      </c>
      <c r="Q623" s="119">
        <f t="shared" si="316"/>
        <v>29096.796000000002</v>
      </c>
      <c r="R623" s="1">
        <f t="shared" si="292"/>
        <v>3.7928508333508431E-5</v>
      </c>
      <c r="S623" s="2">
        <f t="shared" si="298"/>
        <v>0.1</v>
      </c>
      <c r="Z623" s="1">
        <f t="shared" si="302"/>
        <v>-179.5</v>
      </c>
      <c r="AA623" s="1">
        <f t="shared" si="303"/>
        <v>-6.2858409625374898E-3</v>
      </c>
      <c r="AB623" s="1">
        <f t="shared" si="319"/>
        <v>-7.3801753901840831E-3</v>
      </c>
      <c r="AC623" s="1">
        <f t="shared" si="320"/>
        <v>-6.1586125331529367E-3</v>
      </c>
      <c r="AD623" s="1">
        <f t="shared" si="306"/>
        <v>-4.7664403549728916E-4</v>
      </c>
      <c r="AE623" s="1">
        <f t="shared" si="321"/>
        <v>2.2718953657514108E-8</v>
      </c>
      <c r="AF623" s="1">
        <f t="shared" si="308"/>
        <v>-6.1586125331529367E-3</v>
      </c>
      <c r="AG623" s="2"/>
      <c r="AH623" s="1">
        <f t="shared" si="309"/>
        <v>6.176903921493043E-4</v>
      </c>
      <c r="AI623" s="1">
        <f t="shared" si="310"/>
        <v>0.67701951432282415</v>
      </c>
      <c r="AJ623" s="1">
        <f t="shared" si="311"/>
        <v>0.15069430111453533</v>
      </c>
      <c r="AK623" s="1">
        <f t="shared" si="312"/>
        <v>0.11805572959253192</v>
      </c>
      <c r="AL623" s="1">
        <f t="shared" si="313"/>
        <v>2.7911592741268869</v>
      </c>
      <c r="AM623" s="1">
        <f t="shared" si="314"/>
        <v>5.6486934275396994</v>
      </c>
      <c r="AN623" s="1">
        <f t="shared" si="322"/>
        <v>15.211683380506265</v>
      </c>
      <c r="AO623" s="1">
        <f t="shared" si="322"/>
        <v>15.211526826741235</v>
      </c>
      <c r="AP623" s="1">
        <f t="shared" si="322"/>
        <v>15.212044511846308</v>
      </c>
      <c r="AQ623" s="1">
        <f t="shared" si="322"/>
        <v>15.210332099248257</v>
      </c>
      <c r="AR623" s="1">
        <f t="shared" si="322"/>
        <v>15.215990429129761</v>
      </c>
      <c r="AS623" s="1">
        <f t="shared" si="322"/>
        <v>15.197226598748719</v>
      </c>
      <c r="AT623" s="1">
        <f t="shared" si="322"/>
        <v>15.258752199810203</v>
      </c>
      <c r="AU623" s="1">
        <f t="shared" si="315"/>
        <v>15.047894926805025</v>
      </c>
    </row>
    <row r="624" spans="1:47" ht="12.95" customHeight="1" x14ac:dyDescent="0.2">
      <c r="A624" s="70" t="s">
        <v>255</v>
      </c>
      <c r="B624" s="2"/>
      <c r="C624" s="69">
        <v>44146.332999999999</v>
      </c>
      <c r="D624" s="69"/>
      <c r="E624" s="1">
        <f t="shared" si="299"/>
        <v>-161.00039743138075</v>
      </c>
      <c r="F624" s="1">
        <f t="shared" si="300"/>
        <v>-161</v>
      </c>
      <c r="G624" s="1">
        <f t="shared" si="291"/>
        <v>-6.6663000325206667E-4</v>
      </c>
      <c r="I624" s="1">
        <f t="shared" si="323"/>
        <v>-6.6663000325206667E-4</v>
      </c>
      <c r="P624" s="1">
        <f t="shared" si="301"/>
        <v>-5.4180930479089551E-4</v>
      </c>
      <c r="Q624" s="119">
        <f t="shared" si="316"/>
        <v>29127.832999999999</v>
      </c>
      <c r="R624" s="1">
        <f t="shared" si="292"/>
        <v>1.5580206764334617E-8</v>
      </c>
      <c r="S624" s="2">
        <f t="shared" si="298"/>
        <v>0.1</v>
      </c>
      <c r="Z624" s="1">
        <f t="shared" si="302"/>
        <v>-161</v>
      </c>
      <c r="AA624" s="1">
        <f t="shared" si="303"/>
        <v>-6.0690238025884365E-3</v>
      </c>
      <c r="AB624" s="1">
        <f t="shared" si="319"/>
        <v>-1.4971709931628553E-3</v>
      </c>
      <c r="AC624" s="1">
        <f t="shared" si="320"/>
        <v>-1.2482069846117116E-4</v>
      </c>
      <c r="AD624" s="1">
        <f t="shared" si="306"/>
        <v>5.4023937993363698E-3</v>
      </c>
      <c r="AE624" s="1">
        <f t="shared" si="321"/>
        <v>2.9185858763108055E-6</v>
      </c>
      <c r="AF624" s="1">
        <f t="shared" si="308"/>
        <v>-1.2482069846117116E-4</v>
      </c>
      <c r="AG624" s="2"/>
      <c r="AH624" s="1">
        <f t="shared" si="309"/>
        <v>8.3054098991078849E-4</v>
      </c>
      <c r="AI624" s="1">
        <f t="shared" si="310"/>
        <v>0.67607988430486143</v>
      </c>
      <c r="AJ624" s="1">
        <f t="shared" si="311"/>
        <v>0.15864532305533227</v>
      </c>
      <c r="AK624" s="1">
        <f t="shared" si="312"/>
        <v>0.11545262260311555</v>
      </c>
      <c r="AL624" s="1">
        <f t="shared" si="313"/>
        <v>2.7992071656697974</v>
      </c>
      <c r="AM624" s="1">
        <f t="shared" si="314"/>
        <v>5.7841930204249934</v>
      </c>
      <c r="AN624" s="1">
        <f t="shared" si="322"/>
        <v>15.222853439329414</v>
      </c>
      <c r="AO624" s="1">
        <f t="shared" si="322"/>
        <v>15.222693998284297</v>
      </c>
      <c r="AP624" s="1">
        <f t="shared" si="322"/>
        <v>15.223218094432507</v>
      </c>
      <c r="AQ624" s="1">
        <f t="shared" si="322"/>
        <v>15.221494801202688</v>
      </c>
      <c r="AR624" s="1">
        <f t="shared" si="322"/>
        <v>15.227155340161159</v>
      </c>
      <c r="AS624" s="1">
        <f t="shared" si="322"/>
        <v>15.208497721277151</v>
      </c>
      <c r="AT624" s="1">
        <f t="shared" si="322"/>
        <v>15.269332474536471</v>
      </c>
      <c r="AU624" s="1">
        <f t="shared" si="315"/>
        <v>15.062451732291377</v>
      </c>
    </row>
    <row r="625" spans="1:47" ht="12.95" customHeight="1" x14ac:dyDescent="0.2">
      <c r="A625" s="70" t="s">
        <v>254</v>
      </c>
      <c r="B625" s="2" t="s">
        <v>101</v>
      </c>
      <c r="C625" s="69">
        <v>44167.286</v>
      </c>
      <c r="D625" s="69"/>
      <c r="E625" s="1">
        <f t="shared" si="299"/>
        <v>-148.50864088478707</v>
      </c>
      <c r="F625" s="1">
        <f t="shared" si="300"/>
        <v>-148.5</v>
      </c>
      <c r="G625" s="1">
        <f t="shared" si="291"/>
        <v>-1.4493754999421071E-2</v>
      </c>
      <c r="I625" s="1">
        <f t="shared" si="323"/>
        <v>-1.4493754999421071E-2</v>
      </c>
      <c r="P625" s="1">
        <f t="shared" si="301"/>
        <v>-4.9983869160698312E-4</v>
      </c>
      <c r="Q625" s="119">
        <f t="shared" si="316"/>
        <v>29148.786</v>
      </c>
      <c r="R625" s="1">
        <f t="shared" si="292"/>
        <v>1.9582969363010511E-4</v>
      </c>
      <c r="S625" s="2">
        <f t="shared" si="298"/>
        <v>0.1</v>
      </c>
      <c r="Z625" s="1">
        <f t="shared" si="302"/>
        <v>-148.5</v>
      </c>
      <c r="AA625" s="1">
        <f t="shared" si="303"/>
        <v>-5.9227402902078822E-3</v>
      </c>
      <c r="AB625" s="1">
        <f t="shared" si="319"/>
        <v>-1.546789080487463E-2</v>
      </c>
      <c r="AC625" s="1">
        <f t="shared" si="320"/>
        <v>-1.3993916307814089E-2</v>
      </c>
      <c r="AD625" s="1">
        <f t="shared" si="306"/>
        <v>-8.57101470921319E-3</v>
      </c>
      <c r="AE625" s="1">
        <f t="shared" si="321"/>
        <v>7.3462293145548865E-6</v>
      </c>
      <c r="AF625" s="1">
        <f t="shared" si="308"/>
        <v>-1.3993916307814089E-2</v>
      </c>
      <c r="AG625" s="2"/>
      <c r="AH625" s="1">
        <f t="shared" si="309"/>
        <v>9.7413580545355877E-4</v>
      </c>
      <c r="AI625" s="1">
        <f t="shared" si="310"/>
        <v>0.67545829832188242</v>
      </c>
      <c r="AJ625" s="1">
        <f t="shared" si="311"/>
        <v>0.16399947633431661</v>
      </c>
      <c r="AK625" s="1">
        <f t="shared" si="312"/>
        <v>0.11369359388180673</v>
      </c>
      <c r="AL625" s="1">
        <f t="shared" si="313"/>
        <v>2.8046323868924459</v>
      </c>
      <c r="AM625" s="1">
        <f t="shared" si="314"/>
        <v>5.8791512961456505</v>
      </c>
      <c r="AN625" s="1">
        <f t="shared" si="322"/>
        <v>15.23039205373151</v>
      </c>
      <c r="AO625" s="1">
        <f t="shared" si="322"/>
        <v>15.230230781966608</v>
      </c>
      <c r="AP625" s="1">
        <f t="shared" si="322"/>
        <v>15.230758813075569</v>
      </c>
      <c r="AQ625" s="1">
        <f t="shared" si="322"/>
        <v>15.229029411681019</v>
      </c>
      <c r="AR625" s="1">
        <f t="shared" si="322"/>
        <v>15.234687785192332</v>
      </c>
      <c r="AS625" s="1">
        <f t="shared" si="322"/>
        <v>15.216111834961382</v>
      </c>
      <c r="AT625" s="1">
        <f t="shared" si="322"/>
        <v>15.276456440229973</v>
      </c>
      <c r="AU625" s="1">
        <f t="shared" si="315"/>
        <v>15.072287411674049</v>
      </c>
    </row>
    <row r="626" spans="1:47" ht="12.95" customHeight="1" x14ac:dyDescent="0.2">
      <c r="A626" s="70" t="s">
        <v>255</v>
      </c>
      <c r="B626" s="2" t="s">
        <v>101</v>
      </c>
      <c r="C626" s="69">
        <v>44167.288999999997</v>
      </c>
      <c r="D626" s="69"/>
      <c r="E626" s="1">
        <f t="shared" si="299"/>
        <v>-148.50685234521745</v>
      </c>
      <c r="F626" s="1">
        <f t="shared" si="300"/>
        <v>-148.5</v>
      </c>
      <c r="G626" s="1">
        <f t="shared" si="291"/>
        <v>-1.149375500244787E-2</v>
      </c>
      <c r="I626" s="1">
        <f t="shared" si="323"/>
        <v>-1.149375500244787E-2</v>
      </c>
      <c r="P626" s="1">
        <f t="shared" si="301"/>
        <v>-4.9983869160698312E-4</v>
      </c>
      <c r="Q626" s="119">
        <f t="shared" si="316"/>
        <v>29148.788999999997</v>
      </c>
      <c r="R626" s="1">
        <f t="shared" si="292"/>
        <v>1.2086619584977331E-4</v>
      </c>
      <c r="S626" s="2">
        <f t="shared" si="298"/>
        <v>0.1</v>
      </c>
      <c r="Z626" s="1">
        <f t="shared" si="302"/>
        <v>-148.5</v>
      </c>
      <c r="AA626" s="1">
        <f t="shared" si="303"/>
        <v>-5.9227402902078822E-3</v>
      </c>
      <c r="AB626" s="1">
        <f t="shared" si="319"/>
        <v>-1.2467890807901429E-2</v>
      </c>
      <c r="AC626" s="1">
        <f t="shared" si="320"/>
        <v>-1.0993916310840887E-2</v>
      </c>
      <c r="AD626" s="1">
        <f t="shared" si="306"/>
        <v>-5.5710147122399875E-3</v>
      </c>
      <c r="AE626" s="1">
        <f t="shared" si="321"/>
        <v>3.1036204923994392E-6</v>
      </c>
      <c r="AF626" s="1">
        <f t="shared" si="308"/>
        <v>-1.0993916310840887E-2</v>
      </c>
      <c r="AG626" s="2"/>
      <c r="AH626" s="1">
        <f t="shared" si="309"/>
        <v>9.7413580545355877E-4</v>
      </c>
      <c r="AI626" s="1">
        <f t="shared" si="310"/>
        <v>0.67545829832188242</v>
      </c>
      <c r="AJ626" s="1">
        <f t="shared" si="311"/>
        <v>0.16399947633431661</v>
      </c>
      <c r="AK626" s="1">
        <f t="shared" si="312"/>
        <v>0.11369359388180673</v>
      </c>
      <c r="AL626" s="1">
        <f t="shared" si="313"/>
        <v>2.8046323868924459</v>
      </c>
      <c r="AM626" s="1">
        <f t="shared" si="314"/>
        <v>5.8791512961456505</v>
      </c>
      <c r="AN626" s="1">
        <f t="shared" si="322"/>
        <v>15.23039205373151</v>
      </c>
      <c r="AO626" s="1">
        <f t="shared" si="322"/>
        <v>15.230230781966608</v>
      </c>
      <c r="AP626" s="1">
        <f t="shared" si="322"/>
        <v>15.230758813075569</v>
      </c>
      <c r="AQ626" s="1">
        <f t="shared" si="322"/>
        <v>15.229029411681019</v>
      </c>
      <c r="AR626" s="1">
        <f t="shared" si="322"/>
        <v>15.234687785192332</v>
      </c>
      <c r="AS626" s="1">
        <f t="shared" si="322"/>
        <v>15.216111834961382</v>
      </c>
      <c r="AT626" s="1">
        <f t="shared" si="322"/>
        <v>15.276456440229973</v>
      </c>
      <c r="AU626" s="1">
        <f t="shared" si="315"/>
        <v>15.072287411674049</v>
      </c>
    </row>
    <row r="627" spans="1:47" ht="12.95" customHeight="1" x14ac:dyDescent="0.2">
      <c r="A627" s="70" t="s">
        <v>256</v>
      </c>
      <c r="B627" s="2"/>
      <c r="C627" s="69">
        <v>44342.584000000003</v>
      </c>
      <c r="D627" s="69"/>
      <c r="E627" s="1">
        <f t="shared" si="299"/>
        <v>-43.999504288372677</v>
      </c>
      <c r="F627" s="1">
        <f t="shared" si="300"/>
        <v>-44</v>
      </c>
      <c r="G627" s="1">
        <f t="shared" si="291"/>
        <v>8.3147999976063147E-4</v>
      </c>
      <c r="I627" s="1">
        <f t="shared" si="323"/>
        <v>8.3147999976063147E-4</v>
      </c>
      <c r="P627" s="1">
        <f t="shared" si="301"/>
        <v>-1.4782704673937223E-4</v>
      </c>
      <c r="Q627" s="119">
        <f t="shared" si="316"/>
        <v>29324.084000000003</v>
      </c>
      <c r="R627" s="1">
        <f t="shared" si="292"/>
        <v>9.5904229132456041E-7</v>
      </c>
      <c r="S627" s="2">
        <f t="shared" si="298"/>
        <v>0.1</v>
      </c>
      <c r="Z627" s="1">
        <f t="shared" si="302"/>
        <v>-44</v>
      </c>
      <c r="AA627" s="1">
        <f t="shared" si="303"/>
        <v>-4.7073883958712072E-3</v>
      </c>
      <c r="AB627" s="1">
        <f t="shared" si="319"/>
        <v>-1.3352592472875443E-3</v>
      </c>
      <c r="AC627" s="1">
        <f t="shared" si="320"/>
        <v>9.7930704650000372E-4</v>
      </c>
      <c r="AD627" s="1">
        <f t="shared" si="306"/>
        <v>5.5388683956318387E-3</v>
      </c>
      <c r="AE627" s="1">
        <f t="shared" si="321"/>
        <v>3.0679063104129219E-6</v>
      </c>
      <c r="AF627" s="1">
        <f t="shared" si="308"/>
        <v>9.7930704650000372E-4</v>
      </c>
      <c r="AG627" s="2"/>
      <c r="AH627" s="1">
        <f t="shared" si="309"/>
        <v>2.1667392470481757E-3</v>
      </c>
      <c r="AI627" s="1">
        <f t="shared" si="310"/>
        <v>0.67067392016017846</v>
      </c>
      <c r="AJ627" s="1">
        <f t="shared" si="311"/>
        <v>0.20819373914169281</v>
      </c>
      <c r="AK627" s="1">
        <f t="shared" si="312"/>
        <v>9.8984254077226372E-2</v>
      </c>
      <c r="AL627" s="1">
        <f t="shared" si="313"/>
        <v>2.8496165860787905</v>
      </c>
      <c r="AM627" s="1">
        <f t="shared" si="314"/>
        <v>6.8011445282009966</v>
      </c>
      <c r="AN627" s="1">
        <f t="shared" si="322"/>
        <v>15.293156187882483</v>
      </c>
      <c r="AO627" s="1">
        <f t="shared" si="322"/>
        <v>15.292983962467957</v>
      </c>
      <c r="AP627" s="1">
        <f t="shared" si="322"/>
        <v>15.293531176921723</v>
      </c>
      <c r="AQ627" s="1">
        <f t="shared" si="322"/>
        <v>15.291792047247196</v>
      </c>
      <c r="AR627" s="1">
        <f t="shared" si="322"/>
        <v>15.297314671844417</v>
      </c>
      <c r="AS627" s="1">
        <f t="shared" si="322"/>
        <v>15.279730474436601</v>
      </c>
      <c r="AT627" s="1">
        <f t="shared" si="322"/>
        <v>15.33526567582765</v>
      </c>
      <c r="AU627" s="1">
        <f t="shared" si="315"/>
        <v>15.154513691313173</v>
      </c>
    </row>
    <row r="628" spans="1:47" ht="12.95" customHeight="1" x14ac:dyDescent="0.2">
      <c r="A628" s="70" t="s">
        <v>257</v>
      </c>
      <c r="B628" s="2"/>
      <c r="C628" s="69">
        <v>44369.43</v>
      </c>
      <c r="D628" s="69"/>
      <c r="E628" s="1">
        <f t="shared" si="299"/>
        <v>-27.994459843672434</v>
      </c>
      <c r="F628" s="1">
        <f t="shared" si="300"/>
        <v>-28</v>
      </c>
      <c r="G628" s="1">
        <f t="shared" si="291"/>
        <v>9.2927599980612285E-3</v>
      </c>
      <c r="I628" s="1">
        <f t="shared" si="323"/>
        <v>9.2927599980612285E-3</v>
      </c>
      <c r="P628" s="1">
        <f t="shared" si="301"/>
        <v>-9.3751182874033141E-5</v>
      </c>
      <c r="Q628" s="119">
        <f t="shared" si="316"/>
        <v>29350.93</v>
      </c>
      <c r="R628" s="1">
        <f t="shared" si="292"/>
        <v>8.8106592149822679E-5</v>
      </c>
      <c r="S628" s="2">
        <f t="shared" si="298"/>
        <v>0.1</v>
      </c>
      <c r="Z628" s="1">
        <f t="shared" si="302"/>
        <v>-28</v>
      </c>
      <c r="AA628" s="1">
        <f t="shared" si="303"/>
        <v>-4.5226238422741072E-3</v>
      </c>
      <c r="AB628" s="1">
        <f t="shared" si="319"/>
        <v>6.9447819398355077E-3</v>
      </c>
      <c r="AC628" s="1">
        <f t="shared" si="320"/>
        <v>9.3865111809352617E-3</v>
      </c>
      <c r="AD628" s="1">
        <f t="shared" si="306"/>
        <v>1.3815383840335337E-2</v>
      </c>
      <c r="AE628" s="1">
        <f t="shared" si="321"/>
        <v>1.9086483065579877E-5</v>
      </c>
      <c r="AF628" s="1">
        <f t="shared" si="308"/>
        <v>9.3865111809352617E-3</v>
      </c>
      <c r="AG628" s="2"/>
      <c r="AH628" s="1">
        <f t="shared" si="309"/>
        <v>2.3479780582257208E-3</v>
      </c>
      <c r="AI628" s="1">
        <f t="shared" si="310"/>
        <v>0.6700052646739566</v>
      </c>
      <c r="AJ628" s="1">
        <f t="shared" si="311"/>
        <v>0.2148719925847177</v>
      </c>
      <c r="AK628" s="1">
        <f t="shared" si="312"/>
        <v>9.6731711837349146E-2</v>
      </c>
      <c r="AL628" s="1">
        <f t="shared" si="313"/>
        <v>2.8564494766051998</v>
      </c>
      <c r="AM628" s="1">
        <f t="shared" si="314"/>
        <v>6.9664318007180794</v>
      </c>
      <c r="AN628" s="1">
        <f t="shared" si="322"/>
        <v>15.302727738905126</v>
      </c>
      <c r="AO628" s="1">
        <f t="shared" si="322"/>
        <v>15.302554601508906</v>
      </c>
      <c r="AP628" s="1">
        <f t="shared" si="322"/>
        <v>15.303102430471858</v>
      </c>
      <c r="AQ628" s="1">
        <f t="shared" si="322"/>
        <v>15.301368587813895</v>
      </c>
      <c r="AR628" s="1">
        <f t="shared" si="322"/>
        <v>15.306851686319867</v>
      </c>
      <c r="AS628" s="1">
        <f t="shared" si="322"/>
        <v>15.289467240654306</v>
      </c>
      <c r="AT628" s="1">
        <f t="shared" si="322"/>
        <v>15.3441580800653</v>
      </c>
      <c r="AU628" s="1">
        <f t="shared" si="315"/>
        <v>15.167103360922992</v>
      </c>
    </row>
    <row r="629" spans="1:47" ht="12.95" customHeight="1" x14ac:dyDescent="0.2">
      <c r="A629" s="70" t="s">
        <v>258</v>
      </c>
      <c r="B629" s="2"/>
      <c r="C629" s="69">
        <v>44369.432999999997</v>
      </c>
      <c r="D629" s="69"/>
      <c r="E629" s="1">
        <f t="shared" si="299"/>
        <v>-27.992671304102828</v>
      </c>
      <c r="F629" s="1">
        <f t="shared" si="300"/>
        <v>-28</v>
      </c>
      <c r="G629" s="1">
        <f t="shared" si="291"/>
        <v>1.229275999503443E-2</v>
      </c>
      <c r="I629" s="1">
        <f t="shared" si="323"/>
        <v>1.229275999503443E-2</v>
      </c>
      <c r="P629" s="1">
        <f t="shared" si="301"/>
        <v>-9.3751182874033141E-5</v>
      </c>
      <c r="Q629" s="119">
        <f t="shared" si="316"/>
        <v>29350.932999999997</v>
      </c>
      <c r="R629" s="1">
        <f t="shared" si="292"/>
        <v>1.5342565916045132E-4</v>
      </c>
      <c r="S629" s="2">
        <f t="shared" si="298"/>
        <v>0.1</v>
      </c>
      <c r="Z629" s="1">
        <f t="shared" si="302"/>
        <v>-28</v>
      </c>
      <c r="AA629" s="1">
        <f t="shared" si="303"/>
        <v>-4.5226238422741072E-3</v>
      </c>
      <c r="AB629" s="1">
        <f t="shared" si="319"/>
        <v>9.9447819368087102E-3</v>
      </c>
      <c r="AC629" s="1">
        <f t="shared" si="320"/>
        <v>1.2386511177908463E-2</v>
      </c>
      <c r="AD629" s="1">
        <f t="shared" si="306"/>
        <v>1.6815383837308538E-2</v>
      </c>
      <c r="AE629" s="1">
        <f t="shared" si="321"/>
        <v>2.8275713359601725E-5</v>
      </c>
      <c r="AF629" s="1">
        <f t="shared" si="308"/>
        <v>1.2386511177908463E-2</v>
      </c>
      <c r="AG629" s="2"/>
      <c r="AH629" s="1">
        <f t="shared" si="309"/>
        <v>2.3479780582257208E-3</v>
      </c>
      <c r="AI629" s="1">
        <f t="shared" si="310"/>
        <v>0.6700052646739566</v>
      </c>
      <c r="AJ629" s="1">
        <f t="shared" si="311"/>
        <v>0.2148719925847177</v>
      </c>
      <c r="AK629" s="1">
        <f t="shared" si="312"/>
        <v>9.6731711837349146E-2</v>
      </c>
      <c r="AL629" s="1">
        <f t="shared" si="313"/>
        <v>2.8564494766051998</v>
      </c>
      <c r="AM629" s="1">
        <f t="shared" si="314"/>
        <v>6.9664318007180794</v>
      </c>
      <c r="AN629" s="1">
        <f t="shared" si="322"/>
        <v>15.302727738905126</v>
      </c>
      <c r="AO629" s="1">
        <f t="shared" si="322"/>
        <v>15.302554601508906</v>
      </c>
      <c r="AP629" s="1">
        <f t="shared" si="322"/>
        <v>15.303102430471858</v>
      </c>
      <c r="AQ629" s="1">
        <f t="shared" si="322"/>
        <v>15.301368587813895</v>
      </c>
      <c r="AR629" s="1">
        <f t="shared" si="322"/>
        <v>15.306851686319867</v>
      </c>
      <c r="AS629" s="1">
        <f t="shared" si="322"/>
        <v>15.289467240654306</v>
      </c>
      <c r="AT629" s="1">
        <f t="shared" si="322"/>
        <v>15.3441580800653</v>
      </c>
      <c r="AU629" s="1">
        <f t="shared" si="315"/>
        <v>15.167103360922992</v>
      </c>
    </row>
    <row r="630" spans="1:47" ht="12.95" customHeight="1" x14ac:dyDescent="0.2">
      <c r="A630" s="75" t="s">
        <v>259</v>
      </c>
      <c r="B630" s="74" t="s">
        <v>101</v>
      </c>
      <c r="C630" s="69">
        <v>44371.930699999997</v>
      </c>
      <c r="D630" s="69">
        <v>8.0000000000000004E-4</v>
      </c>
      <c r="E630" s="1">
        <f t="shared" si="299"/>
        <v>-26.503592874931648</v>
      </c>
      <c r="F630" s="1">
        <f t="shared" si="300"/>
        <v>-26.5</v>
      </c>
      <c r="G630" s="1">
        <f t="shared" si="291"/>
        <v>-6.0264950079726987E-3</v>
      </c>
      <c r="J630" s="1">
        <f>+C630-(C$7+F630*C$8)</f>
        <v>-6.0264950079726987E-3</v>
      </c>
      <c r="P630" s="1">
        <f t="shared" si="301"/>
        <v>-8.8679128841003468E-5</v>
      </c>
      <c r="Q630" s="119">
        <f t="shared" si="316"/>
        <v>29353.430699999997</v>
      </c>
      <c r="R630" s="1">
        <f t="shared" si="292"/>
        <v>3.525765741446851E-5</v>
      </c>
      <c r="S630" s="2">
        <f>S$17</f>
        <v>1</v>
      </c>
      <c r="Z630" s="1">
        <f t="shared" si="302"/>
        <v>-26.5</v>
      </c>
      <c r="AA630" s="1">
        <f t="shared" si="303"/>
        <v>-4.5053216250495751E-3</v>
      </c>
      <c r="AB630" s="1">
        <f t="shared" si="319"/>
        <v>-8.3914441633540747E-3</v>
      </c>
      <c r="AC630" s="1">
        <f t="shared" si="320"/>
        <v>-5.9378158791316953E-3</v>
      </c>
      <c r="AD630" s="1">
        <f t="shared" si="306"/>
        <v>-1.5211733829231236E-3</v>
      </c>
      <c r="AE630" s="1">
        <f t="shared" si="321"/>
        <v>2.3139684609137797E-6</v>
      </c>
      <c r="AF630" s="1">
        <f t="shared" si="308"/>
        <v>-5.9378158791316953E-3</v>
      </c>
      <c r="AG630" s="2"/>
      <c r="AH630" s="1">
        <f t="shared" si="309"/>
        <v>2.3649491553813769E-3</v>
      </c>
      <c r="AI630" s="1">
        <f t="shared" si="310"/>
        <v>0.66994343495086894</v>
      </c>
      <c r="AJ630" s="1">
        <f t="shared" si="311"/>
        <v>0.21549688841791806</v>
      </c>
      <c r="AK630" s="1">
        <f t="shared" si="312"/>
        <v>9.6520532975414672E-2</v>
      </c>
      <c r="AL630" s="1">
        <f t="shared" si="313"/>
        <v>2.8570893627916485</v>
      </c>
      <c r="AM630" s="1">
        <f t="shared" si="314"/>
        <v>6.9823143576751354</v>
      </c>
      <c r="AN630" s="1">
        <f t="shared" si="322"/>
        <v>15.303624581913249</v>
      </c>
      <c r="AO630" s="1">
        <f t="shared" si="322"/>
        <v>15.303451370323401</v>
      </c>
      <c r="AP630" s="1">
        <f t="shared" si="322"/>
        <v>15.303999223564531</v>
      </c>
      <c r="AQ630" s="1">
        <f t="shared" si="322"/>
        <v>15.302265971286765</v>
      </c>
      <c r="AR630" s="1">
        <f t="shared" si="322"/>
        <v>15.307745108405763</v>
      </c>
      <c r="AS630" s="1">
        <f t="shared" si="322"/>
        <v>15.290380028367219</v>
      </c>
      <c r="AT630" s="1">
        <f t="shared" si="322"/>
        <v>15.344990295085603</v>
      </c>
      <c r="AU630" s="1">
        <f t="shared" si="315"/>
        <v>15.168283642448912</v>
      </c>
    </row>
    <row r="631" spans="1:47" ht="12.95" customHeight="1" x14ac:dyDescent="0.2">
      <c r="A631" s="70" t="s">
        <v>256</v>
      </c>
      <c r="B631" s="2"/>
      <c r="C631" s="69">
        <v>44374.451000000001</v>
      </c>
      <c r="D631" s="69"/>
      <c r="E631" s="1">
        <f t="shared" si="299"/>
        <v>-25.001040780986859</v>
      </c>
      <c r="F631" s="1">
        <f t="shared" si="300"/>
        <v>-25</v>
      </c>
      <c r="G631" s="1">
        <f t="shared" si="291"/>
        <v>-1.7457499998272397E-3</v>
      </c>
      <c r="I631" s="1">
        <f>+G631</f>
        <v>-1.7457499998272397E-3</v>
      </c>
      <c r="P631" s="1">
        <f t="shared" si="301"/>
        <v>-8.3606656214433092E-5</v>
      </c>
      <c r="Q631" s="119">
        <f t="shared" si="316"/>
        <v>29355.951000000001</v>
      </c>
      <c r="R631" s="1">
        <f t="shared" si="292"/>
        <v>2.7627204947163606E-6</v>
      </c>
      <c r="S631" s="2">
        <f>S$16</f>
        <v>0.1</v>
      </c>
      <c r="Z631" s="1">
        <f t="shared" si="302"/>
        <v>-25</v>
      </c>
      <c r="AA631" s="1">
        <f t="shared" si="303"/>
        <v>-4.4880227836896422E-3</v>
      </c>
      <c r="AB631" s="1">
        <f t="shared" si="319"/>
        <v>-4.1276667767767509E-3</v>
      </c>
      <c r="AC631" s="1">
        <f t="shared" si="320"/>
        <v>-1.6621433436128067E-3</v>
      </c>
      <c r="AD631" s="1">
        <f t="shared" si="306"/>
        <v>2.7422727838624025E-3</v>
      </c>
      <c r="AE631" s="1">
        <f t="shared" si="321"/>
        <v>7.520060021112452E-7</v>
      </c>
      <c r="AF631" s="1">
        <f t="shared" si="308"/>
        <v>-1.6621433436128067E-3</v>
      </c>
      <c r="AG631" s="2"/>
      <c r="AH631" s="1">
        <f t="shared" si="309"/>
        <v>2.3819167769495117E-3</v>
      </c>
      <c r="AI631" s="1">
        <f t="shared" si="310"/>
        <v>0.66988175176537068</v>
      </c>
      <c r="AJ631" s="1">
        <f t="shared" si="311"/>
        <v>0.21612158049958813</v>
      </c>
      <c r="AK631" s="1">
        <f t="shared" si="312"/>
        <v>9.6309353649523977E-2</v>
      </c>
      <c r="AL631" s="1">
        <f t="shared" si="313"/>
        <v>2.8577291306665762</v>
      </c>
      <c r="AM631" s="1">
        <f t="shared" si="314"/>
        <v>6.9982650786227545</v>
      </c>
      <c r="AN631" s="1">
        <f t="shared" ref="AN631:AT640" si="324">$AU631+$AB$7*SIN(AO631)</f>
        <v>15.304521341760848</v>
      </c>
      <c r="AO631" s="1">
        <f t="shared" si="324"/>
        <v>15.304348057936284</v>
      </c>
      <c r="AP631" s="1">
        <f t="shared" si="324"/>
        <v>15.30489592970355</v>
      </c>
      <c r="AQ631" s="1">
        <f t="shared" si="324"/>
        <v>15.303163284090427</v>
      </c>
      <c r="AR631" s="1">
        <f t="shared" si="324"/>
        <v>15.308638415993459</v>
      </c>
      <c r="AS631" s="1">
        <f t="shared" si="324"/>
        <v>15.291292810678804</v>
      </c>
      <c r="AT631" s="1">
        <f t="shared" si="324"/>
        <v>15.345822263942173</v>
      </c>
      <c r="AU631" s="1">
        <f t="shared" si="315"/>
        <v>15.169463923974833</v>
      </c>
    </row>
    <row r="632" spans="1:47" ht="12.95" customHeight="1" x14ac:dyDescent="0.2">
      <c r="A632" s="70" t="s">
        <v>229</v>
      </c>
      <c r="B632" s="2"/>
      <c r="C632" s="69">
        <v>44382.832000000002</v>
      </c>
      <c r="D632" s="69"/>
      <c r="E632" s="1">
        <f t="shared" si="299"/>
        <v>-20.004457398320405</v>
      </c>
      <c r="F632" s="1">
        <f t="shared" si="300"/>
        <v>-20</v>
      </c>
      <c r="G632" s="1">
        <f t="shared" si="291"/>
        <v>-7.4766000034287572E-3</v>
      </c>
      <c r="I632" s="1">
        <f>+G632</f>
        <v>-7.4766000034287572E-3</v>
      </c>
      <c r="P632" s="1">
        <f t="shared" si="301"/>
        <v>-6.6695390950293403E-5</v>
      </c>
      <c r="Q632" s="119">
        <f t="shared" si="316"/>
        <v>29364.332000000002</v>
      </c>
      <c r="R632" s="1">
        <f t="shared" si="292"/>
        <v>5.4906686366029617E-5</v>
      </c>
      <c r="S632" s="2">
        <f>S$16</f>
        <v>0.1</v>
      </c>
      <c r="Z632" s="1">
        <f t="shared" si="302"/>
        <v>-20</v>
      </c>
      <c r="AA632" s="1">
        <f t="shared" si="303"/>
        <v>-4.4303844815065272E-3</v>
      </c>
      <c r="AB632" s="1">
        <f t="shared" si="319"/>
        <v>-9.9150502963676231E-3</v>
      </c>
      <c r="AC632" s="1">
        <f t="shared" si="320"/>
        <v>-7.4099046124784639E-3</v>
      </c>
      <c r="AD632" s="1">
        <f t="shared" si="306"/>
        <v>-3.0462155219222299E-3</v>
      </c>
      <c r="AE632" s="1">
        <f t="shared" si="321"/>
        <v>9.2794290059999253E-7</v>
      </c>
      <c r="AF632" s="1">
        <f t="shared" si="308"/>
        <v>-7.4099046124784639E-3</v>
      </c>
      <c r="AG632" s="2"/>
      <c r="AH632" s="1">
        <f t="shared" si="309"/>
        <v>2.4384502929388659E-3</v>
      </c>
      <c r="AI632" s="1">
        <f t="shared" si="310"/>
        <v>0.66967719848007423</v>
      </c>
      <c r="AJ632" s="1">
        <f t="shared" si="311"/>
        <v>0.21820241687464784</v>
      </c>
      <c r="AK632" s="1">
        <f t="shared" si="312"/>
        <v>9.5605419375248205E-2</v>
      </c>
      <c r="AL632" s="1">
        <f t="shared" si="313"/>
        <v>2.8598608394934888</v>
      </c>
      <c r="AM632" s="1">
        <f t="shared" si="314"/>
        <v>7.0519322448580546</v>
      </c>
      <c r="AN632" s="1">
        <f t="shared" si="324"/>
        <v>15.307509943144922</v>
      </c>
      <c r="AO632" s="1">
        <f t="shared" si="324"/>
        <v>15.307336432747725</v>
      </c>
      <c r="AP632" s="1">
        <f t="shared" si="324"/>
        <v>15.307884324615495</v>
      </c>
      <c r="AQ632" s="1">
        <f t="shared" si="324"/>
        <v>15.306153818956933</v>
      </c>
      <c r="AR632" s="1">
        <f t="shared" si="324"/>
        <v>15.311615283698941</v>
      </c>
      <c r="AS632" s="1">
        <f t="shared" si="324"/>
        <v>15.294335380705405</v>
      </c>
      <c r="AT632" s="1">
        <f t="shared" si="324"/>
        <v>15.348593721847463</v>
      </c>
      <c r="AU632" s="1">
        <f t="shared" si="315"/>
        <v>15.1733981957279</v>
      </c>
    </row>
    <row r="633" spans="1:47" ht="12.95" customHeight="1" x14ac:dyDescent="0.2">
      <c r="A633" s="70" t="s">
        <v>256</v>
      </c>
      <c r="B633" s="2" t="s">
        <v>101</v>
      </c>
      <c r="C633" s="69">
        <v>44395.408000000003</v>
      </c>
      <c r="D633" s="69"/>
      <c r="E633" s="1">
        <f t="shared" si="299"/>
        <v>-12.506899514964143</v>
      </c>
      <c r="F633" s="1">
        <f t="shared" si="300"/>
        <v>-12.5</v>
      </c>
      <c r="G633" s="1">
        <f t="shared" si="291"/>
        <v>-1.1572875002457295E-2</v>
      </c>
      <c r="I633" s="1">
        <f>+G633</f>
        <v>-1.1572875002457295E-2</v>
      </c>
      <c r="P633" s="1">
        <f t="shared" si="301"/>
        <v>-4.1319772355319107E-5</v>
      </c>
      <c r="Q633" s="119">
        <f t="shared" si="316"/>
        <v>29376.908000000003</v>
      </c>
      <c r="R633" s="1">
        <f t="shared" si="292"/>
        <v>1.3297676602489224E-4</v>
      </c>
      <c r="S633" s="2">
        <f>S$16</f>
        <v>0.1</v>
      </c>
      <c r="Z633" s="1">
        <f t="shared" si="302"/>
        <v>-12.5</v>
      </c>
      <c r="AA633" s="1">
        <f t="shared" si="303"/>
        <v>-4.3439983184994212E-3</v>
      </c>
      <c r="AB633" s="1">
        <f t="shared" si="319"/>
        <v>-1.4096052201551757E-2</v>
      </c>
      <c r="AC633" s="1">
        <f t="shared" si="320"/>
        <v>-1.1531555230101976E-2</v>
      </c>
      <c r="AD633" s="1">
        <f t="shared" si="306"/>
        <v>-7.2288766839578734E-3</v>
      </c>
      <c r="AE633" s="1">
        <f t="shared" si="321"/>
        <v>5.2256658111869778E-6</v>
      </c>
      <c r="AF633" s="1">
        <f t="shared" si="308"/>
        <v>-1.1531555230101976E-2</v>
      </c>
      <c r="AG633" s="2"/>
      <c r="AH633" s="1">
        <f t="shared" si="309"/>
        <v>2.5231771990944624E-3</v>
      </c>
      <c r="AI633" s="1">
        <f t="shared" si="310"/>
        <v>0.66937341356622482</v>
      </c>
      <c r="AJ633" s="1">
        <f t="shared" si="311"/>
        <v>0.2213194343373813</v>
      </c>
      <c r="AK633" s="1">
        <f t="shared" si="312"/>
        <v>9.4549509575876448E-2</v>
      </c>
      <c r="AL633" s="1">
        <f t="shared" si="313"/>
        <v>2.8630559673514306</v>
      </c>
      <c r="AM633" s="1">
        <f t="shared" si="314"/>
        <v>7.1338997697078881</v>
      </c>
      <c r="AN633" s="1">
        <f t="shared" si="324"/>
        <v>15.311991132493402</v>
      </c>
      <c r="AO633" s="1">
        <f t="shared" si="324"/>
        <v>15.311817323534225</v>
      </c>
      <c r="AP633" s="1">
        <f t="shared" si="324"/>
        <v>15.31236512485574</v>
      </c>
      <c r="AQ633" s="1">
        <f t="shared" si="324"/>
        <v>15.310638169374862</v>
      </c>
      <c r="AR633" s="1">
        <f t="shared" si="324"/>
        <v>15.316078221158852</v>
      </c>
      <c r="AS633" s="1">
        <f t="shared" si="324"/>
        <v>15.298899133675331</v>
      </c>
      <c r="AT633" s="1">
        <f t="shared" si="324"/>
        <v>15.352745829792491</v>
      </c>
      <c r="AU633" s="1">
        <f t="shared" si="315"/>
        <v>15.179299603357503</v>
      </c>
    </row>
    <row r="634" spans="1:47" ht="12.95" customHeight="1" x14ac:dyDescent="0.2">
      <c r="A634" s="75" t="s">
        <v>259</v>
      </c>
      <c r="B634" s="74" t="s">
        <v>101</v>
      </c>
      <c r="C634" s="69">
        <v>44408.833599999998</v>
      </c>
      <c r="D634" s="69">
        <v>6.9999999999999999E-4</v>
      </c>
      <c r="E634" s="1">
        <f t="shared" si="299"/>
        <v>-4.5028272249877528</v>
      </c>
      <c r="F634" s="1">
        <f t="shared" si="300"/>
        <v>-4.5</v>
      </c>
      <c r="G634" s="1">
        <f t="shared" si="291"/>
        <v>-4.7422350035049021E-3</v>
      </c>
      <c r="J634" s="1">
        <f>+C634-(C$7+F634*C$8)</f>
        <v>-4.7422350035049021E-3</v>
      </c>
      <c r="P634" s="1">
        <f t="shared" si="301"/>
        <v>-1.4240911276447003E-5</v>
      </c>
      <c r="Q634" s="119">
        <f t="shared" si="316"/>
        <v>29390.333599999998</v>
      </c>
      <c r="R634" s="1">
        <f t="shared" si="292"/>
        <v>2.2353928136147173E-5</v>
      </c>
      <c r="S634" s="2">
        <f>S$17</f>
        <v>1</v>
      </c>
      <c r="Z634" s="1">
        <f t="shared" si="302"/>
        <v>-4.5</v>
      </c>
      <c r="AA634" s="1">
        <f t="shared" si="303"/>
        <v>-4.251948550890383E-3</v>
      </c>
      <c r="AB634" s="1">
        <f t="shared" si="319"/>
        <v>-7.3556893483129509E-3</v>
      </c>
      <c r="AC634" s="1">
        <f t="shared" si="320"/>
        <v>-4.727994092228455E-3</v>
      </c>
      <c r="AD634" s="1">
        <f t="shared" si="306"/>
        <v>-4.9028645261451915E-4</v>
      </c>
      <c r="AE634" s="1">
        <f t="shared" si="321"/>
        <v>2.4038080561732915E-7</v>
      </c>
      <c r="AF634" s="1">
        <f t="shared" si="308"/>
        <v>-4.727994092228455E-3</v>
      </c>
      <c r="AG634" s="2"/>
      <c r="AH634" s="1">
        <f t="shared" si="309"/>
        <v>2.6134543448080487E-3</v>
      </c>
      <c r="AI634" s="1">
        <f t="shared" si="310"/>
        <v>0.66905339429847266</v>
      </c>
      <c r="AJ634" s="1">
        <f t="shared" si="311"/>
        <v>0.22463865817538631</v>
      </c>
      <c r="AK634" s="1">
        <f t="shared" si="312"/>
        <v>9.342319622303219E-2</v>
      </c>
      <c r="AL634" s="1">
        <f t="shared" si="313"/>
        <v>2.8664609186948522</v>
      </c>
      <c r="AM634" s="1">
        <f t="shared" si="314"/>
        <v>7.2233317970202489</v>
      </c>
      <c r="AN634" s="1">
        <f t="shared" si="324"/>
        <v>15.316768826759441</v>
      </c>
      <c r="AO634" s="1">
        <f t="shared" si="324"/>
        <v>15.316594754535243</v>
      </c>
      <c r="AP634" s="1">
        <f t="shared" si="324"/>
        <v>15.317142298623301</v>
      </c>
      <c r="AQ634" s="1">
        <f t="shared" si="324"/>
        <v>15.315419581113888</v>
      </c>
      <c r="AR634" s="1">
        <f t="shared" si="324"/>
        <v>15.320835587226604</v>
      </c>
      <c r="AS634" s="1">
        <f t="shared" si="324"/>
        <v>15.303767014384471</v>
      </c>
      <c r="AT634" s="1">
        <f t="shared" si="324"/>
        <v>15.35716808842704</v>
      </c>
      <c r="AU634" s="1">
        <f t="shared" si="315"/>
        <v>15.185594438162413</v>
      </c>
    </row>
    <row r="635" spans="1:47" ht="12.95" customHeight="1" x14ac:dyDescent="0.2">
      <c r="A635" s="70" t="s">
        <v>253</v>
      </c>
      <c r="B635" s="2"/>
      <c r="C635" s="69">
        <v>44416.385300000002</v>
      </c>
      <c r="D635" s="69"/>
      <c r="E635" s="1">
        <f t="shared" si="299"/>
        <v>-6.5579784363503993E-4</v>
      </c>
      <c r="F635" s="1">
        <f t="shared" si="300"/>
        <v>0</v>
      </c>
      <c r="G635" s="1">
        <f t="shared" si="291"/>
        <v>-1.1000000013154931E-3</v>
      </c>
      <c r="J635" s="1">
        <f>+C635-(C$7+F635*C$8)</f>
        <v>-1.1000000013154931E-3</v>
      </c>
      <c r="P635" s="1">
        <f t="shared" si="301"/>
        <v>9.9618049967740377E-7</v>
      </c>
      <c r="Q635" s="119">
        <f t="shared" si="316"/>
        <v>29397.885300000002</v>
      </c>
      <c r="R635" s="1">
        <f t="shared" si="292"/>
        <v>1.2121925923715839E-6</v>
      </c>
      <c r="S635" s="2">
        <f>S$17</f>
        <v>1</v>
      </c>
      <c r="Z635" s="1">
        <f t="shared" si="302"/>
        <v>0</v>
      </c>
      <c r="AA635" s="1">
        <f t="shared" si="303"/>
        <v>-4.2002143867135577E-3</v>
      </c>
      <c r="AB635" s="1">
        <f t="shared" si="319"/>
        <v>-3.7641901639476542E-3</v>
      </c>
      <c r="AC635" s="1">
        <f t="shared" si="320"/>
        <v>-1.1009961818151705E-3</v>
      </c>
      <c r="AD635" s="1">
        <f t="shared" si="306"/>
        <v>3.1002143853980646E-3</v>
      </c>
      <c r="AE635" s="1">
        <f t="shared" si="321"/>
        <v>9.6113292354290993E-6</v>
      </c>
      <c r="AF635" s="1">
        <f t="shared" si="308"/>
        <v>-1.1009961818151705E-3</v>
      </c>
      <c r="AG635" s="2"/>
      <c r="AH635" s="1">
        <f t="shared" si="309"/>
        <v>2.6641901626321611E-3</v>
      </c>
      <c r="AI635" s="1">
        <f t="shared" si="310"/>
        <v>0.66887520194180583</v>
      </c>
      <c r="AJ635" s="1">
        <f t="shared" si="311"/>
        <v>0.22650318780649994</v>
      </c>
      <c r="AK635" s="1">
        <f t="shared" si="312"/>
        <v>9.2789641279668392E-2</v>
      </c>
      <c r="AL635" s="1">
        <f t="shared" si="313"/>
        <v>2.868374774953804</v>
      </c>
      <c r="AM635" s="1">
        <f t="shared" si="314"/>
        <v>7.2745721063765023</v>
      </c>
      <c r="AN635" s="1">
        <f t="shared" si="324"/>
        <v>15.319455273929492</v>
      </c>
      <c r="AO635" s="1">
        <f t="shared" si="324"/>
        <v>15.319281078907499</v>
      </c>
      <c r="AP635" s="1">
        <f t="shared" si="324"/>
        <v>15.319828405001392</v>
      </c>
      <c r="AQ635" s="1">
        <f t="shared" si="324"/>
        <v>15.31810827641619</v>
      </c>
      <c r="AR635" s="1">
        <f t="shared" si="324"/>
        <v>15.323510210854408</v>
      </c>
      <c r="AS635" s="1">
        <f t="shared" si="324"/>
        <v>15.306505147148631</v>
      </c>
      <c r="AT635" s="1">
        <f t="shared" si="324"/>
        <v>15.359652616487987</v>
      </c>
      <c r="AU635" s="1">
        <f t="shared" si="315"/>
        <v>15.189135282740173</v>
      </c>
    </row>
    <row r="636" spans="1:47" ht="12.95" customHeight="1" x14ac:dyDescent="0.2">
      <c r="A636" s="70" t="s">
        <v>253</v>
      </c>
      <c r="B636" s="76"/>
      <c r="C636" s="77">
        <v>44416.385600000001</v>
      </c>
      <c r="D636" s="77"/>
      <c r="E636" s="70">
        <f t="shared" si="299"/>
        <v>-4.7694388667437261E-4</v>
      </c>
      <c r="F636" s="70">
        <f t="shared" si="300"/>
        <v>0</v>
      </c>
      <c r="G636" s="1">
        <f t="shared" si="291"/>
        <v>-8.0000000161817297E-4</v>
      </c>
      <c r="H636" s="70"/>
      <c r="I636" s="70"/>
      <c r="J636" s="1">
        <f>+C636-(C$7+F636*C$8)</f>
        <v>-8.0000000161817297E-4</v>
      </c>
      <c r="L636" s="70"/>
      <c r="M636" s="70"/>
      <c r="N636" s="70"/>
      <c r="O636" s="70"/>
      <c r="P636" s="70">
        <f t="shared" si="301"/>
        <v>9.9618049967740377E-7</v>
      </c>
      <c r="Q636" s="120">
        <f t="shared" si="316"/>
        <v>29397.885600000001</v>
      </c>
      <c r="R636" s="70">
        <f t="shared" si="292"/>
        <v>6.4159488376737256E-7</v>
      </c>
      <c r="S636" s="2">
        <f>S$17</f>
        <v>1</v>
      </c>
      <c r="T636" s="70"/>
      <c r="U636" s="70"/>
      <c r="V636" s="70"/>
      <c r="W636" s="70"/>
      <c r="X636" s="70"/>
      <c r="Y636" s="70"/>
      <c r="Z636" s="1">
        <f t="shared" si="302"/>
        <v>0</v>
      </c>
      <c r="AA636" s="1">
        <f t="shared" si="303"/>
        <v>-4.2002143867135577E-3</v>
      </c>
      <c r="AB636" s="1">
        <f t="shared" si="319"/>
        <v>-3.4641901642503341E-3</v>
      </c>
      <c r="AC636" s="1">
        <f t="shared" si="320"/>
        <v>-8.0099618211785042E-4</v>
      </c>
      <c r="AD636" s="1">
        <f t="shared" si="306"/>
        <v>3.4002143850953848E-3</v>
      </c>
      <c r="AE636" s="1">
        <f t="shared" si="321"/>
        <v>1.1561457864609586E-5</v>
      </c>
      <c r="AF636" s="1">
        <f t="shared" si="308"/>
        <v>-8.0099618211785042E-4</v>
      </c>
      <c r="AG636" s="2"/>
      <c r="AH636" s="1">
        <f t="shared" si="309"/>
        <v>2.6641901626321611E-3</v>
      </c>
      <c r="AI636" s="1">
        <f t="shared" si="310"/>
        <v>0.66887520194180583</v>
      </c>
      <c r="AJ636" s="1">
        <f t="shared" si="311"/>
        <v>0.22650318780649994</v>
      </c>
      <c r="AK636" s="1">
        <f t="shared" si="312"/>
        <v>9.2789641279668392E-2</v>
      </c>
      <c r="AL636" s="1">
        <f t="shared" si="313"/>
        <v>2.868374774953804</v>
      </c>
      <c r="AM636" s="1">
        <f t="shared" si="314"/>
        <v>7.2745721063765023</v>
      </c>
      <c r="AN636" s="1">
        <f t="shared" si="324"/>
        <v>15.319455273929492</v>
      </c>
      <c r="AO636" s="1">
        <f t="shared" si="324"/>
        <v>15.319281078907499</v>
      </c>
      <c r="AP636" s="1">
        <f t="shared" si="324"/>
        <v>15.319828405001392</v>
      </c>
      <c r="AQ636" s="1">
        <f t="shared" si="324"/>
        <v>15.31810827641619</v>
      </c>
      <c r="AR636" s="1">
        <f t="shared" si="324"/>
        <v>15.323510210854408</v>
      </c>
      <c r="AS636" s="1">
        <f t="shared" si="324"/>
        <v>15.306505147148631</v>
      </c>
      <c r="AT636" s="1">
        <f t="shared" si="324"/>
        <v>15.359652616487987</v>
      </c>
      <c r="AU636" s="1">
        <f t="shared" si="315"/>
        <v>15.189135282740173</v>
      </c>
    </row>
    <row r="637" spans="1:47" ht="12.95" customHeight="1" x14ac:dyDescent="0.2">
      <c r="A637" s="70" t="s">
        <v>260</v>
      </c>
      <c r="B637" s="70"/>
      <c r="C637" s="77">
        <v>44416.386400000003</v>
      </c>
      <c r="D637" s="77" t="s">
        <v>52</v>
      </c>
      <c r="E637" s="70">
        <f t="shared" si="299"/>
        <v>0</v>
      </c>
      <c r="F637" s="70">
        <f t="shared" si="300"/>
        <v>0</v>
      </c>
      <c r="G637" s="1">
        <f t="shared" si="291"/>
        <v>0</v>
      </c>
      <c r="H637" s="70">
        <f>+G637</f>
        <v>0</v>
      </c>
      <c r="I637" s="70"/>
      <c r="J637" s="70"/>
      <c r="K637" s="70"/>
      <c r="L637" s="70"/>
      <c r="M637" s="70"/>
      <c r="N637" s="70"/>
      <c r="O637" s="70"/>
      <c r="P637" s="70">
        <f t="shared" si="301"/>
        <v>9.9618049967740377E-7</v>
      </c>
      <c r="Q637" s="120">
        <f t="shared" si="316"/>
        <v>29397.886400000003</v>
      </c>
      <c r="R637" s="70">
        <f t="shared" si="292"/>
        <v>9.9237558793752193E-13</v>
      </c>
      <c r="S637" s="2">
        <f>S$15</f>
        <v>0.05</v>
      </c>
      <c r="T637" s="70"/>
      <c r="U637" s="70"/>
      <c r="V637" s="70"/>
      <c r="W637" s="70"/>
      <c r="X637" s="70"/>
      <c r="Y637" s="70"/>
      <c r="Z637" s="1">
        <f t="shared" si="302"/>
        <v>0</v>
      </c>
      <c r="AA637" s="1">
        <f t="shared" si="303"/>
        <v>-4.2002143867135577E-3</v>
      </c>
      <c r="AB637" s="1">
        <f t="shared" si="319"/>
        <v>-2.6641901626321611E-3</v>
      </c>
      <c r="AC637" s="1">
        <f t="shared" si="320"/>
        <v>-9.9618049967740377E-7</v>
      </c>
      <c r="AD637" s="1">
        <f t="shared" si="306"/>
        <v>4.2002143867135577E-3</v>
      </c>
      <c r="AE637" s="1">
        <f t="shared" si="321"/>
        <v>8.8209004471777739E-7</v>
      </c>
      <c r="AF637" s="1">
        <f t="shared" si="308"/>
        <v>-9.9618049967740377E-7</v>
      </c>
      <c r="AG637" s="2"/>
      <c r="AH637" s="1">
        <f t="shared" si="309"/>
        <v>2.6641901626321611E-3</v>
      </c>
      <c r="AI637" s="1">
        <f t="shared" si="310"/>
        <v>0.66887520194180583</v>
      </c>
      <c r="AJ637" s="1">
        <f t="shared" si="311"/>
        <v>0.22650318780649994</v>
      </c>
      <c r="AK637" s="1">
        <f t="shared" si="312"/>
        <v>9.2789641279668392E-2</v>
      </c>
      <c r="AL637" s="1">
        <f t="shared" si="313"/>
        <v>2.868374774953804</v>
      </c>
      <c r="AM637" s="1">
        <f t="shared" si="314"/>
        <v>7.2745721063765023</v>
      </c>
      <c r="AN637" s="1">
        <f t="shared" si="324"/>
        <v>15.319455273929492</v>
      </c>
      <c r="AO637" s="1">
        <f t="shared" si="324"/>
        <v>15.319281078907499</v>
      </c>
      <c r="AP637" s="1">
        <f t="shared" si="324"/>
        <v>15.319828405001392</v>
      </c>
      <c r="AQ637" s="1">
        <f t="shared" si="324"/>
        <v>15.31810827641619</v>
      </c>
      <c r="AR637" s="1">
        <f t="shared" si="324"/>
        <v>15.323510210854408</v>
      </c>
      <c r="AS637" s="1">
        <f t="shared" si="324"/>
        <v>15.306505147148631</v>
      </c>
      <c r="AT637" s="1">
        <f t="shared" si="324"/>
        <v>15.359652616487987</v>
      </c>
      <c r="AU637" s="1">
        <f t="shared" si="315"/>
        <v>15.189135282740173</v>
      </c>
    </row>
    <row r="638" spans="1:47" ht="12.95" customHeight="1" x14ac:dyDescent="0.2">
      <c r="A638" s="70" t="s">
        <v>229</v>
      </c>
      <c r="B638" s="76"/>
      <c r="C638" s="77">
        <v>44419.75</v>
      </c>
      <c r="D638" s="77"/>
      <c r="E638" s="70">
        <f t="shared" si="299"/>
        <v>2.0053105674644072</v>
      </c>
      <c r="F638" s="70">
        <f t="shared" si="300"/>
        <v>2</v>
      </c>
      <c r="G638" s="1">
        <f t="shared" si="291"/>
        <v>8.9076599979307503E-3</v>
      </c>
      <c r="H638" s="70"/>
      <c r="I638" s="70">
        <f>+G638</f>
        <v>8.9076599979307503E-3</v>
      </c>
      <c r="J638" s="70"/>
      <c r="K638" s="70"/>
      <c r="L638" s="70"/>
      <c r="M638" s="70"/>
      <c r="N638" s="70"/>
      <c r="O638" s="70"/>
      <c r="P638" s="70">
        <f t="shared" si="301"/>
        <v>7.7694305592947413E-6</v>
      </c>
      <c r="Q638" s="120">
        <f t="shared" si="316"/>
        <v>29401.25</v>
      </c>
      <c r="R638" s="70">
        <f t="shared" si="292"/>
        <v>7.9208052111187413E-5</v>
      </c>
      <c r="S638" s="2">
        <f>S$16</f>
        <v>0.1</v>
      </c>
      <c r="T638" s="70"/>
      <c r="U638" s="70"/>
      <c r="V638" s="70"/>
      <c r="W638" s="70"/>
      <c r="X638" s="70"/>
      <c r="Y638" s="70"/>
      <c r="Z638" s="1">
        <f t="shared" si="302"/>
        <v>2</v>
      </c>
      <c r="AA638" s="1">
        <f t="shared" si="303"/>
        <v>-4.1772316415598157E-3</v>
      </c>
      <c r="AB638" s="1">
        <f t="shared" si="319"/>
        <v>6.2209310877233814E-3</v>
      </c>
      <c r="AC638" s="1">
        <f t="shared" si="320"/>
        <v>8.899890567371456E-3</v>
      </c>
      <c r="AD638" s="1">
        <f t="shared" si="306"/>
        <v>1.3084891639490566E-2</v>
      </c>
      <c r="AE638" s="1">
        <f t="shared" si="321"/>
        <v>1.7121438921721012E-5</v>
      </c>
      <c r="AF638" s="1">
        <f t="shared" si="308"/>
        <v>8.899890567371456E-3</v>
      </c>
      <c r="AG638" s="2"/>
      <c r="AH638" s="1">
        <f t="shared" si="309"/>
        <v>2.6867289102073693E-3</v>
      </c>
      <c r="AI638" s="1">
        <f t="shared" si="310"/>
        <v>0.66879642491499414</v>
      </c>
      <c r="AJ638" s="1">
        <f t="shared" si="311"/>
        <v>0.22733128275657347</v>
      </c>
      <c r="AK638" s="1">
        <f t="shared" si="312"/>
        <v>9.2508060561230496E-2</v>
      </c>
      <c r="AL638" s="1">
        <f t="shared" si="313"/>
        <v>2.869225050173442</v>
      </c>
      <c r="AM638" s="1">
        <f t="shared" si="314"/>
        <v>7.2975663865932567</v>
      </c>
      <c r="AN638" s="1">
        <f t="shared" si="324"/>
        <v>15.320649019782755</v>
      </c>
      <c r="AO638" s="1">
        <f t="shared" si="324"/>
        <v>15.32047477606879</v>
      </c>
      <c r="AP638" s="1">
        <f t="shared" si="324"/>
        <v>15.321021988268013</v>
      </c>
      <c r="AQ638" s="1">
        <f t="shared" si="324"/>
        <v>15.319303057772208</v>
      </c>
      <c r="AR638" s="1">
        <f t="shared" si="324"/>
        <v>15.324698612087289</v>
      </c>
      <c r="AS638" s="1">
        <f t="shared" si="324"/>
        <v>15.30772208434469</v>
      </c>
      <c r="AT638" s="1">
        <f t="shared" si="324"/>
        <v>15.360756164162847</v>
      </c>
      <c r="AU638" s="1">
        <f t="shared" si="315"/>
        <v>15.190708991441401</v>
      </c>
    </row>
    <row r="639" spans="1:47" ht="12.95" customHeight="1" x14ac:dyDescent="0.2">
      <c r="A639" s="75" t="s">
        <v>259</v>
      </c>
      <c r="B639" s="78" t="s">
        <v>100</v>
      </c>
      <c r="C639" s="75">
        <v>44429.803700000004</v>
      </c>
      <c r="D639" s="75">
        <v>1E-3</v>
      </c>
      <c r="E639" s="70">
        <f t="shared" si="299"/>
        <v>7.9991239971656993</v>
      </c>
      <c r="F639" s="70">
        <f t="shared" si="300"/>
        <v>8</v>
      </c>
      <c r="G639" s="1">
        <f t="shared" si="291"/>
        <v>-1.4693600023747422E-3</v>
      </c>
      <c r="H639" s="70"/>
      <c r="I639" s="70"/>
      <c r="J639" s="70">
        <f>+C639-(C$7+F639*C$8)</f>
        <v>-1.4693600023747422E-3</v>
      </c>
      <c r="K639" s="70"/>
      <c r="M639" s="70"/>
      <c r="N639" s="70"/>
      <c r="O639" s="70">
        <f ca="1">+C$11+C$12*$F639</f>
        <v>1.5240614225506724E-2</v>
      </c>
      <c r="P639" s="70">
        <f t="shared" si="301"/>
        <v>2.8093645735914308E-5</v>
      </c>
      <c r="Q639" s="120">
        <f t="shared" si="316"/>
        <v>29411.303700000004</v>
      </c>
      <c r="R639" s="70">
        <f t="shared" si="292"/>
        <v>2.2423674282399135E-6</v>
      </c>
      <c r="S639" s="2">
        <f>S$17</f>
        <v>1</v>
      </c>
      <c r="T639" s="70"/>
      <c r="U639" s="70"/>
      <c r="V639" s="70"/>
      <c r="W639" s="70"/>
      <c r="X639" s="70"/>
      <c r="Y639" s="70"/>
      <c r="Z639" s="1">
        <f t="shared" si="302"/>
        <v>8</v>
      </c>
      <c r="AA639" s="1">
        <f t="shared" si="303"/>
        <v>-4.1083214059365195E-3</v>
      </c>
      <c r="AB639" s="1">
        <f t="shared" si="319"/>
        <v>-4.2236660917586372E-3</v>
      </c>
      <c r="AC639" s="1">
        <f t="shared" si="320"/>
        <v>-1.4974536481106564E-3</v>
      </c>
      <c r="AD639" s="1">
        <f t="shared" si="306"/>
        <v>2.6389614035617773E-3</v>
      </c>
      <c r="AE639" s="1">
        <f t="shared" si="321"/>
        <v>6.9641172894887459E-6</v>
      </c>
      <c r="AF639" s="1">
        <f t="shared" si="308"/>
        <v>-1.4974536481106564E-3</v>
      </c>
      <c r="AG639" s="2"/>
      <c r="AH639" s="1">
        <f t="shared" si="309"/>
        <v>2.754306089383895E-3</v>
      </c>
      <c r="AI639" s="1">
        <f t="shared" si="310"/>
        <v>0.66856164084580438</v>
      </c>
      <c r="AJ639" s="1">
        <f t="shared" si="311"/>
        <v>0.22981341024322155</v>
      </c>
      <c r="AK639" s="1">
        <f t="shared" si="312"/>
        <v>9.1663315994261779E-2</v>
      </c>
      <c r="AL639" s="1">
        <f t="shared" si="313"/>
        <v>2.8717746748371069</v>
      </c>
      <c r="AM639" s="1">
        <f t="shared" si="314"/>
        <v>7.3673801780423815</v>
      </c>
      <c r="AN639" s="1">
        <f t="shared" si="324"/>
        <v>15.324229411362021</v>
      </c>
      <c r="AO639" s="1">
        <f t="shared" si="324"/>
        <v>15.324055043425307</v>
      </c>
      <c r="AP639" s="1">
        <f t="shared" si="324"/>
        <v>15.324601850934185</v>
      </c>
      <c r="AQ639" s="1">
        <f t="shared" si="324"/>
        <v>15.32288669010914</v>
      </c>
      <c r="AR639" s="1">
        <f t="shared" si="324"/>
        <v>15.328262639142459</v>
      </c>
      <c r="AS639" s="1">
        <f t="shared" si="324"/>
        <v>15.311372859194924</v>
      </c>
      <c r="AT639" s="1">
        <f t="shared" si="324"/>
        <v>15.364064285059468</v>
      </c>
      <c r="AU639" s="1">
        <f t="shared" si="315"/>
        <v>15.195430117545083</v>
      </c>
    </row>
    <row r="640" spans="1:47" ht="12.95" customHeight="1" x14ac:dyDescent="0.2">
      <c r="A640" s="79" t="s">
        <v>184</v>
      </c>
      <c r="B640" s="76" t="s">
        <v>101</v>
      </c>
      <c r="C640" s="77">
        <v>44432.316800000001</v>
      </c>
      <c r="D640" s="77"/>
      <c r="E640" s="70">
        <f t="shared" si="299"/>
        <v>9.4973835961347568</v>
      </c>
      <c r="F640" s="70">
        <f t="shared" si="300"/>
        <v>9.5</v>
      </c>
      <c r="G640" s="1">
        <f t="shared" si="291"/>
        <v>-4.3886150015168823E-3</v>
      </c>
      <c r="H640" s="70"/>
      <c r="I640" s="70"/>
      <c r="J640" s="70">
        <f>+G640</f>
        <v>-4.3886150015168823E-3</v>
      </c>
      <c r="K640" s="70"/>
      <c r="M640" s="70"/>
      <c r="N640" s="70"/>
      <c r="O640" s="70"/>
      <c r="P640" s="70">
        <f t="shared" si="301"/>
        <v>3.3175746013920967E-5</v>
      </c>
      <c r="Q640" s="120">
        <f t="shared" si="316"/>
        <v>29413.816800000001</v>
      </c>
      <c r="R640" s="70">
        <f t="shared" si="292"/>
        <v>1.9552233414949016E-5</v>
      </c>
      <c r="S640" s="2">
        <f>S$17</f>
        <v>1</v>
      </c>
      <c r="T640" s="70"/>
      <c r="U640" s="70"/>
      <c r="V640" s="70"/>
      <c r="W640" s="70"/>
      <c r="X640" s="70"/>
      <c r="Y640" s="70"/>
      <c r="Z640" s="1">
        <f t="shared" si="302"/>
        <v>9.5</v>
      </c>
      <c r="AA640" s="1">
        <f t="shared" si="303"/>
        <v>-4.0911028024512184E-3</v>
      </c>
      <c r="AB640" s="1">
        <f t="shared" si="319"/>
        <v>-7.1598061809670828E-3</v>
      </c>
      <c r="AC640" s="1">
        <f t="shared" si="320"/>
        <v>-4.421790747530803E-3</v>
      </c>
      <c r="AD640" s="1">
        <f t="shared" si="306"/>
        <v>-2.975121990656639E-4</v>
      </c>
      <c r="AE640" s="1">
        <f t="shared" si="321"/>
        <v>8.8513508592887219E-8</v>
      </c>
      <c r="AF640" s="1">
        <f t="shared" si="308"/>
        <v>-4.421790747530803E-3</v>
      </c>
      <c r="AG640" s="2"/>
      <c r="AH640" s="1">
        <f t="shared" si="309"/>
        <v>2.7711911794502005E-3</v>
      </c>
      <c r="AI640" s="1">
        <f t="shared" si="310"/>
        <v>0.66850330702101191</v>
      </c>
      <c r="AJ640" s="1">
        <f t="shared" si="311"/>
        <v>0.2304334368765516</v>
      </c>
      <c r="AK640" s="1">
        <f t="shared" si="312"/>
        <v>9.1452129345816272E-2</v>
      </c>
      <c r="AL640" s="1">
        <f t="shared" si="313"/>
        <v>2.8724118010250255</v>
      </c>
      <c r="AM640" s="1">
        <f t="shared" si="314"/>
        <v>7.3850312285314565</v>
      </c>
      <c r="AN640" s="1">
        <f t="shared" si="324"/>
        <v>15.325124311996534</v>
      </c>
      <c r="AO640" s="1">
        <f t="shared" si="324"/>
        <v>15.3249499181477</v>
      </c>
      <c r="AP640" s="1">
        <f t="shared" si="324"/>
        <v>15.325496609681354</v>
      </c>
      <c r="AQ640" s="1">
        <f t="shared" si="324"/>
        <v>15.323782432412985</v>
      </c>
      <c r="AR640" s="1">
        <f t="shared" si="324"/>
        <v>15.329153371254705</v>
      </c>
      <c r="AS640" s="1">
        <f t="shared" si="324"/>
        <v>15.31228554478272</v>
      </c>
      <c r="AT640" s="1">
        <f t="shared" si="324"/>
        <v>15.364890726756943</v>
      </c>
      <c r="AU640" s="1">
        <f t="shared" si="315"/>
        <v>15.196610399071004</v>
      </c>
    </row>
    <row r="641" spans="1:47" ht="12.95" customHeight="1" x14ac:dyDescent="0.2">
      <c r="A641" s="79" t="s">
        <v>184</v>
      </c>
      <c r="B641" s="76" t="s">
        <v>101</v>
      </c>
      <c r="C641" s="77">
        <v>44432.318299999999</v>
      </c>
      <c r="D641" s="77"/>
      <c r="E641" s="70">
        <f t="shared" si="299"/>
        <v>9.4982778659195599</v>
      </c>
      <c r="F641" s="70">
        <f t="shared" si="300"/>
        <v>9.5</v>
      </c>
      <c r="G641" s="1">
        <f t="shared" si="291"/>
        <v>-2.8886150030302815E-3</v>
      </c>
      <c r="H641" s="70"/>
      <c r="I641" s="70"/>
      <c r="J641" s="70">
        <f>+G641</f>
        <v>-2.8886150030302815E-3</v>
      </c>
      <c r="K641" s="70"/>
      <c r="M641" s="70"/>
      <c r="N641" s="70"/>
      <c r="O641" s="70"/>
      <c r="P641" s="70">
        <f t="shared" si="301"/>
        <v>3.3175746013920967E-5</v>
      </c>
      <c r="Q641" s="120">
        <f t="shared" si="316"/>
        <v>29413.818299999999</v>
      </c>
      <c r="R641" s="70">
        <f t="shared" si="292"/>
        <v>8.5368611812002827E-6</v>
      </c>
      <c r="S641" s="2">
        <f>S$17</f>
        <v>1</v>
      </c>
      <c r="T641" s="70"/>
      <c r="U641" s="70"/>
      <c r="V641" s="70"/>
      <c r="W641" s="70"/>
      <c r="X641" s="70"/>
      <c r="Y641" s="70"/>
      <c r="Z641" s="1">
        <f t="shared" si="302"/>
        <v>9.5</v>
      </c>
      <c r="AA641" s="1">
        <f t="shared" si="303"/>
        <v>-4.0911028024512184E-3</v>
      </c>
      <c r="AB641" s="1">
        <f t="shared" si="319"/>
        <v>-5.659806182480482E-3</v>
      </c>
      <c r="AC641" s="1">
        <f t="shared" si="320"/>
        <v>-2.9217907490442026E-3</v>
      </c>
      <c r="AD641" s="1">
        <f t="shared" si="306"/>
        <v>1.2024877994209369E-3</v>
      </c>
      <c r="AE641" s="1">
        <f t="shared" si="321"/>
        <v>1.4459769077562075E-6</v>
      </c>
      <c r="AF641" s="1">
        <f t="shared" si="308"/>
        <v>-2.9217907490442026E-3</v>
      </c>
      <c r="AG641" s="2"/>
      <c r="AH641" s="1">
        <f t="shared" si="309"/>
        <v>2.7711911794502005E-3</v>
      </c>
      <c r="AI641" s="1">
        <f t="shared" si="310"/>
        <v>0.66850330702101191</v>
      </c>
      <c r="AJ641" s="1">
        <f t="shared" si="311"/>
        <v>0.2304334368765516</v>
      </c>
      <c r="AK641" s="1">
        <f t="shared" si="312"/>
        <v>9.1452129345816272E-2</v>
      </c>
      <c r="AL641" s="1">
        <f t="shared" si="313"/>
        <v>2.8724118010250255</v>
      </c>
      <c r="AM641" s="1">
        <f t="shared" si="314"/>
        <v>7.3850312285314565</v>
      </c>
      <c r="AN641" s="1">
        <f t="shared" ref="AN641:AT650" si="325">$AU641+$AB$7*SIN(AO641)</f>
        <v>15.325124311996534</v>
      </c>
      <c r="AO641" s="1">
        <f t="shared" si="325"/>
        <v>15.3249499181477</v>
      </c>
      <c r="AP641" s="1">
        <f t="shared" si="325"/>
        <v>15.325496609681354</v>
      </c>
      <c r="AQ641" s="1">
        <f t="shared" si="325"/>
        <v>15.323782432412985</v>
      </c>
      <c r="AR641" s="1">
        <f t="shared" si="325"/>
        <v>15.329153371254705</v>
      </c>
      <c r="AS641" s="1">
        <f t="shared" si="325"/>
        <v>15.31228554478272</v>
      </c>
      <c r="AT641" s="1">
        <f t="shared" si="325"/>
        <v>15.364890726756943</v>
      </c>
      <c r="AU641" s="1">
        <f t="shared" si="315"/>
        <v>15.196610399071004</v>
      </c>
    </row>
    <row r="642" spans="1:47" ht="12.95" customHeight="1" x14ac:dyDescent="0.2">
      <c r="A642" s="79" t="s">
        <v>184</v>
      </c>
      <c r="B642" s="2" t="s">
        <v>101</v>
      </c>
      <c r="C642" s="69">
        <v>44437.348100000003</v>
      </c>
      <c r="D642" s="69"/>
      <c r="E642" s="1">
        <f t="shared" si="299"/>
        <v>12.496943311349879</v>
      </c>
      <c r="F642" s="1">
        <f t="shared" si="300"/>
        <v>12.5</v>
      </c>
      <c r="G642" s="1">
        <f t="shared" ref="G642:G705" si="326">+C642-(C$7+F642*C$8)</f>
        <v>-5.1271249976707622E-3</v>
      </c>
      <c r="J642" s="1">
        <f>+G642</f>
        <v>-5.1271249976707622E-3</v>
      </c>
      <c r="P642" s="1">
        <f t="shared" si="301"/>
        <v>4.3341202350556413E-5</v>
      </c>
      <c r="Q642" s="119">
        <f t="shared" si="316"/>
        <v>29418.848100000003</v>
      </c>
      <c r="R642" s="1">
        <f t="shared" ref="R642:R705" si="327">+(P642-G642)^2</f>
        <v>2.6733720725562892E-5</v>
      </c>
      <c r="S642" s="2">
        <f>S$17</f>
        <v>1</v>
      </c>
      <c r="Z642" s="1">
        <f t="shared" si="302"/>
        <v>12.5</v>
      </c>
      <c r="AA642" s="1">
        <f t="shared" si="303"/>
        <v>-4.0566764071738592E-3</v>
      </c>
      <c r="AB642" s="1">
        <f t="shared" si="319"/>
        <v>-7.9320752463915636E-3</v>
      </c>
      <c r="AC642" s="1">
        <f t="shared" si="320"/>
        <v>-5.1704662000213184E-3</v>
      </c>
      <c r="AD642" s="1">
        <f t="shared" si="306"/>
        <v>-1.070448590496903E-3</v>
      </c>
      <c r="AE642" s="1">
        <f t="shared" si="321"/>
        <v>1.1458601848968064E-6</v>
      </c>
      <c r="AF642" s="1">
        <f t="shared" si="308"/>
        <v>-5.1704662000213184E-3</v>
      </c>
      <c r="AG642" s="2"/>
      <c r="AH642" s="1">
        <f t="shared" si="309"/>
        <v>2.8049502487208018E-3</v>
      </c>
      <c r="AI642" s="1">
        <f t="shared" si="310"/>
        <v>0.66838707349028792</v>
      </c>
      <c r="AJ642" s="1">
        <f t="shared" si="311"/>
        <v>0.2316728843784126</v>
      </c>
      <c r="AK642" s="1">
        <f t="shared" si="312"/>
        <v>9.102975551737863E-2</v>
      </c>
      <c r="AL642" s="1">
        <f t="shared" si="313"/>
        <v>2.8736857194207257</v>
      </c>
      <c r="AM642" s="1">
        <f t="shared" si="314"/>
        <v>7.4205743037101373</v>
      </c>
      <c r="AN642" s="1">
        <f t="shared" si="325"/>
        <v>15.326913877899955</v>
      </c>
      <c r="AO642" s="1">
        <f t="shared" si="325"/>
        <v>15.326739438427436</v>
      </c>
      <c r="AP642" s="1">
        <f t="shared" si="325"/>
        <v>15.327285880201778</v>
      </c>
      <c r="AQ642" s="1">
        <f t="shared" si="325"/>
        <v>15.325573719448636</v>
      </c>
      <c r="AR642" s="1">
        <f t="shared" si="325"/>
        <v>15.330934507391744</v>
      </c>
      <c r="AS642" s="1">
        <f t="shared" si="325"/>
        <v>15.314110906844423</v>
      </c>
      <c r="AT642" s="1">
        <f t="shared" si="325"/>
        <v>15.366542907369183</v>
      </c>
      <c r="AU642" s="1">
        <f t="shared" si="315"/>
        <v>15.198970962122845</v>
      </c>
    </row>
    <row r="643" spans="1:47" ht="12.95" customHeight="1" x14ac:dyDescent="0.2">
      <c r="A643" s="79" t="s">
        <v>184</v>
      </c>
      <c r="B643" s="2" t="s">
        <v>101</v>
      </c>
      <c r="C643" s="69">
        <v>44437.3482</v>
      </c>
      <c r="D643" s="69"/>
      <c r="E643" s="1">
        <f t="shared" si="299"/>
        <v>12.497002929334085</v>
      </c>
      <c r="F643" s="1">
        <f t="shared" si="300"/>
        <v>12.5</v>
      </c>
      <c r="G643" s="1">
        <f t="shared" si="326"/>
        <v>-5.0271250001969747E-3</v>
      </c>
      <c r="J643" s="1">
        <f>+G643</f>
        <v>-5.0271250001969747E-3</v>
      </c>
      <c r="P643" s="1">
        <f t="shared" si="301"/>
        <v>4.3341202350556413E-5</v>
      </c>
      <c r="Q643" s="119">
        <f t="shared" si="316"/>
        <v>29418.8482</v>
      </c>
      <c r="R643" s="1">
        <f t="shared" si="327"/>
        <v>2.570962751117678E-5</v>
      </c>
      <c r="S643" s="2">
        <f>S$17</f>
        <v>1</v>
      </c>
      <c r="Z643" s="1">
        <f t="shared" si="302"/>
        <v>12.5</v>
      </c>
      <c r="AA643" s="1">
        <f t="shared" si="303"/>
        <v>-4.0566764071738592E-3</v>
      </c>
      <c r="AB643" s="1">
        <f t="shared" si="319"/>
        <v>-7.8320752489177761E-3</v>
      </c>
      <c r="AC643" s="1">
        <f t="shared" si="320"/>
        <v>-5.0704662025475309E-3</v>
      </c>
      <c r="AD643" s="1">
        <f t="shared" si="306"/>
        <v>-9.7044859302311548E-4</v>
      </c>
      <c r="AE643" s="1">
        <f t="shared" si="321"/>
        <v>9.4177047170054438E-7</v>
      </c>
      <c r="AF643" s="1">
        <f t="shared" si="308"/>
        <v>-5.0704662025475309E-3</v>
      </c>
      <c r="AG643" s="2"/>
      <c r="AH643" s="1">
        <f t="shared" si="309"/>
        <v>2.8049502487208018E-3</v>
      </c>
      <c r="AI643" s="1">
        <f t="shared" si="310"/>
        <v>0.66838707349028792</v>
      </c>
      <c r="AJ643" s="1">
        <f t="shared" si="311"/>
        <v>0.2316728843784126</v>
      </c>
      <c r="AK643" s="1">
        <f t="shared" si="312"/>
        <v>9.102975551737863E-2</v>
      </c>
      <c r="AL643" s="1">
        <f t="shared" si="313"/>
        <v>2.8736857194207257</v>
      </c>
      <c r="AM643" s="1">
        <f t="shared" si="314"/>
        <v>7.4205743037101373</v>
      </c>
      <c r="AN643" s="1">
        <f t="shared" si="325"/>
        <v>15.326913877899955</v>
      </c>
      <c r="AO643" s="1">
        <f t="shared" si="325"/>
        <v>15.326739438427436</v>
      </c>
      <c r="AP643" s="1">
        <f t="shared" si="325"/>
        <v>15.327285880201778</v>
      </c>
      <c r="AQ643" s="1">
        <f t="shared" si="325"/>
        <v>15.325573719448636</v>
      </c>
      <c r="AR643" s="1">
        <f t="shared" si="325"/>
        <v>15.330934507391744</v>
      </c>
      <c r="AS643" s="1">
        <f t="shared" si="325"/>
        <v>15.314110906844423</v>
      </c>
      <c r="AT643" s="1">
        <f t="shared" si="325"/>
        <v>15.366542907369183</v>
      </c>
      <c r="AU643" s="1">
        <f t="shared" si="315"/>
        <v>15.198970962122845</v>
      </c>
    </row>
    <row r="644" spans="1:47" ht="12.95" customHeight="1" x14ac:dyDescent="0.2">
      <c r="A644" s="70" t="s">
        <v>261</v>
      </c>
      <c r="B644" s="2" t="s">
        <v>101</v>
      </c>
      <c r="C644" s="69">
        <v>44442.38</v>
      </c>
      <c r="D644" s="69"/>
      <c r="E644" s="1">
        <f t="shared" si="299"/>
        <v>15.496860734474584</v>
      </c>
      <c r="F644" s="1">
        <f t="shared" si="300"/>
        <v>15.5</v>
      </c>
      <c r="G644" s="1">
        <f t="shared" si="326"/>
        <v>-5.2656350089819171E-3</v>
      </c>
      <c r="I644" s="1">
        <f>+G644</f>
        <v>-5.2656350089819171E-3</v>
      </c>
      <c r="P644" s="1">
        <f t="shared" si="301"/>
        <v>5.3508333061354697E-5</v>
      </c>
      <c r="Q644" s="119">
        <f t="shared" si="316"/>
        <v>29423.879999999997</v>
      </c>
      <c r="R644" s="1">
        <f t="shared" si="327"/>
        <v>2.8293285893203264E-5</v>
      </c>
      <c r="S644" s="2">
        <f>S$16</f>
        <v>0.1</v>
      </c>
      <c r="Z644" s="1">
        <f t="shared" si="302"/>
        <v>15.5</v>
      </c>
      <c r="AA644" s="1">
        <f t="shared" si="303"/>
        <v>-4.0222644894924563E-3</v>
      </c>
      <c r="AB644" s="1">
        <f t="shared" si="319"/>
        <v>-8.1043294504856769E-3</v>
      </c>
      <c r="AC644" s="1">
        <f t="shared" si="320"/>
        <v>-5.3191433420432714E-3</v>
      </c>
      <c r="AD644" s="1">
        <f t="shared" si="306"/>
        <v>-1.2433705194894607E-3</v>
      </c>
      <c r="AE644" s="1">
        <f t="shared" si="321"/>
        <v>1.5459702487354915E-7</v>
      </c>
      <c r="AF644" s="1">
        <f t="shared" si="308"/>
        <v>-5.3191433420432714E-3</v>
      </c>
      <c r="AG644" s="2"/>
      <c r="AH644" s="1">
        <f t="shared" si="309"/>
        <v>2.838694441503759E-3</v>
      </c>
      <c r="AI644" s="1">
        <f t="shared" si="310"/>
        <v>0.66827141829983461</v>
      </c>
      <c r="AJ644" s="1">
        <f t="shared" si="311"/>
        <v>0.23291152468917886</v>
      </c>
      <c r="AK644" s="1">
        <f t="shared" si="312"/>
        <v>9.0607381051910393E-2</v>
      </c>
      <c r="AL644" s="1">
        <f t="shared" si="313"/>
        <v>2.8749591944050557</v>
      </c>
      <c r="AM644" s="1">
        <f t="shared" si="314"/>
        <v>7.4564424223746402</v>
      </c>
      <c r="AN644" s="1">
        <f t="shared" si="325"/>
        <v>15.328703131263882</v>
      </c>
      <c r="AO644" s="1">
        <f t="shared" si="325"/>
        <v>15.328528654461453</v>
      </c>
      <c r="AP644" s="1">
        <f t="shared" si="325"/>
        <v>15.329074822689286</v>
      </c>
      <c r="AQ644" s="1">
        <f t="shared" si="325"/>
        <v>15.327364744350465</v>
      </c>
      <c r="AR644" s="1">
        <f t="shared" si="325"/>
        <v>15.332715207505455</v>
      </c>
      <c r="AS644" s="1">
        <f t="shared" si="325"/>
        <v>15.315936257351268</v>
      </c>
      <c r="AT644" s="1">
        <f t="shared" si="325"/>
        <v>15.368194154227757</v>
      </c>
      <c r="AU644" s="1">
        <f t="shared" si="315"/>
        <v>15.201331525174686</v>
      </c>
    </row>
    <row r="645" spans="1:47" ht="12.95" customHeight="1" x14ac:dyDescent="0.2">
      <c r="A645" s="70" t="s">
        <v>262</v>
      </c>
      <c r="B645" s="2" t="s">
        <v>101</v>
      </c>
      <c r="C645" s="69">
        <v>44452.438999999998</v>
      </c>
      <c r="D645" s="69"/>
      <c r="E645" s="1">
        <f t="shared" si="299"/>
        <v>21.493833917416961</v>
      </c>
      <c r="F645" s="1">
        <f t="shared" si="300"/>
        <v>21.5</v>
      </c>
      <c r="G645" s="1">
        <f t="shared" si="326"/>
        <v>-1.0342655004933476E-2</v>
      </c>
      <c r="I645" s="1">
        <f>+G645</f>
        <v>-1.0342655004933476E-2</v>
      </c>
      <c r="P645" s="1">
        <f t="shared" si="301"/>
        <v>7.3847617605439758E-5</v>
      </c>
      <c r="Q645" s="119">
        <f t="shared" si="316"/>
        <v>29433.938999999998</v>
      </c>
      <c r="R645" s="1">
        <f t="shared" si="327"/>
        <v>1.085035268853601E-4</v>
      </c>
      <c r="S645" s="2">
        <f>S$16</f>
        <v>0.1</v>
      </c>
      <c r="Z645" s="1">
        <f t="shared" si="302"/>
        <v>21.5</v>
      </c>
      <c r="AA645" s="1">
        <f t="shared" si="303"/>
        <v>-3.9534843841633627E-3</v>
      </c>
      <c r="AB645" s="1">
        <f t="shared" si="319"/>
        <v>-1.324879290529438E-2</v>
      </c>
      <c r="AC645" s="1">
        <f t="shared" si="320"/>
        <v>-1.0416502622538916E-2</v>
      </c>
      <c r="AD645" s="1">
        <f t="shared" si="306"/>
        <v>-6.3891706207701137E-3</v>
      </c>
      <c r="AE645" s="1">
        <f t="shared" si="321"/>
        <v>4.0821501221311958E-6</v>
      </c>
      <c r="AF645" s="1">
        <f t="shared" si="308"/>
        <v>-1.0416502622538916E-2</v>
      </c>
      <c r="AG645" s="2"/>
      <c r="AH645" s="1">
        <f t="shared" si="309"/>
        <v>2.9061379003609039E-3</v>
      </c>
      <c r="AI645" s="1">
        <f t="shared" si="310"/>
        <v>0.66804184062611616</v>
      </c>
      <c r="AJ645" s="1">
        <f t="shared" si="311"/>
        <v>0.23538638610962509</v>
      </c>
      <c r="AK645" s="1">
        <f t="shared" si="312"/>
        <v>8.9762630548533423E-2</v>
      </c>
      <c r="AL645" s="1">
        <f t="shared" si="313"/>
        <v>2.8775048232233402</v>
      </c>
      <c r="AM645" s="1">
        <f t="shared" si="314"/>
        <v>7.5291721443483226</v>
      </c>
      <c r="AN645" s="1">
        <f t="shared" si="325"/>
        <v>15.33228070651735</v>
      </c>
      <c r="AO645" s="1">
        <f t="shared" si="325"/>
        <v>15.332106180060199</v>
      </c>
      <c r="AP645" s="1">
        <f t="shared" si="325"/>
        <v>15.332651729638693</v>
      </c>
      <c r="AQ645" s="1">
        <f t="shared" si="325"/>
        <v>15.330946013952721</v>
      </c>
      <c r="AR645" s="1">
        <f t="shared" si="325"/>
        <v>15.336275306526773</v>
      </c>
      <c r="AS645" s="1">
        <f t="shared" si="325"/>
        <v>15.319586926525103</v>
      </c>
      <c r="AT645" s="1">
        <f t="shared" si="325"/>
        <v>15.371493862499049</v>
      </c>
      <c r="AU645" s="1">
        <f t="shared" si="315"/>
        <v>15.206052651278366</v>
      </c>
    </row>
    <row r="646" spans="1:47" ht="12.95" customHeight="1" x14ac:dyDescent="0.2">
      <c r="A646" s="70" t="s">
        <v>262</v>
      </c>
      <c r="B646" s="2" t="s">
        <v>101</v>
      </c>
      <c r="C646" s="69">
        <v>44479.28</v>
      </c>
      <c r="D646" s="69"/>
      <c r="E646" s="1">
        <f t="shared" si="299"/>
        <v>37.495897462833078</v>
      </c>
      <c r="F646" s="1">
        <f t="shared" si="300"/>
        <v>37.5</v>
      </c>
      <c r="G646" s="1">
        <f t="shared" si="326"/>
        <v>-6.8813750040135346E-3</v>
      </c>
      <c r="I646" s="1">
        <f>+G646</f>
        <v>-6.8813750040135346E-3</v>
      </c>
      <c r="P646" s="1">
        <f t="shared" si="301"/>
        <v>1.2811845303996195E-4</v>
      </c>
      <c r="Q646" s="119">
        <f t="shared" si="316"/>
        <v>29460.78</v>
      </c>
      <c r="R646" s="1">
        <f t="shared" si="327"/>
        <v>4.9132998524475781E-5</v>
      </c>
      <c r="S646" s="2">
        <f>S$16</f>
        <v>0.1</v>
      </c>
      <c r="Z646" s="1">
        <f t="shared" si="302"/>
        <v>37.5</v>
      </c>
      <c r="AA646" s="1">
        <f t="shared" si="303"/>
        <v>-3.7703598511233311E-3</v>
      </c>
      <c r="AB646" s="1">
        <f t="shared" si="319"/>
        <v>-9.967065246274066E-3</v>
      </c>
      <c r="AC646" s="1">
        <f t="shared" si="320"/>
        <v>-7.0094934570534969E-3</v>
      </c>
      <c r="AD646" s="1">
        <f t="shared" si="306"/>
        <v>-3.1110151528902035E-3</v>
      </c>
      <c r="AE646" s="1">
        <f t="shared" si="321"/>
        <v>9.6784152815124573E-7</v>
      </c>
      <c r="AF646" s="1">
        <f t="shared" si="308"/>
        <v>-7.0094934570534969E-3</v>
      </c>
      <c r="AG646" s="2"/>
      <c r="AH646" s="1">
        <f t="shared" si="309"/>
        <v>3.085690242260531E-3</v>
      </c>
      <c r="AI646" s="1">
        <f t="shared" si="310"/>
        <v>0.66744089714752364</v>
      </c>
      <c r="AJ646" s="1">
        <f t="shared" si="311"/>
        <v>0.24197027902099982</v>
      </c>
      <c r="AK646" s="1">
        <f t="shared" si="312"/>
        <v>8.7509956735479358E-2</v>
      </c>
      <c r="AL646" s="1">
        <f t="shared" si="313"/>
        <v>2.8842846777497764</v>
      </c>
      <c r="AM646" s="1">
        <f t="shared" si="314"/>
        <v>7.7298545930350047</v>
      </c>
      <c r="AN646" s="1">
        <f t="shared" si="325"/>
        <v>15.341814918625277</v>
      </c>
      <c r="AO646" s="1">
        <f t="shared" si="325"/>
        <v>15.341640424354406</v>
      </c>
      <c r="AP646" s="1">
        <f t="shared" si="325"/>
        <v>15.342183855317181</v>
      </c>
      <c r="AQ646" s="1">
        <f t="shared" si="325"/>
        <v>15.340491064143276</v>
      </c>
      <c r="AR646" s="1">
        <f t="shared" si="325"/>
        <v>15.345760515648832</v>
      </c>
      <c r="AS646" s="1">
        <f t="shared" si="325"/>
        <v>15.329321873993321</v>
      </c>
      <c r="AT646" s="1">
        <f t="shared" si="325"/>
        <v>15.380275143002185</v>
      </c>
      <c r="AU646" s="1">
        <f t="shared" si="315"/>
        <v>15.218642320888184</v>
      </c>
    </row>
    <row r="647" spans="1:47" ht="12.95" customHeight="1" x14ac:dyDescent="0.2">
      <c r="A647" s="70" t="s">
        <v>258</v>
      </c>
      <c r="B647" s="2" t="s">
        <v>101</v>
      </c>
      <c r="C647" s="69">
        <v>44489.347999999998</v>
      </c>
      <c r="D647" s="69"/>
      <c r="E647" s="1">
        <f t="shared" si="299"/>
        <v>43.498236264488611</v>
      </c>
      <c r="F647" s="1">
        <f t="shared" si="300"/>
        <v>43.5</v>
      </c>
      <c r="G647" s="1">
        <f t="shared" si="326"/>
        <v>-2.9583950017695315E-3</v>
      </c>
      <c r="I647" s="1">
        <f>+G647</f>
        <v>-2.9583950017695315E-3</v>
      </c>
      <c r="P647" s="1">
        <f t="shared" si="301"/>
        <v>1.4848229507176852E-4</v>
      </c>
      <c r="Q647" s="119">
        <f t="shared" si="316"/>
        <v>29470.847999999998</v>
      </c>
      <c r="R647" s="1">
        <f t="shared" si="327"/>
        <v>9.6526865376279018E-6</v>
      </c>
      <c r="S647" s="2">
        <f>S$16</f>
        <v>0.1</v>
      </c>
      <c r="Z647" s="1">
        <f t="shared" si="302"/>
        <v>43.5</v>
      </c>
      <c r="AA647" s="1">
        <f t="shared" si="303"/>
        <v>-3.7017982428090828E-3</v>
      </c>
      <c r="AB647" s="1">
        <f t="shared" si="319"/>
        <v>-6.1113043554609555E-3</v>
      </c>
      <c r="AC647" s="1">
        <f t="shared" si="320"/>
        <v>-3.1068772968412999E-3</v>
      </c>
      <c r="AD647" s="1">
        <f t="shared" si="306"/>
        <v>7.4340324103955129E-4</v>
      </c>
      <c r="AE647" s="1">
        <f t="shared" si="321"/>
        <v>5.526483787881092E-8</v>
      </c>
      <c r="AF647" s="1">
        <f t="shared" si="308"/>
        <v>-3.1068772968412999E-3</v>
      </c>
      <c r="AG647" s="2"/>
      <c r="AH647" s="1">
        <f t="shared" si="309"/>
        <v>3.152909353691424E-3</v>
      </c>
      <c r="AI647" s="1">
        <f t="shared" si="310"/>
        <v>0.66721975435784753</v>
      </c>
      <c r="AJ647" s="1">
        <f t="shared" si="311"/>
        <v>0.24443335067915312</v>
      </c>
      <c r="AK647" s="1">
        <f t="shared" si="312"/>
        <v>8.6665203676204644E-2</v>
      </c>
      <c r="AL647" s="1">
        <f t="shared" si="313"/>
        <v>2.8868239912813269</v>
      </c>
      <c r="AM647" s="1">
        <f t="shared" si="314"/>
        <v>7.8077516130444842</v>
      </c>
      <c r="AN647" s="1">
        <f t="shared" si="325"/>
        <v>15.345388037344868</v>
      </c>
      <c r="AO647" s="1">
        <f t="shared" si="325"/>
        <v>15.345213617504529</v>
      </c>
      <c r="AP647" s="1">
        <f t="shared" si="325"/>
        <v>15.345756077223262</v>
      </c>
      <c r="AQ647" s="1">
        <f t="shared" si="325"/>
        <v>15.344068617085252</v>
      </c>
      <c r="AR647" s="1">
        <f t="shared" si="325"/>
        <v>15.34931436302092</v>
      </c>
      <c r="AS647" s="1">
        <f t="shared" si="325"/>
        <v>15.332972430528029</v>
      </c>
      <c r="AT647" s="1">
        <f t="shared" si="325"/>
        <v>15.383561485888233</v>
      </c>
      <c r="AU647" s="1">
        <f t="shared" si="315"/>
        <v>15.223363446991867</v>
      </c>
    </row>
    <row r="648" spans="1:47" ht="12.95" customHeight="1" x14ac:dyDescent="0.2">
      <c r="A648" s="70" t="s">
        <v>263</v>
      </c>
      <c r="B648" s="2"/>
      <c r="C648" s="69">
        <v>44510.317999999999</v>
      </c>
      <c r="D648" s="69"/>
      <c r="E648" s="1">
        <f t="shared" si="299"/>
        <v>56.000127868653522</v>
      </c>
      <c r="F648" s="1">
        <f t="shared" si="300"/>
        <v>56</v>
      </c>
      <c r="G648" s="1">
        <f t="shared" si="326"/>
        <v>2.144799946108833E-4</v>
      </c>
      <c r="I648" s="1">
        <f>+G648</f>
        <v>2.144799946108833E-4</v>
      </c>
      <c r="P648" s="1">
        <f t="shared" si="301"/>
        <v>1.9092847702831869E-4</v>
      </c>
      <c r="Q648" s="119">
        <f t="shared" si="316"/>
        <v>29491.817999999999</v>
      </c>
      <c r="R648" s="1">
        <f t="shared" si="327"/>
        <v>5.5467398044184996E-10</v>
      </c>
      <c r="S648" s="2">
        <f>S$16</f>
        <v>0.1</v>
      </c>
      <c r="Z648" s="1">
        <f t="shared" si="302"/>
        <v>56</v>
      </c>
      <c r="AA648" s="1">
        <f t="shared" si="303"/>
        <v>-3.5591580538158782E-3</v>
      </c>
      <c r="AB648" s="1">
        <f t="shared" si="319"/>
        <v>-3.0782675549166157E-3</v>
      </c>
      <c r="AC648" s="1">
        <f t="shared" si="320"/>
        <v>2.3551517582564609E-5</v>
      </c>
      <c r="AD648" s="1">
        <f t="shared" si="306"/>
        <v>3.7736380484267615E-3</v>
      </c>
      <c r="AE648" s="1">
        <f t="shared" si="321"/>
        <v>1.4240344120534138E-6</v>
      </c>
      <c r="AF648" s="1">
        <f t="shared" si="308"/>
        <v>2.3551517582564609E-5</v>
      </c>
      <c r="AG648" s="2"/>
      <c r="AH648" s="1">
        <f t="shared" si="309"/>
        <v>3.292747549527499E-3</v>
      </c>
      <c r="AI648" s="1">
        <f t="shared" si="310"/>
        <v>0.66676639021943562</v>
      </c>
      <c r="AJ648" s="1">
        <f t="shared" si="311"/>
        <v>0.2495544632001343</v>
      </c>
      <c r="AK648" s="1">
        <f t="shared" si="312"/>
        <v>8.4905304489789682E-2</v>
      </c>
      <c r="AL648" s="1">
        <f t="shared" si="313"/>
        <v>2.8921088515765159</v>
      </c>
      <c r="AM648" s="1">
        <f t="shared" si="314"/>
        <v>7.9749286808994855</v>
      </c>
      <c r="AN648" s="1">
        <f t="shared" si="325"/>
        <v>15.352828236652467</v>
      </c>
      <c r="AO648" s="1">
        <f t="shared" si="325"/>
        <v>15.35265408239183</v>
      </c>
      <c r="AP648" s="1">
        <f t="shared" si="325"/>
        <v>15.353194207273157</v>
      </c>
      <c r="AQ648" s="1">
        <f t="shared" si="325"/>
        <v>15.351518702013571</v>
      </c>
      <c r="AR648" s="1">
        <f t="shared" si="325"/>
        <v>15.356712856215921</v>
      </c>
      <c r="AS648" s="1">
        <f t="shared" si="325"/>
        <v>15.340577702358555</v>
      </c>
      <c r="AT648" s="1">
        <f t="shared" si="325"/>
        <v>15.390396602510918</v>
      </c>
      <c r="AU648" s="1">
        <f t="shared" si="315"/>
        <v>15.233199126374537</v>
      </c>
    </row>
    <row r="649" spans="1:47" ht="12.95" customHeight="1" x14ac:dyDescent="0.2">
      <c r="A649" s="70" t="s">
        <v>264</v>
      </c>
      <c r="B649" s="2"/>
      <c r="C649" s="69">
        <v>44706.564899999998</v>
      </c>
      <c r="D649" s="69"/>
      <c r="E649" s="1">
        <f t="shared" si="299"/>
        <v>172.99857667424399</v>
      </c>
      <c r="F649" s="1">
        <f t="shared" si="300"/>
        <v>173</v>
      </c>
      <c r="G649" s="1">
        <f t="shared" si="326"/>
        <v>-2.3874100079410709E-3</v>
      </c>
      <c r="K649" s="1">
        <f>+C649-(C$7+F649*C$8)</f>
        <v>-2.3874100079410709E-3</v>
      </c>
      <c r="P649" s="1">
        <f t="shared" si="301"/>
        <v>5.8963414459319214E-4</v>
      </c>
      <c r="Q649" s="119">
        <f t="shared" si="316"/>
        <v>29688.064899999998</v>
      </c>
      <c r="R649" s="1">
        <f t="shared" si="327"/>
        <v>8.8627918861384472E-6</v>
      </c>
      <c r="S649" s="2">
        <f>S$18</f>
        <v>1</v>
      </c>
      <c r="Z649" s="1">
        <f t="shared" si="302"/>
        <v>173</v>
      </c>
      <c r="AA649" s="1">
        <f t="shared" si="303"/>
        <v>-2.2378411831162513E-3</v>
      </c>
      <c r="AB649" s="1">
        <f t="shared" si="319"/>
        <v>-6.9749120051401858E-3</v>
      </c>
      <c r="AC649" s="1">
        <f t="shared" si="320"/>
        <v>-2.9770441525342629E-3</v>
      </c>
      <c r="AD649" s="1">
        <f t="shared" si="306"/>
        <v>-1.4956882482481965E-4</v>
      </c>
      <c r="AE649" s="1">
        <f t="shared" si="321"/>
        <v>2.2370833359477589E-8</v>
      </c>
      <c r="AF649" s="1">
        <f t="shared" si="308"/>
        <v>-2.9770441525342629E-3</v>
      </c>
      <c r="AG649" s="2"/>
      <c r="AH649" s="1">
        <f t="shared" si="309"/>
        <v>4.5875019971991149E-3</v>
      </c>
      <c r="AI649" s="1">
        <f t="shared" si="310"/>
        <v>0.66299793894475001</v>
      </c>
      <c r="AJ649" s="1">
        <f t="shared" si="311"/>
        <v>0.29682125539719845</v>
      </c>
      <c r="AK649" s="1">
        <f t="shared" si="312"/>
        <v>6.8433619386986957E-2</v>
      </c>
      <c r="AL649" s="1">
        <f t="shared" si="313"/>
        <v>2.9412508798007924</v>
      </c>
      <c r="AM649" s="1">
        <f t="shared" si="314"/>
        <v>9.9495278097228113</v>
      </c>
      <c r="AN649" s="1">
        <f t="shared" si="325"/>
        <v>15.422238786078598</v>
      </c>
      <c r="AO649" s="1">
        <f t="shared" si="325"/>
        <v>15.422074576800986</v>
      </c>
      <c r="AP649" s="1">
        <f t="shared" si="325"/>
        <v>15.422572261135596</v>
      </c>
      <c r="AQ649" s="1">
        <f t="shared" si="325"/>
        <v>15.421063658666677</v>
      </c>
      <c r="AR649" s="1">
        <f t="shared" si="325"/>
        <v>15.425634550043046</v>
      </c>
      <c r="AS649" s="1">
        <f t="shared" si="325"/>
        <v>15.411766166670345</v>
      </c>
      <c r="AT649" s="1">
        <f t="shared" si="325"/>
        <v>15.45367574110255</v>
      </c>
      <c r="AU649" s="1">
        <f t="shared" si="315"/>
        <v>15.325261085396333</v>
      </c>
    </row>
    <row r="650" spans="1:47" ht="12.95" customHeight="1" x14ac:dyDescent="0.2">
      <c r="A650" s="70" t="s">
        <v>265</v>
      </c>
      <c r="B650" s="2"/>
      <c r="C650" s="69">
        <v>44767.445299999999</v>
      </c>
      <c r="D650" s="80" t="s">
        <v>266</v>
      </c>
      <c r="E650" s="1">
        <f t="shared" si="299"/>
        <v>209.29424484869236</v>
      </c>
      <c r="F650" s="1">
        <f t="shared" si="300"/>
        <v>209.5</v>
      </c>
      <c r="G650" s="1">
        <f t="shared" si="326"/>
        <v>-0.34512261500640307</v>
      </c>
      <c r="N650" s="44"/>
      <c r="P650" s="1">
        <f t="shared" si="301"/>
        <v>7.1453785412381714E-4</v>
      </c>
      <c r="Q650" s="119">
        <f t="shared" si="316"/>
        <v>29748.945299999999</v>
      </c>
      <c r="R650" s="1">
        <f t="shared" si="327"/>
        <v>0.11960333629867545</v>
      </c>
      <c r="S650" s="2">
        <f>S$18</f>
        <v>1</v>
      </c>
      <c r="Z650" s="1">
        <f t="shared" si="302"/>
        <v>209.5</v>
      </c>
      <c r="AA650" s="1">
        <f t="shared" si="303"/>
        <v>-1.831148118794583E-3</v>
      </c>
      <c r="AB650" s="1">
        <f t="shared" si="319"/>
        <v>-0.35010839933947852</v>
      </c>
      <c r="AC650" s="1">
        <f t="shared" si="320"/>
        <v>-0.34583715286052691</v>
      </c>
      <c r="AD650" s="1">
        <f t="shared" si="306"/>
        <v>-0.34329146688760848</v>
      </c>
      <c r="AE650" s="1">
        <f t="shared" si="321"/>
        <v>0.11784903123784599</v>
      </c>
      <c r="AF650" s="1">
        <f t="shared" si="308"/>
        <v>-0.34583715286052691</v>
      </c>
      <c r="AG650" s="2"/>
      <c r="AH650" s="1">
        <f t="shared" si="309"/>
        <v>4.9857843330754241E-3</v>
      </c>
      <c r="AI650" s="1">
        <f t="shared" si="310"/>
        <v>0.66199525012070271</v>
      </c>
      <c r="AJ650" s="1">
        <f t="shared" si="311"/>
        <v>0.31132342356055692</v>
      </c>
      <c r="AK650" s="1">
        <f t="shared" si="312"/>
        <v>6.3295643427672701E-2</v>
      </c>
      <c r="AL650" s="1">
        <f t="shared" si="313"/>
        <v>2.9564740646650893</v>
      </c>
      <c r="AM650" s="1">
        <f t="shared" si="314"/>
        <v>10.773014556903016</v>
      </c>
      <c r="AN650" s="1">
        <f t="shared" si="325"/>
        <v>15.4438161351238</v>
      </c>
      <c r="AO650" s="1">
        <f t="shared" si="325"/>
        <v>15.443657827304273</v>
      </c>
      <c r="AP650" s="1">
        <f t="shared" si="325"/>
        <v>15.444134715504676</v>
      </c>
      <c r="AQ650" s="1">
        <f t="shared" si="325"/>
        <v>15.442697945573144</v>
      </c>
      <c r="AR650" s="1">
        <f t="shared" si="325"/>
        <v>15.447024963110819</v>
      </c>
      <c r="AS650" s="1">
        <f t="shared" si="325"/>
        <v>15.433978065390209</v>
      </c>
      <c r="AT650" s="1">
        <f t="shared" si="325"/>
        <v>15.473182387843949</v>
      </c>
      <c r="AU650" s="1">
        <f t="shared" si="315"/>
        <v>15.353981269193731</v>
      </c>
    </row>
    <row r="651" spans="1:47" ht="12.95" customHeight="1" x14ac:dyDescent="0.2">
      <c r="A651" s="70" t="s">
        <v>229</v>
      </c>
      <c r="B651" s="2"/>
      <c r="C651" s="69">
        <v>44778.701999999997</v>
      </c>
      <c r="D651" s="69"/>
      <c r="E651" s="1">
        <f t="shared" si="299"/>
        <v>216.00526264652598</v>
      </c>
      <c r="F651" s="1">
        <f t="shared" si="300"/>
        <v>216</v>
      </c>
      <c r="G651" s="1">
        <f t="shared" si="326"/>
        <v>8.8272799912374467E-3</v>
      </c>
      <c r="I651" s="1">
        <f>+G651</f>
        <v>8.8272799912374467E-3</v>
      </c>
      <c r="P651" s="1">
        <f t="shared" si="301"/>
        <v>7.3680697978850337E-4</v>
      </c>
      <c r="Q651" s="119">
        <f t="shared" si="316"/>
        <v>29760.201999999997</v>
      </c>
      <c r="R651" s="1">
        <f t="shared" si="327"/>
        <v>6.545575354898374E-5</v>
      </c>
      <c r="S651" s="2">
        <f>S$16</f>
        <v>0.1</v>
      </c>
      <c r="Z651" s="1">
        <f t="shared" si="302"/>
        <v>216</v>
      </c>
      <c r="AA651" s="1">
        <f t="shared" si="303"/>
        <v>-1.759017849796627E-3</v>
      </c>
      <c r="AB651" s="1">
        <f t="shared" si="319"/>
        <v>3.7708693840215581E-3</v>
      </c>
      <c r="AC651" s="1">
        <f t="shared" si="320"/>
        <v>8.0904730114489433E-3</v>
      </c>
      <c r="AD651" s="1">
        <f t="shared" si="306"/>
        <v>1.0586297841034074E-2</v>
      </c>
      <c r="AE651" s="1">
        <f t="shared" si="321"/>
        <v>1.120697019790827E-5</v>
      </c>
      <c r="AF651" s="1">
        <f t="shared" si="308"/>
        <v>8.0904730114489433E-3</v>
      </c>
      <c r="AG651" s="2"/>
      <c r="AH651" s="1">
        <f t="shared" si="309"/>
        <v>5.0564106072158886E-3</v>
      </c>
      <c r="AI651" s="1">
        <f t="shared" si="310"/>
        <v>0.66182519689511388</v>
      </c>
      <c r="AJ651" s="1">
        <f t="shared" si="311"/>
        <v>0.31389400009890256</v>
      </c>
      <c r="AK651" s="1">
        <f t="shared" si="312"/>
        <v>6.2380701846492366E-2</v>
      </c>
      <c r="AL651" s="1">
        <f t="shared" si="313"/>
        <v>2.959180271969811</v>
      </c>
      <c r="AM651" s="1">
        <f t="shared" si="314"/>
        <v>10.93374907738076</v>
      </c>
      <c r="AN651" s="1">
        <f t="shared" ref="AN651:AT660" si="328">$AU651+$AB$7*SIN(AO651)</f>
        <v>15.447655275311035</v>
      </c>
      <c r="AO651" s="1">
        <f t="shared" si="328"/>
        <v>15.447498157135129</v>
      </c>
      <c r="AP651" s="1">
        <f t="shared" si="328"/>
        <v>15.447970974433305</v>
      </c>
      <c r="AQ651" s="1">
        <f t="shared" si="328"/>
        <v>15.446547940320071</v>
      </c>
      <c r="AR651" s="1">
        <f t="shared" si="328"/>
        <v>15.450829208758551</v>
      </c>
      <c r="AS651" s="1">
        <f t="shared" si="328"/>
        <v>15.437933870274064</v>
      </c>
      <c r="AT651" s="1">
        <f t="shared" si="328"/>
        <v>15.476645641407298</v>
      </c>
      <c r="AU651" s="1">
        <f t="shared" si="315"/>
        <v>15.359095822472719</v>
      </c>
    </row>
    <row r="652" spans="1:47" ht="12.95" customHeight="1" x14ac:dyDescent="0.2">
      <c r="A652" s="75" t="s">
        <v>259</v>
      </c>
      <c r="B652" s="74"/>
      <c r="C652" s="69">
        <v>44793.789499999999</v>
      </c>
      <c r="D652" s="69">
        <v>8.0000000000000004E-4</v>
      </c>
      <c r="E652" s="1">
        <f t="shared" si="299"/>
        <v>225.00012624108228</v>
      </c>
      <c r="F652" s="1">
        <f t="shared" si="300"/>
        <v>225</v>
      </c>
      <c r="G652" s="1">
        <f t="shared" si="326"/>
        <v>2.1174999710638076E-4</v>
      </c>
      <c r="J652" s="1">
        <f>+C652-(C$7+F652*C$8)</f>
        <v>2.1174999710638076E-4</v>
      </c>
      <c r="P652" s="1">
        <f t="shared" si="301"/>
        <v>7.6765413018552305E-4</v>
      </c>
      <c r="Q652" s="119">
        <f t="shared" si="316"/>
        <v>29775.289499999999</v>
      </c>
      <c r="R652" s="1">
        <f t="shared" si="327"/>
        <v>3.0902940517447277E-7</v>
      </c>
      <c r="S652" s="2">
        <f>S$17</f>
        <v>1</v>
      </c>
      <c r="Z652" s="1">
        <f t="shared" si="302"/>
        <v>225</v>
      </c>
      <c r="AA652" s="1">
        <f t="shared" si="303"/>
        <v>-1.6592952957976657E-3</v>
      </c>
      <c r="AB652" s="1">
        <f t="shared" si="319"/>
        <v>-4.9422976182798319E-3</v>
      </c>
      <c r="AC652" s="1">
        <f t="shared" si="320"/>
        <v>-5.5590413307914229E-4</v>
      </c>
      <c r="AD652" s="1">
        <f t="shared" si="306"/>
        <v>1.8710452929040465E-3</v>
      </c>
      <c r="AE652" s="1">
        <f t="shared" si="321"/>
        <v>3.5008104880983892E-6</v>
      </c>
      <c r="AF652" s="1">
        <f t="shared" si="308"/>
        <v>-5.5590413307914229E-4</v>
      </c>
      <c r="AG652" s="2"/>
      <c r="AH652" s="1">
        <f t="shared" si="309"/>
        <v>5.1540476153862126E-3</v>
      </c>
      <c r="AI652" s="1">
        <f t="shared" si="310"/>
        <v>0.66159396726353137</v>
      </c>
      <c r="AJ652" s="1">
        <f t="shared" si="311"/>
        <v>0.31744729217854906</v>
      </c>
      <c r="AK652" s="1">
        <f t="shared" si="312"/>
        <v>6.1113880791957377E-2</v>
      </c>
      <c r="AL652" s="1">
        <f t="shared" si="313"/>
        <v>2.9629250412775079</v>
      </c>
      <c r="AM652" s="1">
        <f t="shared" si="314"/>
        <v>11.164176813032974</v>
      </c>
      <c r="AN652" s="1">
        <f t="shared" si="328"/>
        <v>15.452969375877753</v>
      </c>
      <c r="AO652" s="1">
        <f t="shared" si="328"/>
        <v>15.452813973508377</v>
      </c>
      <c r="AP652" s="1">
        <f t="shared" si="328"/>
        <v>15.453280973365894</v>
      </c>
      <c r="AQ652" s="1">
        <f t="shared" si="328"/>
        <v>15.451877419975064</v>
      </c>
      <c r="AR652" s="1">
        <f t="shared" si="328"/>
        <v>15.456094213912586</v>
      </c>
      <c r="AS652" s="1">
        <f t="shared" si="328"/>
        <v>15.443411278451649</v>
      </c>
      <c r="AT652" s="1">
        <f t="shared" si="328"/>
        <v>15.481435848351099</v>
      </c>
      <c r="AU652" s="1">
        <f t="shared" si="315"/>
        <v>15.366177511628242</v>
      </c>
    </row>
    <row r="653" spans="1:47" ht="12.95" customHeight="1" x14ac:dyDescent="0.2">
      <c r="A653" s="70" t="s">
        <v>267</v>
      </c>
      <c r="B653" s="2"/>
      <c r="C653" s="69">
        <v>44795.463000000003</v>
      </c>
      <c r="D653" s="69"/>
      <c r="E653" s="1">
        <f t="shared" si="299"/>
        <v>225.99783323200381</v>
      </c>
      <c r="F653" s="1">
        <f t="shared" si="300"/>
        <v>226</v>
      </c>
      <c r="G653" s="1">
        <f t="shared" si="326"/>
        <v>-3.6344199979794212E-3</v>
      </c>
      <c r="I653" s="1">
        <f>+G653</f>
        <v>-3.6344199979794212E-3</v>
      </c>
      <c r="P653" s="1">
        <f t="shared" si="301"/>
        <v>7.7108252154861579E-4</v>
      </c>
      <c r="Q653" s="119">
        <f t="shared" si="316"/>
        <v>29776.963000000003</v>
      </c>
      <c r="R653" s="1">
        <f t="shared" si="327"/>
        <v>1.9408452449567884E-5</v>
      </c>
      <c r="S653" s="2">
        <f>S$16</f>
        <v>0.1</v>
      </c>
      <c r="Z653" s="1">
        <f t="shared" si="302"/>
        <v>226</v>
      </c>
      <c r="AA653" s="1">
        <f t="shared" si="303"/>
        <v>-1.6482258446485019E-3</v>
      </c>
      <c r="AB653" s="1">
        <f t="shared" si="319"/>
        <v>-8.7993051155940121E-3</v>
      </c>
      <c r="AC653" s="1">
        <f t="shared" si="320"/>
        <v>-4.4055025195280373E-3</v>
      </c>
      <c r="AD653" s="1">
        <f t="shared" si="306"/>
        <v>-1.9861941533309193E-3</v>
      </c>
      <c r="AE653" s="1">
        <f t="shared" si="321"/>
        <v>3.9449672147259272E-7</v>
      </c>
      <c r="AF653" s="1">
        <f t="shared" si="308"/>
        <v>-4.4055025195280373E-3</v>
      </c>
      <c r="AG653" s="2"/>
      <c r="AH653" s="1">
        <f t="shared" si="309"/>
        <v>5.1648851176145909E-3</v>
      </c>
      <c r="AI653" s="1">
        <f t="shared" si="310"/>
        <v>0.66156857782541478</v>
      </c>
      <c r="AJ653" s="1">
        <f t="shared" si="311"/>
        <v>0.31784167511095596</v>
      </c>
      <c r="AK653" s="1">
        <f t="shared" si="312"/>
        <v>6.0973124430170868E-2</v>
      </c>
      <c r="AL653" s="1">
        <f t="shared" si="313"/>
        <v>2.9633409649493911</v>
      </c>
      <c r="AM653" s="1">
        <f t="shared" si="314"/>
        <v>11.190365701392938</v>
      </c>
      <c r="AN653" s="1">
        <f t="shared" si="328"/>
        <v>15.453559715997063</v>
      </c>
      <c r="AO653" s="1">
        <f t="shared" si="328"/>
        <v>15.453404509173573</v>
      </c>
      <c r="AP653" s="1">
        <f t="shared" si="328"/>
        <v>15.453870849754518</v>
      </c>
      <c r="AQ653" s="1">
        <f t="shared" si="328"/>
        <v>15.452469493776169</v>
      </c>
      <c r="AR653" s="1">
        <f t="shared" si="328"/>
        <v>15.456679043573841</v>
      </c>
      <c r="AS653" s="1">
        <f t="shared" si="328"/>
        <v>15.44401988957398</v>
      </c>
      <c r="AT653" s="1">
        <f t="shared" si="328"/>
        <v>15.481967734658808</v>
      </c>
      <c r="AU653" s="1">
        <f t="shared" si="315"/>
        <v>15.366964365978856</v>
      </c>
    </row>
    <row r="654" spans="1:47" ht="12.95" customHeight="1" x14ac:dyDescent="0.2">
      <c r="A654" s="70" t="s">
        <v>258</v>
      </c>
      <c r="B654" s="2" t="s">
        <v>101</v>
      </c>
      <c r="C654" s="69">
        <v>44816.417999999998</v>
      </c>
      <c r="D654" s="69"/>
      <c r="E654" s="1">
        <f t="shared" si="299"/>
        <v>238.49078213830768</v>
      </c>
      <c r="F654" s="1">
        <f t="shared" si="300"/>
        <v>238.5</v>
      </c>
      <c r="G654" s="1">
        <f t="shared" si="326"/>
        <v>-1.5461545008292887E-2</v>
      </c>
      <c r="I654" s="1">
        <f>+G654</f>
        <v>-1.5461545008292887E-2</v>
      </c>
      <c r="P654" s="1">
        <f t="shared" si="301"/>
        <v>8.1395311084505055E-4</v>
      </c>
      <c r="Q654" s="119">
        <f t="shared" si="316"/>
        <v>29797.917999999998</v>
      </c>
      <c r="R654" s="1">
        <f t="shared" si="327"/>
        <v>2.6489183902606256E-4</v>
      </c>
      <c r="S654" s="2">
        <f>S$16</f>
        <v>0.1</v>
      </c>
      <c r="Z654" s="1">
        <f t="shared" si="302"/>
        <v>238.5</v>
      </c>
      <c r="AA654" s="1">
        <f t="shared" si="303"/>
        <v>-1.5100421342643762E-3</v>
      </c>
      <c r="AB654" s="1">
        <f t="shared" si="319"/>
        <v>-2.0761710735172221E-2</v>
      </c>
      <c r="AC654" s="1">
        <f t="shared" si="320"/>
        <v>-1.6275498119137938E-2</v>
      </c>
      <c r="AD654" s="1">
        <f t="shared" si="306"/>
        <v>-1.395150287402851E-2</v>
      </c>
      <c r="AE654" s="1">
        <f t="shared" si="321"/>
        <v>1.9464443244402582E-5</v>
      </c>
      <c r="AF654" s="1">
        <f t="shared" si="308"/>
        <v>-1.6275498119137938E-2</v>
      </c>
      <c r="AG654" s="2"/>
      <c r="AH654" s="1">
        <f t="shared" si="309"/>
        <v>5.3001657268793335E-3</v>
      </c>
      <c r="AI654" s="1">
        <f t="shared" si="310"/>
        <v>0.6612563098659141</v>
      </c>
      <c r="AJ654" s="1">
        <f t="shared" si="311"/>
        <v>0.32276426241770506</v>
      </c>
      <c r="AK654" s="1">
        <f t="shared" si="312"/>
        <v>5.9213696154114405E-2</v>
      </c>
      <c r="AL654" s="1">
        <f t="shared" si="313"/>
        <v>2.9685373293314776</v>
      </c>
      <c r="AM654" s="1">
        <f t="shared" si="314"/>
        <v>11.528140829327681</v>
      </c>
      <c r="AN654" s="1">
        <f t="shared" si="328"/>
        <v>15.460937052683011</v>
      </c>
      <c r="AO654" s="1">
        <f t="shared" si="328"/>
        <v>15.460784372440406</v>
      </c>
      <c r="AP654" s="1">
        <f t="shared" si="328"/>
        <v>15.461242256103974</v>
      </c>
      <c r="AQ654" s="1">
        <f t="shared" si="328"/>
        <v>15.459868917433663</v>
      </c>
      <c r="AR654" s="1">
        <f t="shared" si="328"/>
        <v>15.463986576047185</v>
      </c>
      <c r="AS654" s="1">
        <f t="shared" si="328"/>
        <v>15.451627704903821</v>
      </c>
      <c r="AT654" s="1">
        <f t="shared" si="328"/>
        <v>15.488610356848504</v>
      </c>
      <c r="AU654" s="1">
        <f t="shared" si="315"/>
        <v>15.376800045361525</v>
      </c>
    </row>
    <row r="655" spans="1:47" ht="12.95" customHeight="1" x14ac:dyDescent="0.2">
      <c r="A655" s="67" t="s">
        <v>268</v>
      </c>
      <c r="B655" s="68" t="s">
        <v>100</v>
      </c>
      <c r="C655" s="67">
        <v>44874.373</v>
      </c>
      <c r="D655" s="69"/>
      <c r="E655" s="70">
        <f t="shared" si="299"/>
        <v>273.0423857586872</v>
      </c>
      <c r="F655" s="1">
        <f t="shared" si="300"/>
        <v>273</v>
      </c>
      <c r="G655" s="1">
        <f t="shared" si="326"/>
        <v>7.1095589999458753E-2</v>
      </c>
      <c r="I655" s="1">
        <f>+C655-(C$7+F655*C$8)</f>
        <v>7.1095589999458753E-2</v>
      </c>
      <c r="O655" s="1">
        <f ca="1">+C$11+C$12*$F655</f>
        <v>1.432352462415103E-2</v>
      </c>
      <c r="P655" s="1">
        <f t="shared" si="301"/>
        <v>9.3242677050904544E-4</v>
      </c>
      <c r="Q655" s="119">
        <f t="shared" si="316"/>
        <v>29855.873</v>
      </c>
      <c r="R655" s="1">
        <f t="shared" si="327"/>
        <v>4.9228694742922399E-3</v>
      </c>
      <c r="S655" s="2">
        <f>S$16</f>
        <v>0.1</v>
      </c>
      <c r="Z655" s="1">
        <f t="shared" si="302"/>
        <v>273</v>
      </c>
      <c r="AA655" s="1">
        <f t="shared" si="303"/>
        <v>-1.1304605117881247E-3</v>
      </c>
      <c r="AB655" s="1">
        <f t="shared" si="319"/>
        <v>6.5423891142685445E-2</v>
      </c>
      <c r="AC655" s="1">
        <f t="shared" si="320"/>
        <v>7.0163163228949707E-2</v>
      </c>
      <c r="AD655" s="1">
        <f t="shared" si="306"/>
        <v>7.2226050511246878E-2</v>
      </c>
      <c r="AE655" s="1">
        <f t="shared" si="321"/>
        <v>5.2166023724531851E-4</v>
      </c>
      <c r="AF655" s="1">
        <f t="shared" si="308"/>
        <v>7.0163163228949707E-2</v>
      </c>
      <c r="AG655" s="2"/>
      <c r="AH655" s="1">
        <f t="shared" si="309"/>
        <v>5.6716988567733131E-3</v>
      </c>
      <c r="AI655" s="1">
        <f t="shared" si="310"/>
        <v>0.66044328218560389</v>
      </c>
      <c r="AJ655" s="1">
        <f t="shared" si="311"/>
        <v>0.3362816531411334</v>
      </c>
      <c r="AK655" s="1">
        <f t="shared" si="312"/>
        <v>5.4357932309866019E-2</v>
      </c>
      <c r="AL655" s="1">
        <f t="shared" si="313"/>
        <v>2.9828545281467598</v>
      </c>
      <c r="AM655" s="1">
        <f t="shared" si="314"/>
        <v>12.572900162464686</v>
      </c>
      <c r="AN655" s="1">
        <f t="shared" si="328"/>
        <v>15.481280803031702</v>
      </c>
      <c r="AO655" s="1">
        <f t="shared" si="328"/>
        <v>15.481135875804357</v>
      </c>
      <c r="AP655" s="1">
        <f t="shared" si="328"/>
        <v>15.481568380412391</v>
      </c>
      <c r="AQ655" s="1">
        <f t="shared" si="328"/>
        <v>15.480277534099672</v>
      </c>
      <c r="AR655" s="1">
        <f t="shared" si="328"/>
        <v>15.48412903933882</v>
      </c>
      <c r="AS655" s="1">
        <f t="shared" si="328"/>
        <v>15.472627036354639</v>
      </c>
      <c r="AT655" s="1">
        <f t="shared" si="328"/>
        <v>15.506888813476719</v>
      </c>
      <c r="AU655" s="1">
        <f t="shared" si="315"/>
        <v>15.403946520457696</v>
      </c>
    </row>
    <row r="656" spans="1:47" ht="12.95" customHeight="1" x14ac:dyDescent="0.2">
      <c r="A656" s="70" t="s">
        <v>267</v>
      </c>
      <c r="B656" s="2"/>
      <c r="C656" s="69">
        <v>44879.315000000002</v>
      </c>
      <c r="D656" s="69"/>
      <c r="E656" s="1">
        <f t="shared" si="299"/>
        <v>275.98870661266022</v>
      </c>
      <c r="F656" s="1">
        <f t="shared" si="300"/>
        <v>276</v>
      </c>
      <c r="G656" s="1">
        <f t="shared" si="326"/>
        <v>-1.8942920003610197E-2</v>
      </c>
      <c r="I656" s="1">
        <f>+G656</f>
        <v>-1.8942920003610197E-2</v>
      </c>
      <c r="P656" s="1">
        <f t="shared" si="301"/>
        <v>9.4273929270964965E-4</v>
      </c>
      <c r="Q656" s="119">
        <f t="shared" si="316"/>
        <v>29860.815000000002</v>
      </c>
      <c r="R656" s="1">
        <f t="shared" si="327"/>
        <v>3.9543944564931197E-4</v>
      </c>
      <c r="S656" s="2">
        <f>S$16</f>
        <v>0.1</v>
      </c>
      <c r="Z656" s="1">
        <f t="shared" si="302"/>
        <v>276</v>
      </c>
      <c r="AA656" s="1">
        <f t="shared" si="303"/>
        <v>-1.0975810707631664E-3</v>
      </c>
      <c r="AB656" s="1">
        <f t="shared" si="319"/>
        <v>-2.4646795939415229E-2</v>
      </c>
      <c r="AC656" s="1">
        <f t="shared" si="320"/>
        <v>-1.9885659296319847E-2</v>
      </c>
      <c r="AD656" s="1">
        <f t="shared" si="306"/>
        <v>-1.7845338932847031E-2</v>
      </c>
      <c r="AE656" s="1">
        <f t="shared" si="321"/>
        <v>3.1845612162818603E-5</v>
      </c>
      <c r="AF656" s="1">
        <f t="shared" si="308"/>
        <v>-1.9885659296319847E-2</v>
      </c>
      <c r="AG656" s="2"/>
      <c r="AH656" s="1">
        <f t="shared" si="309"/>
        <v>5.7038759358050322E-3</v>
      </c>
      <c r="AI656" s="1">
        <f t="shared" si="310"/>
        <v>0.6603759599481771</v>
      </c>
      <c r="AJ656" s="1">
        <f t="shared" si="311"/>
        <v>0.3374523107849256</v>
      </c>
      <c r="AK656" s="1">
        <f t="shared" si="312"/>
        <v>5.3935710218436829E-2</v>
      </c>
      <c r="AL656" s="1">
        <f t="shared" si="313"/>
        <v>2.9840978555883799</v>
      </c>
      <c r="AM656" s="1">
        <f t="shared" si="314"/>
        <v>12.672572131510446</v>
      </c>
      <c r="AN656" s="1">
        <f t="shared" si="328"/>
        <v>15.483048647348607</v>
      </c>
      <c r="AO656" s="1">
        <f t="shared" si="328"/>
        <v>15.482904447503953</v>
      </c>
      <c r="AP656" s="1">
        <f t="shared" si="328"/>
        <v>15.483334606769315</v>
      </c>
      <c r="AQ656" s="1">
        <f t="shared" si="328"/>
        <v>15.482051283081658</v>
      </c>
      <c r="AR656" s="1">
        <f t="shared" si="328"/>
        <v>15.485878800200007</v>
      </c>
      <c r="AS656" s="1">
        <f t="shared" si="328"/>
        <v>15.474453191347765</v>
      </c>
      <c r="AT656" s="1">
        <f t="shared" si="328"/>
        <v>15.508474565153435</v>
      </c>
      <c r="AU656" s="1">
        <f t="shared" si="315"/>
        <v>15.406307083509537</v>
      </c>
    </row>
    <row r="657" spans="1:47" ht="12.95" customHeight="1" x14ac:dyDescent="0.2">
      <c r="A657" s="70" t="s">
        <v>264</v>
      </c>
      <c r="B657" s="2"/>
      <c r="C657" s="69">
        <v>45050.423000000003</v>
      </c>
      <c r="D657" s="69"/>
      <c r="E657" s="1">
        <f t="shared" si="299"/>
        <v>377.99984960766892</v>
      </c>
      <c r="F657" s="1">
        <f t="shared" si="300"/>
        <v>378</v>
      </c>
      <c r="G657" s="1">
        <f t="shared" si="326"/>
        <v>-2.5225999706890434E-4</v>
      </c>
      <c r="K657" s="1">
        <f>+C657-(C$7+F657*C$8)</f>
        <v>-2.5225999706890434E-4</v>
      </c>
      <c r="P657" s="1">
        <f t="shared" si="301"/>
        <v>1.2943613001570784E-3</v>
      </c>
      <c r="Q657" s="119">
        <f t="shared" si="316"/>
        <v>30031.923000000003</v>
      </c>
      <c r="R657" s="1">
        <f t="shared" si="327"/>
        <v>2.3920374370329817E-6</v>
      </c>
      <c r="S657" s="2">
        <f>S$18</f>
        <v>1</v>
      </c>
      <c r="Z657" s="1">
        <f t="shared" si="302"/>
        <v>378</v>
      </c>
      <c r="AA657" s="1">
        <f t="shared" si="303"/>
        <v>7.5359690020013886E-6</v>
      </c>
      <c r="AB657" s="1">
        <f t="shared" si="319"/>
        <v>-7.0371353243153783E-3</v>
      </c>
      <c r="AC657" s="1">
        <f t="shared" si="320"/>
        <v>-1.5466212972259827E-3</v>
      </c>
      <c r="AD657" s="1">
        <f t="shared" si="306"/>
        <v>-2.5979596607090573E-4</v>
      </c>
      <c r="AE657" s="1">
        <f t="shared" si="321"/>
        <v>6.7493943986715205E-8</v>
      </c>
      <c r="AF657" s="1">
        <f t="shared" si="308"/>
        <v>-1.5466212972259827E-3</v>
      </c>
      <c r="AG657" s="2"/>
      <c r="AH657" s="1">
        <f t="shared" si="309"/>
        <v>6.7848753272464739E-3</v>
      </c>
      <c r="AI657" s="1">
        <f t="shared" si="310"/>
        <v>0.65840547129200977</v>
      </c>
      <c r="AJ657" s="1">
        <f t="shared" si="311"/>
        <v>0.37680483358599959</v>
      </c>
      <c r="AK657" s="1">
        <f t="shared" si="312"/>
        <v>3.958190716293724E-2</v>
      </c>
      <c r="AL657" s="1">
        <f t="shared" si="313"/>
        <v>3.026233170225733</v>
      </c>
      <c r="AM657" s="1">
        <f t="shared" si="314"/>
        <v>17.317878697502504</v>
      </c>
      <c r="AN657" s="1">
        <f t="shared" si="328"/>
        <v>15.54305659789048</v>
      </c>
      <c r="AO657" s="1">
        <f t="shared" si="328"/>
        <v>15.542941875994909</v>
      </c>
      <c r="AP657" s="1">
        <f t="shared" si="328"/>
        <v>15.54328007116594</v>
      </c>
      <c r="AQ657" s="1">
        <f t="shared" si="328"/>
        <v>15.542283031742318</v>
      </c>
      <c r="AR657" s="1">
        <f t="shared" si="328"/>
        <v>15.545221948702904</v>
      </c>
      <c r="AS657" s="1">
        <f t="shared" si="328"/>
        <v>15.536554895898686</v>
      </c>
      <c r="AT657" s="1">
        <f t="shared" si="328"/>
        <v>15.562079822146114</v>
      </c>
      <c r="AU657" s="1">
        <f t="shared" si="315"/>
        <v>15.486566227272128</v>
      </c>
    </row>
    <row r="658" spans="1:47" ht="12.95" customHeight="1" x14ac:dyDescent="0.2">
      <c r="A658" s="70" t="s">
        <v>269</v>
      </c>
      <c r="B658" s="2"/>
      <c r="C658" s="69">
        <v>45102.392</v>
      </c>
      <c r="D658" s="69"/>
      <c r="E658" s="1">
        <f t="shared" si="299"/>
        <v>408.98272060322336</v>
      </c>
      <c r="F658" s="1">
        <f t="shared" si="300"/>
        <v>409</v>
      </c>
      <c r="G658" s="1">
        <f t="shared" si="326"/>
        <v>-2.8983530006371439E-2</v>
      </c>
      <c r="I658" s="1">
        <f>+G658</f>
        <v>-2.8983530006371439E-2</v>
      </c>
      <c r="P658" s="1">
        <f t="shared" si="301"/>
        <v>1.4016103369285098E-3</v>
      </c>
      <c r="Q658" s="119">
        <f t="shared" si="316"/>
        <v>30083.892</v>
      </c>
      <c r="R658" s="1">
        <f t="shared" si="327"/>
        <v>9.2325675368203411E-4</v>
      </c>
      <c r="S658" s="2">
        <f>S$16</f>
        <v>0.1</v>
      </c>
      <c r="Z658" s="1">
        <f t="shared" si="302"/>
        <v>409</v>
      </c>
      <c r="AA658" s="1">
        <f t="shared" si="303"/>
        <v>3.3824866930196387E-4</v>
      </c>
      <c r="AB658" s="1">
        <f t="shared" si="319"/>
        <v>-3.609169679205082E-2</v>
      </c>
      <c r="AC658" s="1">
        <f t="shared" si="320"/>
        <v>-3.0385140343299949E-2</v>
      </c>
      <c r="AD658" s="1">
        <f t="shared" si="306"/>
        <v>-2.9321778675673402E-2</v>
      </c>
      <c r="AE658" s="1">
        <f t="shared" si="321"/>
        <v>8.5976670470517557E-5</v>
      </c>
      <c r="AF658" s="1">
        <f t="shared" si="308"/>
        <v>-3.0385140343299949E-2</v>
      </c>
      <c r="AG658" s="2"/>
      <c r="AH658" s="1">
        <f t="shared" si="309"/>
        <v>7.1081667856793818E-3</v>
      </c>
      <c r="AI658" s="1">
        <f t="shared" si="310"/>
        <v>0.65792823532015832</v>
      </c>
      <c r="AJ658" s="1">
        <f t="shared" si="311"/>
        <v>0.38859314851656018</v>
      </c>
      <c r="AK658" s="1">
        <f t="shared" si="312"/>
        <v>3.5220125307960086E-2</v>
      </c>
      <c r="AL658" s="1">
        <f t="shared" si="313"/>
        <v>3.0389929704897405</v>
      </c>
      <c r="AM658" s="1">
        <f t="shared" si="314"/>
        <v>19.476134648515121</v>
      </c>
      <c r="AN658" s="1">
        <f t="shared" si="328"/>
        <v>15.561261267822649</v>
      </c>
      <c r="AO658" s="1">
        <f t="shared" si="328"/>
        <v>15.561157179295659</v>
      </c>
      <c r="AP658" s="1">
        <f t="shared" si="328"/>
        <v>15.561463152097483</v>
      </c>
      <c r="AQ658" s="1">
        <f t="shared" si="328"/>
        <v>15.560563692100517</v>
      </c>
      <c r="AR658" s="1">
        <f t="shared" si="328"/>
        <v>15.563207470795371</v>
      </c>
      <c r="AS658" s="1">
        <f t="shared" si="328"/>
        <v>15.555433647488593</v>
      </c>
      <c r="AT658" s="1">
        <f t="shared" si="328"/>
        <v>15.578267303204756</v>
      </c>
      <c r="AU658" s="1">
        <f t="shared" si="315"/>
        <v>15.510958712141152</v>
      </c>
    </row>
    <row r="659" spans="1:47" ht="12.95" customHeight="1" x14ac:dyDescent="0.2">
      <c r="A659" s="70" t="s">
        <v>269</v>
      </c>
      <c r="B659" s="2" t="s">
        <v>101</v>
      </c>
      <c r="C659" s="69">
        <v>45138.482000000004</v>
      </c>
      <c r="D659" s="69"/>
      <c r="E659" s="1">
        <f t="shared" si="299"/>
        <v>430.49885164730222</v>
      </c>
      <c r="F659" s="1">
        <f t="shared" si="300"/>
        <v>430.5</v>
      </c>
      <c r="G659" s="1">
        <f t="shared" si="326"/>
        <v>-1.9261850029579364E-3</v>
      </c>
      <c r="I659" s="1">
        <f>+G659</f>
        <v>-1.9261850029579364E-3</v>
      </c>
      <c r="P659" s="1">
        <f t="shared" si="301"/>
        <v>1.4760977306121461E-3</v>
      </c>
      <c r="Q659" s="119">
        <f t="shared" si="316"/>
        <v>30119.982000000004</v>
      </c>
      <c r="R659" s="1">
        <f t="shared" si="327"/>
        <v>1.1575527799149114E-5</v>
      </c>
      <c r="S659" s="2">
        <f>S$16</f>
        <v>0.1</v>
      </c>
      <c r="Z659" s="1">
        <f t="shared" si="302"/>
        <v>430.5</v>
      </c>
      <c r="AA659" s="1">
        <f t="shared" si="303"/>
        <v>5.6612980703997073E-4</v>
      </c>
      <c r="AB659" s="1">
        <f t="shared" si="319"/>
        <v>-9.2570609222153225E-3</v>
      </c>
      <c r="AC659" s="1">
        <f t="shared" si="320"/>
        <v>-3.4022827335700827E-3</v>
      </c>
      <c r="AD659" s="1">
        <f t="shared" si="306"/>
        <v>-2.4923148099979071E-3</v>
      </c>
      <c r="AE659" s="1">
        <f t="shared" si="321"/>
        <v>6.211633112134905E-7</v>
      </c>
      <c r="AF659" s="1">
        <f t="shared" si="308"/>
        <v>-3.4022827335700827E-3</v>
      </c>
      <c r="AG659" s="2"/>
      <c r="AH659" s="1">
        <f t="shared" si="309"/>
        <v>7.3308759192573852E-3</v>
      </c>
      <c r="AI659" s="1">
        <f t="shared" si="310"/>
        <v>0.65763028795487233</v>
      </c>
      <c r="AJ659" s="1">
        <f t="shared" si="311"/>
        <v>0.39672229538372922</v>
      </c>
      <c r="AK659" s="1">
        <f t="shared" si="312"/>
        <v>3.2195181192621505E-2</v>
      </c>
      <c r="AL659" s="1">
        <f t="shared" si="313"/>
        <v>3.0478320736806936</v>
      </c>
      <c r="AM659" s="1">
        <f t="shared" si="314"/>
        <v>21.31529703451292</v>
      </c>
      <c r="AN659" s="1">
        <f t="shared" si="328"/>
        <v>15.573879582847383</v>
      </c>
      <c r="AO659" s="1">
        <f t="shared" si="328"/>
        <v>15.573783270858357</v>
      </c>
      <c r="AP659" s="1">
        <f t="shared" si="328"/>
        <v>15.574065880091901</v>
      </c>
      <c r="AQ659" s="1">
        <f t="shared" si="328"/>
        <v>15.573236586369518</v>
      </c>
      <c r="AR659" s="1">
        <f t="shared" si="328"/>
        <v>15.575669818722792</v>
      </c>
      <c r="AS659" s="1">
        <f t="shared" si="328"/>
        <v>15.568528175533089</v>
      </c>
      <c r="AT659" s="1">
        <f t="shared" si="328"/>
        <v>15.589470292461316</v>
      </c>
      <c r="AU659" s="1">
        <f t="shared" si="315"/>
        <v>15.527876080679345</v>
      </c>
    </row>
    <row r="660" spans="1:47" ht="12.95" customHeight="1" x14ac:dyDescent="0.2">
      <c r="A660" s="70" t="s">
        <v>269</v>
      </c>
      <c r="B660" s="2"/>
      <c r="C660" s="69">
        <v>45159.452599999997</v>
      </c>
      <c r="D660" s="69"/>
      <c r="E660" s="1">
        <f t="shared" si="299"/>
        <v>443.00110095937669</v>
      </c>
      <c r="F660" s="1">
        <f t="shared" si="300"/>
        <v>443</v>
      </c>
      <c r="G660" s="1">
        <f t="shared" si="326"/>
        <v>1.8466899928171188E-3</v>
      </c>
      <c r="I660" s="1">
        <f>+G660</f>
        <v>1.8466899928171188E-3</v>
      </c>
      <c r="P660" s="1">
        <f t="shared" si="301"/>
        <v>1.5194438886812186E-3</v>
      </c>
      <c r="Q660" s="119">
        <f t="shared" si="316"/>
        <v>30140.952599999997</v>
      </c>
      <c r="R660" s="1">
        <f t="shared" si="327"/>
        <v>1.0709001267212445E-7</v>
      </c>
      <c r="S660" s="2">
        <f>S$16</f>
        <v>0.1</v>
      </c>
      <c r="Z660" s="1">
        <f t="shared" si="302"/>
        <v>443</v>
      </c>
      <c r="AA660" s="1">
        <f t="shared" si="303"/>
        <v>6.9804862340835678E-4</v>
      </c>
      <c r="AB660" s="1">
        <f t="shared" si="319"/>
        <v>-5.6130883453699232E-3</v>
      </c>
      <c r="AC660" s="1">
        <f t="shared" si="320"/>
        <v>3.2724610413590021E-4</v>
      </c>
      <c r="AD660" s="1">
        <f t="shared" si="306"/>
        <v>1.148641369408762E-3</v>
      </c>
      <c r="AE660" s="1">
        <f t="shared" si="321"/>
        <v>1.3193769955172359E-7</v>
      </c>
      <c r="AF660" s="1">
        <f t="shared" si="308"/>
        <v>3.2724610413590021E-4</v>
      </c>
      <c r="AG660" s="2"/>
      <c r="AH660" s="1">
        <f t="shared" si="309"/>
        <v>7.459778338187042E-3</v>
      </c>
      <c r="AI660" s="1">
        <f t="shared" si="310"/>
        <v>0.65746946733481737</v>
      </c>
      <c r="AJ660" s="1">
        <f t="shared" si="311"/>
        <v>0.40143104821742615</v>
      </c>
      <c r="AK660" s="1">
        <f t="shared" si="312"/>
        <v>3.0436550560069449E-2</v>
      </c>
      <c r="AL660" s="1">
        <f t="shared" si="313"/>
        <v>3.0529674982367894</v>
      </c>
      <c r="AM660" s="1">
        <f t="shared" si="314"/>
        <v>22.552183417304391</v>
      </c>
      <c r="AN660" s="1">
        <f t="shared" si="328"/>
        <v>15.581213230012567</v>
      </c>
      <c r="AO660" s="1">
        <f t="shared" si="328"/>
        <v>15.581121580175965</v>
      </c>
      <c r="AP660" s="1">
        <f t="shared" si="328"/>
        <v>15.581390250820839</v>
      </c>
      <c r="AQ660" s="1">
        <f t="shared" si="328"/>
        <v>15.580602619240654</v>
      </c>
      <c r="AR660" s="1">
        <f t="shared" si="328"/>
        <v>15.58291140731829</v>
      </c>
      <c r="AS660" s="1">
        <f t="shared" si="328"/>
        <v>15.576141702097567</v>
      </c>
      <c r="AT660" s="1">
        <f t="shared" si="328"/>
        <v>15.595975449605744</v>
      </c>
      <c r="AU660" s="1">
        <f t="shared" si="315"/>
        <v>15.537711760062015</v>
      </c>
    </row>
    <row r="661" spans="1:47" ht="12.95" customHeight="1" x14ac:dyDescent="0.2">
      <c r="A661" s="70" t="s">
        <v>270</v>
      </c>
      <c r="B661" s="2" t="s">
        <v>101</v>
      </c>
      <c r="C661" s="69">
        <v>45180.415999999997</v>
      </c>
      <c r="D661" s="69"/>
      <c r="E661" s="1">
        <f t="shared" ref="E661:E724" si="329">+(C661-C$7)/C$8</f>
        <v>455.49905777648411</v>
      </c>
      <c r="F661" s="1">
        <f t="shared" ref="F661:F724" si="330">ROUND(2*E661,0)/2</f>
        <v>455.5</v>
      </c>
      <c r="G661" s="1">
        <f t="shared" si="326"/>
        <v>-1.58043500414351E-3</v>
      </c>
      <c r="I661" s="1">
        <f>+G661</f>
        <v>-1.58043500414351E-3</v>
      </c>
      <c r="P661" s="1">
        <f t="shared" ref="P661:P724" si="331">+D$11+D$12*F661+D$13*F661^2</f>
        <v>1.5628191157461737E-3</v>
      </c>
      <c r="Q661" s="119">
        <f t="shared" si="316"/>
        <v>30161.915999999997</v>
      </c>
      <c r="R661" s="1">
        <f t="shared" si="327"/>
        <v>9.8800464622034713E-6</v>
      </c>
      <c r="S661" s="2">
        <f>S$16</f>
        <v>0.1</v>
      </c>
      <c r="Z661" s="1">
        <f t="shared" ref="Z661:Z724" si="332">F661</f>
        <v>455.5</v>
      </c>
      <c r="AA661" s="1">
        <f t="shared" ref="AA661:AA724" si="333">AB$3+AB$4*Z661+AB$5*Z661^2+AH661</f>
        <v>8.2954217528144122E-4</v>
      </c>
      <c r="AB661" s="1">
        <f t="shared" si="319"/>
        <v>-9.1686835715620134E-3</v>
      </c>
      <c r="AC661" s="1">
        <f t="shared" si="320"/>
        <v>-3.143254119889684E-3</v>
      </c>
      <c r="AD661" s="1">
        <f t="shared" ref="AD661:AD724" si="334">IF(S661&lt;&gt;0,G661-AA661,-9999)</f>
        <v>-2.4099771794249512E-3</v>
      </c>
      <c r="AE661" s="1">
        <f t="shared" si="321"/>
        <v>5.8079900053490447E-7</v>
      </c>
      <c r="AF661" s="1">
        <f t="shared" ref="AF661:AF724" si="335">IF(S661&lt;&gt;0,G661-P661,-9999)</f>
        <v>-3.143254119889684E-3</v>
      </c>
      <c r="AG661" s="2"/>
      <c r="AH661" s="1">
        <f t="shared" ref="AH661:AH724" si="336">$AB$6*($AB$11/AI661*AJ661+$AB$12)</f>
        <v>7.5882485674185034E-3</v>
      </c>
      <c r="AI661" s="1">
        <f t="shared" ref="AI661:AI724" si="337">1+$AB$7*COS(AL661)</f>
        <v>0.65731775067075482</v>
      </c>
      <c r="AJ661" s="1">
        <f t="shared" ref="AJ661:AJ724" si="338">SIN(AL661+RADIANS($AB$9))</f>
        <v>0.4061269658855392</v>
      </c>
      <c r="AK661" s="1">
        <f t="shared" ref="AK661:AK724" si="339">$AB$7*SIN(AL661)</f>
        <v>2.867796039711409E-2</v>
      </c>
      <c r="AL661" s="1">
        <f t="shared" ref="AL661:AL724" si="340">2*ATAN(AM661)</f>
        <v>3.0581004623261538</v>
      </c>
      <c r="AM661" s="1">
        <f t="shared" ref="AM661:AM724" si="341">SQRT((1+$AB$7)/(1-$AB$7))*TAN(AN661/2)</f>
        <v>23.940418983000534</v>
      </c>
      <c r="AN661" s="1">
        <f t="shared" ref="AN661:AT670" si="342">$AU661+$AB$7*SIN(AO661)</f>
        <v>15.588545105941687</v>
      </c>
      <c r="AO661" s="1">
        <f t="shared" si="342"/>
        <v>15.588458216102866</v>
      </c>
      <c r="AP661" s="1">
        <f t="shared" si="342"/>
        <v>15.588712702080334</v>
      </c>
      <c r="AQ661" s="1">
        <f t="shared" si="342"/>
        <v>15.587967332730113</v>
      </c>
      <c r="AR661" s="1">
        <f t="shared" si="342"/>
        <v>15.590150273100305</v>
      </c>
      <c r="AS661" s="1">
        <f t="shared" si="342"/>
        <v>15.58375552990387</v>
      </c>
      <c r="AT661" s="1">
        <f t="shared" si="342"/>
        <v>15.602474970331972</v>
      </c>
      <c r="AU661" s="1">
        <f t="shared" ref="AU661:AU724" si="343">RADIANS($AB$9)+$AB$18*(F661-AB$15)</f>
        <v>15.547547439444685</v>
      </c>
    </row>
    <row r="662" spans="1:47" ht="12.95" customHeight="1" x14ac:dyDescent="0.2">
      <c r="A662" s="75" t="s">
        <v>259</v>
      </c>
      <c r="B662" s="74"/>
      <c r="C662" s="69">
        <v>45479.824999999997</v>
      </c>
      <c r="D662" s="69">
        <v>8.9999999999999998E-4</v>
      </c>
      <c r="E662" s="1">
        <f t="shared" si="329"/>
        <v>634.00067262203481</v>
      </c>
      <c r="F662" s="1">
        <f t="shared" si="330"/>
        <v>634</v>
      </c>
      <c r="G662" s="1">
        <f t="shared" si="326"/>
        <v>1.1282199920970015E-3</v>
      </c>
      <c r="J662" s="1">
        <f>+C662-(C$7+F662*C$8)</f>
        <v>1.1282199920970015E-3</v>
      </c>
      <c r="P662" s="1">
        <f t="shared" si="331"/>
        <v>2.1853887624293162E-3</v>
      </c>
      <c r="Q662" s="119">
        <f t="shared" ref="Q662:Q725" si="344">+C662-15018.5</f>
        <v>30461.324999999997</v>
      </c>
      <c r="R662" s="1">
        <f t="shared" si="327"/>
        <v>1.1176058089659384E-6</v>
      </c>
      <c r="S662" s="2">
        <f>S$17</f>
        <v>1</v>
      </c>
      <c r="Z662" s="1">
        <f t="shared" si="332"/>
        <v>634</v>
      </c>
      <c r="AA662" s="1">
        <f t="shared" si="333"/>
        <v>2.6580315336951444E-3</v>
      </c>
      <c r="AB662" s="1">
        <f t="shared" si="319"/>
        <v>-8.2445893523172536E-3</v>
      </c>
      <c r="AC662" s="1">
        <f t="shared" si="320"/>
        <v>-1.0571687703323147E-3</v>
      </c>
      <c r="AD662" s="1">
        <f t="shared" si="334"/>
        <v>-1.5298115415981429E-3</v>
      </c>
      <c r="AE662" s="1">
        <f t="shared" si="321"/>
        <v>2.3403233528068864E-6</v>
      </c>
      <c r="AF662" s="1">
        <f t="shared" si="335"/>
        <v>-1.0571687703323147E-3</v>
      </c>
      <c r="AG662" s="2"/>
      <c r="AH662" s="1">
        <f t="shared" si="336"/>
        <v>9.3728093444142551E-3</v>
      </c>
      <c r="AI662" s="1">
        <f t="shared" si="337"/>
        <v>0.65613837769743033</v>
      </c>
      <c r="AJ662" s="1">
        <f t="shared" si="338"/>
        <v>0.47179598950205015</v>
      </c>
      <c r="AK662" s="1">
        <f t="shared" si="339"/>
        <v>3.5684906241077122E-3</v>
      </c>
      <c r="AL662" s="1">
        <f t="shared" si="340"/>
        <v>3.1312153323179213</v>
      </c>
      <c r="AM662" s="1">
        <f t="shared" si="341"/>
        <v>192.72623439499935</v>
      </c>
      <c r="AN662" s="1">
        <f t="shared" si="342"/>
        <v>15.693111783927954</v>
      </c>
      <c r="AO662" s="1">
        <f t="shared" si="342"/>
        <v>15.693100440749085</v>
      </c>
      <c r="AP662" s="1">
        <f t="shared" si="342"/>
        <v>15.69313343023531</v>
      </c>
      <c r="AQ662" s="1">
        <f t="shared" si="342"/>
        <v>15.69303748652117</v>
      </c>
      <c r="AR662" s="1">
        <f t="shared" si="342"/>
        <v>15.693316520385064</v>
      </c>
      <c r="AS662" s="1">
        <f t="shared" si="342"/>
        <v>15.692505000744829</v>
      </c>
      <c r="AT662" s="1">
        <f t="shared" si="342"/>
        <v>15.694865132856648</v>
      </c>
      <c r="AU662" s="1">
        <f t="shared" si="343"/>
        <v>15.68800094102922</v>
      </c>
    </row>
    <row r="663" spans="1:47" ht="12.95" customHeight="1" x14ac:dyDescent="0.2">
      <c r="A663" s="70" t="s">
        <v>229</v>
      </c>
      <c r="B663" s="2"/>
      <c r="C663" s="69">
        <v>45511.7</v>
      </c>
      <c r="D663" s="69"/>
      <c r="E663" s="1">
        <f t="shared" si="329"/>
        <v>653.0039055682787</v>
      </c>
      <c r="F663" s="1">
        <f t="shared" si="330"/>
        <v>653</v>
      </c>
      <c r="G663" s="1">
        <f t="shared" si="326"/>
        <v>6.5509899941389449E-3</v>
      </c>
      <c r="I663" s="1">
        <f t="shared" ref="I663:I671" si="345">+G663</f>
        <v>6.5509899941389449E-3</v>
      </c>
      <c r="P663" s="1">
        <f t="shared" si="331"/>
        <v>2.2520057405059895E-3</v>
      </c>
      <c r="Q663" s="119">
        <f t="shared" si="344"/>
        <v>30493.199999999997</v>
      </c>
      <c r="R663" s="1">
        <f t="shared" si="327"/>
        <v>1.84812656129841E-5</v>
      </c>
      <c r="S663" s="2">
        <f t="shared" ref="S663:S672" si="346">S$16</f>
        <v>0.1</v>
      </c>
      <c r="Z663" s="1">
        <f t="shared" si="332"/>
        <v>653</v>
      </c>
      <c r="AA663" s="1">
        <f t="shared" si="333"/>
        <v>2.846919578362311E-3</v>
      </c>
      <c r="AB663" s="1">
        <f t="shared" si="319"/>
        <v>-3.0059483656946911E-3</v>
      </c>
      <c r="AC663" s="1">
        <f t="shared" si="320"/>
        <v>4.2989842536329554E-3</v>
      </c>
      <c r="AD663" s="1">
        <f t="shared" si="334"/>
        <v>3.7040704157766339E-3</v>
      </c>
      <c r="AE663" s="1">
        <f t="shared" si="321"/>
        <v>1.3720137645031686E-6</v>
      </c>
      <c r="AF663" s="1">
        <f t="shared" si="335"/>
        <v>4.2989842536329554E-3</v>
      </c>
      <c r="AG663" s="2"/>
      <c r="AH663" s="1">
        <f t="shared" si="336"/>
        <v>9.556938359833636E-3</v>
      </c>
      <c r="AI663" s="1">
        <f t="shared" si="337"/>
        <v>0.65612102905191139</v>
      </c>
      <c r="AJ663" s="1">
        <f t="shared" si="338"/>
        <v>0.47863417589058227</v>
      </c>
      <c r="AK663" s="1">
        <f t="shared" si="339"/>
        <v>8.9596739507000645E-4</v>
      </c>
      <c r="AL663" s="1">
        <f t="shared" si="340"/>
        <v>3.1389871864244525</v>
      </c>
      <c r="AM663" s="1">
        <f t="shared" si="341"/>
        <v>767.61622452780864</v>
      </c>
      <c r="AN663" s="1">
        <f t="shared" si="342"/>
        <v>15.704234425600658</v>
      </c>
      <c r="AO663" s="1">
        <f t="shared" si="342"/>
        <v>15.704231575577916</v>
      </c>
      <c r="AP663" s="1">
        <f t="shared" si="342"/>
        <v>15.704239863473106</v>
      </c>
      <c r="AQ663" s="1">
        <f t="shared" si="342"/>
        <v>15.70421576218869</v>
      </c>
      <c r="AR663" s="1">
        <f t="shared" si="342"/>
        <v>15.704285848965545</v>
      </c>
      <c r="AS663" s="1">
        <f t="shared" si="342"/>
        <v>15.704082035864008</v>
      </c>
      <c r="AT663" s="1">
        <f t="shared" si="342"/>
        <v>15.704674726140524</v>
      </c>
      <c r="AU663" s="1">
        <f t="shared" si="343"/>
        <v>15.702951173690879</v>
      </c>
    </row>
    <row r="664" spans="1:47" ht="12.95" customHeight="1" x14ac:dyDescent="0.2">
      <c r="A664" s="70" t="s">
        <v>229</v>
      </c>
      <c r="B664" s="2"/>
      <c r="C664" s="69">
        <v>45516.731</v>
      </c>
      <c r="D664" s="69"/>
      <c r="E664" s="1">
        <f t="shared" si="329"/>
        <v>656.00328642953684</v>
      </c>
      <c r="F664" s="1">
        <f t="shared" si="330"/>
        <v>656</v>
      </c>
      <c r="G664" s="1">
        <f t="shared" si="326"/>
        <v>5.5124799982877448E-3</v>
      </c>
      <c r="I664" s="1">
        <f t="shared" si="345"/>
        <v>5.5124799982877448E-3</v>
      </c>
      <c r="P664" s="1">
        <f t="shared" si="331"/>
        <v>2.2625303501005527E-3</v>
      </c>
      <c r="Q664" s="119">
        <f t="shared" si="344"/>
        <v>30498.231</v>
      </c>
      <c r="R664" s="1">
        <f t="shared" si="327"/>
        <v>1.0562172715752053E-5</v>
      </c>
      <c r="S664" s="2">
        <f t="shared" si="346"/>
        <v>0.1</v>
      </c>
      <c r="Z664" s="1">
        <f t="shared" si="332"/>
        <v>656</v>
      </c>
      <c r="AA664" s="1">
        <f t="shared" si="333"/>
        <v>2.8766376409883046E-3</v>
      </c>
      <c r="AB664" s="1">
        <f t="shared" si="319"/>
        <v>-4.0734235358983305E-3</v>
      </c>
      <c r="AC664" s="1">
        <f t="shared" si="320"/>
        <v>3.2499496481871921E-3</v>
      </c>
      <c r="AD664" s="1">
        <f t="shared" si="334"/>
        <v>2.6358423572994403E-3</v>
      </c>
      <c r="AE664" s="1">
        <f t="shared" si="321"/>
        <v>6.9476649325338705E-7</v>
      </c>
      <c r="AF664" s="1">
        <f t="shared" si="335"/>
        <v>3.2499496481871921E-3</v>
      </c>
      <c r="AG664" s="2"/>
      <c r="AH664" s="1">
        <f t="shared" si="336"/>
        <v>9.5859035341860754E-3</v>
      </c>
      <c r="AI664" s="1">
        <f t="shared" si="337"/>
        <v>0.65612018850936837</v>
      </c>
      <c r="AJ664" s="1">
        <f t="shared" si="338"/>
        <v>0.47971123281950395</v>
      </c>
      <c r="AK664" s="1">
        <f t="shared" si="339"/>
        <v>4.7399056641310216E-4</v>
      </c>
      <c r="AL664" s="1">
        <f t="shared" si="340"/>
        <v>3.1402142933301902</v>
      </c>
      <c r="AM664" s="1">
        <f t="shared" si="341"/>
        <v>1450.9992358093907</v>
      </c>
      <c r="AN664" s="1">
        <f t="shared" si="342"/>
        <v>15.705990612000587</v>
      </c>
      <c r="AO664" s="1">
        <f t="shared" si="342"/>
        <v>15.70598910421135</v>
      </c>
      <c r="AP664" s="1">
        <f t="shared" si="342"/>
        <v>15.705993488855885</v>
      </c>
      <c r="AQ664" s="1">
        <f t="shared" si="342"/>
        <v>15.705980738328567</v>
      </c>
      <c r="AR664" s="1">
        <f t="shared" si="342"/>
        <v>15.706017816805906</v>
      </c>
      <c r="AS664" s="1">
        <f t="shared" si="342"/>
        <v>15.705909992749344</v>
      </c>
      <c r="AT664" s="1">
        <f t="shared" si="342"/>
        <v>15.706223544591818</v>
      </c>
      <c r="AU664" s="1">
        <f t="shared" si="343"/>
        <v>15.70531173674272</v>
      </c>
    </row>
    <row r="665" spans="1:47" ht="12.95" customHeight="1" x14ac:dyDescent="0.2">
      <c r="A665" s="70" t="s">
        <v>229</v>
      </c>
      <c r="B665" s="2"/>
      <c r="C665" s="69">
        <v>45521.767</v>
      </c>
      <c r="D665" s="69"/>
      <c r="E665" s="1">
        <f t="shared" si="329"/>
        <v>659.00564819007911</v>
      </c>
      <c r="F665" s="1">
        <f t="shared" si="330"/>
        <v>659</v>
      </c>
      <c r="G665" s="1">
        <f t="shared" si="326"/>
        <v>9.4739699998172E-3</v>
      </c>
      <c r="I665" s="1">
        <f t="shared" si="345"/>
        <v>9.4739699998172E-3</v>
      </c>
      <c r="P665" s="1">
        <f t="shared" si="331"/>
        <v>2.2730566340692787E-3</v>
      </c>
      <c r="Q665" s="119">
        <f t="shared" si="344"/>
        <v>30503.267</v>
      </c>
      <c r="R665" s="1">
        <f t="shared" si="327"/>
        <v>5.1853153301007054E-5</v>
      </c>
      <c r="S665" s="2">
        <f t="shared" si="346"/>
        <v>0.1</v>
      </c>
      <c r="Z665" s="1">
        <f t="shared" si="332"/>
        <v>659</v>
      </c>
      <c r="AA665" s="1">
        <f t="shared" si="333"/>
        <v>2.9063265116626756E-3</v>
      </c>
      <c r="AB665" s="1">
        <f t="shared" si="319"/>
        <v>-1.4086911787800603E-4</v>
      </c>
      <c r="AC665" s="1">
        <f t="shared" si="320"/>
        <v>7.2009133657479213E-3</v>
      </c>
      <c r="AD665" s="1">
        <f t="shared" si="334"/>
        <v>6.5676434881545244E-3</v>
      </c>
      <c r="AE665" s="1">
        <f t="shared" si="321"/>
        <v>4.3133940987498533E-6</v>
      </c>
      <c r="AF665" s="1">
        <f t="shared" si="335"/>
        <v>7.2009133657479213E-3</v>
      </c>
      <c r="AG665" s="2"/>
      <c r="AH665" s="1">
        <f t="shared" si="336"/>
        <v>9.614839117695206E-3</v>
      </c>
      <c r="AI665" s="1">
        <f t="shared" si="337"/>
        <v>0.65611986577812287</v>
      </c>
      <c r="AJ665" s="1">
        <f t="shared" si="338"/>
        <v>0.48078756547875862</v>
      </c>
      <c r="AK665" s="1">
        <f t="shared" si="339"/>
        <v>5.2013778870292336E-5</v>
      </c>
      <c r="AL665" s="1">
        <f t="shared" si="340"/>
        <v>3.1414413980408464</v>
      </c>
      <c r="AM665" s="1">
        <f t="shared" si="341"/>
        <v>13222.655367779138</v>
      </c>
      <c r="AN665" s="1">
        <f t="shared" si="342"/>
        <v>15.707746796815822</v>
      </c>
      <c r="AO665" s="1">
        <f t="shared" si="342"/>
        <v>15.707746631355054</v>
      </c>
      <c r="AP665" s="1">
        <f t="shared" si="342"/>
        <v>15.707747112513324</v>
      </c>
      <c r="AQ665" s="1">
        <f t="shared" si="342"/>
        <v>15.707745713309855</v>
      </c>
      <c r="AR665" s="1">
        <f t="shared" si="342"/>
        <v>15.707749782179635</v>
      </c>
      <c r="AS665" s="1">
        <f t="shared" si="342"/>
        <v>15.707737949946758</v>
      </c>
      <c r="AT665" s="1">
        <f t="shared" si="342"/>
        <v>15.707772357962286</v>
      </c>
      <c r="AU665" s="1">
        <f t="shared" si="343"/>
        <v>15.707672299794561</v>
      </c>
    </row>
    <row r="666" spans="1:47" ht="12.95" customHeight="1" x14ac:dyDescent="0.2">
      <c r="A666" s="70" t="s">
        <v>271</v>
      </c>
      <c r="B666" s="2"/>
      <c r="C666" s="69">
        <v>45528.468999999997</v>
      </c>
      <c r="D666" s="69"/>
      <c r="E666" s="1">
        <f t="shared" si="329"/>
        <v>663.0012455926103</v>
      </c>
      <c r="F666" s="1">
        <f t="shared" si="330"/>
        <v>663</v>
      </c>
      <c r="G666" s="1">
        <f t="shared" si="326"/>
        <v>2.0892899919999763E-3</v>
      </c>
      <c r="I666" s="1">
        <f t="shared" si="345"/>
        <v>2.0892899919999763E-3</v>
      </c>
      <c r="P666" s="1">
        <f t="shared" si="331"/>
        <v>2.2870942839429437E-3</v>
      </c>
      <c r="Q666" s="119">
        <f t="shared" si="344"/>
        <v>30509.968999999997</v>
      </c>
      <c r="R666" s="1">
        <f t="shared" si="327"/>
        <v>3.9126537911058677E-8</v>
      </c>
      <c r="S666" s="2">
        <f t="shared" si="346"/>
        <v>0.1</v>
      </c>
      <c r="Z666" s="1">
        <f t="shared" si="332"/>
        <v>663</v>
      </c>
      <c r="AA666" s="1">
        <f t="shared" si="333"/>
        <v>2.9458661488651295E-3</v>
      </c>
      <c r="AB666" s="1">
        <f t="shared" si="319"/>
        <v>-7.5640837595125163E-3</v>
      </c>
      <c r="AC666" s="1">
        <f t="shared" si="320"/>
        <v>-1.9780429194296741E-4</v>
      </c>
      <c r="AD666" s="1">
        <f t="shared" si="334"/>
        <v>-8.565761568651532E-4</v>
      </c>
      <c r="AE666" s="1">
        <f t="shared" si="321"/>
        <v>7.3372271250987569E-8</v>
      </c>
      <c r="AF666" s="1">
        <f t="shared" si="335"/>
        <v>-1.9780429194296741E-4</v>
      </c>
      <c r="AG666" s="2"/>
      <c r="AH666" s="1">
        <f t="shared" si="336"/>
        <v>9.6533737515124927E-3</v>
      </c>
      <c r="AI666" s="1">
        <f t="shared" si="337"/>
        <v>0.65612024095168575</v>
      </c>
      <c r="AJ666" s="1">
        <f t="shared" si="338"/>
        <v>0.4822215492139787</v>
      </c>
      <c r="AK666" s="1">
        <f t="shared" si="339"/>
        <v>-5.1062193716146112E-4</v>
      </c>
      <c r="AL666" s="1">
        <f t="shared" si="340"/>
        <v>-3.1401077695614696</v>
      </c>
      <c r="AM666" s="1">
        <f t="shared" si="341"/>
        <v>-1346.906286531869</v>
      </c>
      <c r="AN666" s="1">
        <f t="shared" si="342"/>
        <v>15.710088376542803</v>
      </c>
      <c r="AO666" s="1">
        <f t="shared" si="342"/>
        <v>15.710090000854922</v>
      </c>
      <c r="AP666" s="1">
        <f t="shared" si="342"/>
        <v>15.710085277360879</v>
      </c>
      <c r="AQ666" s="1">
        <f t="shared" si="342"/>
        <v>15.710099013265411</v>
      </c>
      <c r="AR666" s="1">
        <f t="shared" si="342"/>
        <v>15.710059069303098</v>
      </c>
      <c r="AS666" s="1">
        <f t="shared" si="342"/>
        <v>15.710175226215226</v>
      </c>
      <c r="AT666" s="1">
        <f t="shared" si="342"/>
        <v>15.709837442370743</v>
      </c>
      <c r="AU666" s="1">
        <f t="shared" si="343"/>
        <v>15.710819717197015</v>
      </c>
    </row>
    <row r="667" spans="1:47" ht="12.95" customHeight="1" x14ac:dyDescent="0.2">
      <c r="A667" s="70" t="s">
        <v>229</v>
      </c>
      <c r="B667" s="2"/>
      <c r="C667" s="69">
        <v>45890.773000000001</v>
      </c>
      <c r="D667" s="69"/>
      <c r="E667" s="1">
        <f t="shared" si="329"/>
        <v>878.99959255279896</v>
      </c>
      <c r="F667" s="1">
        <f t="shared" si="330"/>
        <v>879</v>
      </c>
      <c r="G667" s="1">
        <f t="shared" si="326"/>
        <v>-6.8343000020831823E-4</v>
      </c>
      <c r="I667" s="1">
        <f t="shared" si="345"/>
        <v>-6.8343000020831823E-4</v>
      </c>
      <c r="P667" s="1">
        <f t="shared" si="331"/>
        <v>3.0495477249107587E-3</v>
      </c>
      <c r="Q667" s="119">
        <f t="shared" si="344"/>
        <v>30872.273000000001</v>
      </c>
      <c r="R667" s="1">
        <f t="shared" si="327"/>
        <v>1.3935122696235199E-5</v>
      </c>
      <c r="S667" s="2">
        <f t="shared" si="346"/>
        <v>0.1</v>
      </c>
      <c r="Z667" s="1">
        <f t="shared" si="332"/>
        <v>879</v>
      </c>
      <c r="AA667" s="1">
        <f t="shared" si="333"/>
        <v>4.9994209939946558E-3</v>
      </c>
      <c r="AB667" s="1">
        <f t="shared" si="319"/>
        <v>-1.2335035339998426E-2</v>
      </c>
      <c r="AC667" s="1">
        <f t="shared" si="320"/>
        <v>-3.7329777251190769E-3</v>
      </c>
      <c r="AD667" s="1">
        <f t="shared" si="334"/>
        <v>-5.682850994202974E-3</v>
      </c>
      <c r="AE667" s="1">
        <f t="shared" si="321"/>
        <v>3.2294795422313728E-6</v>
      </c>
      <c r="AF667" s="1">
        <f t="shared" si="335"/>
        <v>-3.7329777251190769E-3</v>
      </c>
      <c r="AG667" s="2"/>
      <c r="AH667" s="1">
        <f t="shared" si="336"/>
        <v>1.1651605339790108E-2</v>
      </c>
      <c r="AI667" s="1">
        <f t="shared" si="337"/>
        <v>0.65751053668662851</v>
      </c>
      <c r="AJ667" s="1">
        <f t="shared" si="338"/>
        <v>0.55774654163661341</v>
      </c>
      <c r="AK667" s="1">
        <f t="shared" si="339"/>
        <v>-3.0895257519693024E-2</v>
      </c>
      <c r="AL667" s="1">
        <f t="shared" si="340"/>
        <v>-3.0516282471382659</v>
      </c>
      <c r="AM667" s="1">
        <f t="shared" si="341"/>
        <v>-22.216018139076393</v>
      </c>
      <c r="AN667" s="1">
        <f t="shared" si="342"/>
        <v>15.836625996611218</v>
      </c>
      <c r="AO667" s="1">
        <f t="shared" si="342"/>
        <v>15.836718872120862</v>
      </c>
      <c r="AP667" s="1">
        <f t="shared" si="342"/>
        <v>15.83644654159467</v>
      </c>
      <c r="AQ667" s="1">
        <f t="shared" si="342"/>
        <v>15.837245099189948</v>
      </c>
      <c r="AR667" s="1">
        <f t="shared" si="342"/>
        <v>15.83490371347542</v>
      </c>
      <c r="AS667" s="1">
        <f t="shared" si="342"/>
        <v>15.841770731071852</v>
      </c>
      <c r="AT667" s="1">
        <f t="shared" si="342"/>
        <v>15.821647297027926</v>
      </c>
      <c r="AU667" s="1">
        <f t="shared" si="343"/>
        <v>15.880780256929562</v>
      </c>
    </row>
    <row r="668" spans="1:47" ht="12.95" customHeight="1" x14ac:dyDescent="0.2">
      <c r="A668" s="70" t="s">
        <v>272</v>
      </c>
      <c r="B668" s="2"/>
      <c r="C668" s="69">
        <v>45892.455999999998</v>
      </c>
      <c r="D668" s="69"/>
      <c r="E668" s="1">
        <f t="shared" si="329"/>
        <v>880.002963252359</v>
      </c>
      <c r="F668" s="1">
        <f t="shared" si="330"/>
        <v>880</v>
      </c>
      <c r="G668" s="1">
        <f t="shared" si="326"/>
        <v>4.9703999975463375E-3</v>
      </c>
      <c r="I668" s="1">
        <f t="shared" si="345"/>
        <v>4.9703999975463375E-3</v>
      </c>
      <c r="P668" s="1">
        <f t="shared" si="331"/>
        <v>3.0530977874630174E-3</v>
      </c>
      <c r="Q668" s="119">
        <f t="shared" si="344"/>
        <v>30873.955999999998</v>
      </c>
      <c r="R668" s="1">
        <f t="shared" si="327"/>
        <v>3.6760477647903839E-6</v>
      </c>
      <c r="S668" s="2">
        <f t="shared" si="346"/>
        <v>0.1</v>
      </c>
      <c r="Z668" s="1">
        <f t="shared" si="332"/>
        <v>880</v>
      </c>
      <c r="AA668" s="1">
        <f t="shared" si="333"/>
        <v>5.0085359779177404E-3</v>
      </c>
      <c r="AB668" s="1">
        <f t="shared" si="319"/>
        <v>-6.6900593911168368E-3</v>
      </c>
      <c r="AC668" s="1">
        <f t="shared" si="320"/>
        <v>1.9173022100833202E-3</v>
      </c>
      <c r="AD668" s="1">
        <f t="shared" si="334"/>
        <v>-3.8135980371402887E-5</v>
      </c>
      <c r="AE668" s="1">
        <f t="shared" si="321"/>
        <v>1.4543529988880265E-10</v>
      </c>
      <c r="AF668" s="1">
        <f t="shared" si="335"/>
        <v>1.9173022100833202E-3</v>
      </c>
      <c r="AG668" s="2"/>
      <c r="AH668" s="1">
        <f t="shared" si="336"/>
        <v>1.1660459388663174E-2</v>
      </c>
      <c r="AI668" s="1">
        <f t="shared" si="337"/>
        <v>0.65752325715091064</v>
      </c>
      <c r="AJ668" s="1">
        <f t="shared" si="338"/>
        <v>0.5580874577133057</v>
      </c>
      <c r="AK668" s="1">
        <f t="shared" si="339"/>
        <v>-3.1035947309018135E-2</v>
      </c>
      <c r="AL668" s="1">
        <f t="shared" si="340"/>
        <v>-3.0512174537704153</v>
      </c>
      <c r="AM668" s="1">
        <f t="shared" si="341"/>
        <v>-22.114900317710511</v>
      </c>
      <c r="AN668" s="1">
        <f t="shared" si="342"/>
        <v>15.837212659165553</v>
      </c>
      <c r="AO668" s="1">
        <f t="shared" si="342"/>
        <v>15.837305909252212</v>
      </c>
      <c r="AP668" s="1">
        <f t="shared" si="342"/>
        <v>15.837032459598939</v>
      </c>
      <c r="AQ668" s="1">
        <f t="shared" si="342"/>
        <v>15.837834360027079</v>
      </c>
      <c r="AR668" s="1">
        <f t="shared" si="342"/>
        <v>15.835482995685691</v>
      </c>
      <c r="AS668" s="1">
        <f t="shared" si="342"/>
        <v>15.842379818111782</v>
      </c>
      <c r="AT668" s="1">
        <f t="shared" si="342"/>
        <v>15.822167616668423</v>
      </c>
      <c r="AU668" s="1">
        <f t="shared" si="343"/>
        <v>15.881567111280175</v>
      </c>
    </row>
    <row r="669" spans="1:47" ht="12.95" customHeight="1" x14ac:dyDescent="0.2">
      <c r="A669" s="70" t="s">
        <v>273</v>
      </c>
      <c r="B669" s="2"/>
      <c r="C669" s="69">
        <v>45892.466</v>
      </c>
      <c r="D669" s="69"/>
      <c r="E669" s="1">
        <f t="shared" si="329"/>
        <v>880.00892505093168</v>
      </c>
      <c r="F669" s="1">
        <f t="shared" si="330"/>
        <v>880</v>
      </c>
      <c r="G669" s="1">
        <f t="shared" si="326"/>
        <v>1.4970399999583606E-2</v>
      </c>
      <c r="I669" s="1">
        <f t="shared" si="345"/>
        <v>1.4970399999583606E-2</v>
      </c>
      <c r="P669" s="1">
        <f t="shared" si="331"/>
        <v>3.0530977874630174E-3</v>
      </c>
      <c r="Q669" s="119">
        <f t="shared" si="344"/>
        <v>30873.966</v>
      </c>
      <c r="R669" s="1">
        <f t="shared" si="327"/>
        <v>1.4202209201501426E-4</v>
      </c>
      <c r="S669" s="2">
        <f t="shared" si="346"/>
        <v>0.1</v>
      </c>
      <c r="Z669" s="1">
        <f t="shared" si="332"/>
        <v>880</v>
      </c>
      <c r="AA669" s="1">
        <f t="shared" si="333"/>
        <v>5.0085359779177404E-3</v>
      </c>
      <c r="AB669" s="1">
        <f t="shared" si="319"/>
        <v>3.3099406109204314E-3</v>
      </c>
      <c r="AC669" s="1">
        <f t="shared" si="320"/>
        <v>1.1917302212120588E-2</v>
      </c>
      <c r="AD669" s="1">
        <f t="shared" si="334"/>
        <v>9.9618640216658644E-3</v>
      </c>
      <c r="AE669" s="1">
        <f t="shared" si="321"/>
        <v>9.9238734786160798E-6</v>
      </c>
      <c r="AF669" s="1">
        <f t="shared" si="335"/>
        <v>1.1917302212120588E-2</v>
      </c>
      <c r="AG669" s="2"/>
      <c r="AH669" s="1">
        <f t="shared" si="336"/>
        <v>1.1660459388663174E-2</v>
      </c>
      <c r="AI669" s="1">
        <f t="shared" si="337"/>
        <v>0.65752325715091064</v>
      </c>
      <c r="AJ669" s="1">
        <f t="shared" si="338"/>
        <v>0.5580874577133057</v>
      </c>
      <c r="AK669" s="1">
        <f t="shared" si="339"/>
        <v>-3.1035947309018135E-2</v>
      </c>
      <c r="AL669" s="1">
        <f t="shared" si="340"/>
        <v>-3.0512174537704153</v>
      </c>
      <c r="AM669" s="1">
        <f t="shared" si="341"/>
        <v>-22.114900317710511</v>
      </c>
      <c r="AN669" s="1">
        <f t="shared" si="342"/>
        <v>15.837212659165553</v>
      </c>
      <c r="AO669" s="1">
        <f t="shared" si="342"/>
        <v>15.837305909252212</v>
      </c>
      <c r="AP669" s="1">
        <f t="shared" si="342"/>
        <v>15.837032459598939</v>
      </c>
      <c r="AQ669" s="1">
        <f t="shared" si="342"/>
        <v>15.837834360027079</v>
      </c>
      <c r="AR669" s="1">
        <f t="shared" si="342"/>
        <v>15.835482995685691</v>
      </c>
      <c r="AS669" s="1">
        <f t="shared" si="342"/>
        <v>15.842379818111782</v>
      </c>
      <c r="AT669" s="1">
        <f t="shared" si="342"/>
        <v>15.822167616668423</v>
      </c>
      <c r="AU669" s="1">
        <f t="shared" si="343"/>
        <v>15.881567111280175</v>
      </c>
    </row>
    <row r="670" spans="1:47" ht="12.95" customHeight="1" x14ac:dyDescent="0.2">
      <c r="A670" s="70" t="s">
        <v>229</v>
      </c>
      <c r="B670" s="2"/>
      <c r="C670" s="69">
        <v>45917.637000000002</v>
      </c>
      <c r="D670" s="69"/>
      <c r="E670" s="1">
        <f t="shared" si="329"/>
        <v>895.01536823492995</v>
      </c>
      <c r="F670" s="1">
        <f t="shared" si="330"/>
        <v>895</v>
      </c>
      <c r="G670" s="1">
        <f t="shared" si="326"/>
        <v>2.5777850001759361E-2</v>
      </c>
      <c r="I670" s="1">
        <f t="shared" si="345"/>
        <v>2.5777850001759361E-2</v>
      </c>
      <c r="P670" s="1">
        <f t="shared" si="331"/>
        <v>3.1063710507357322E-3</v>
      </c>
      <c r="Q670" s="119">
        <f t="shared" si="344"/>
        <v>30899.137000000002</v>
      </c>
      <c r="R670" s="1">
        <f t="shared" si="327"/>
        <v>5.1399595782670754E-4</v>
      </c>
      <c r="S670" s="2">
        <f t="shared" si="346"/>
        <v>0.1</v>
      </c>
      <c r="Z670" s="1">
        <f t="shared" si="332"/>
        <v>895</v>
      </c>
      <c r="AA670" s="1">
        <f t="shared" si="333"/>
        <v>5.1448039973021522E-3</v>
      </c>
      <c r="AB670" s="1">
        <f t="shared" si="319"/>
        <v>1.3985041938017881E-2</v>
      </c>
      <c r="AC670" s="1">
        <f t="shared" si="320"/>
        <v>2.267147895102363E-2</v>
      </c>
      <c r="AD670" s="1">
        <f t="shared" si="334"/>
        <v>2.0633046004457208E-2</v>
      </c>
      <c r="AE670" s="1">
        <f t="shared" si="321"/>
        <v>4.2572258742204757E-5</v>
      </c>
      <c r="AF670" s="1">
        <f t="shared" si="335"/>
        <v>2.267147895102363E-2</v>
      </c>
      <c r="AG670" s="2"/>
      <c r="AH670" s="1">
        <f t="shared" si="336"/>
        <v>1.1792808063741481E-2</v>
      </c>
      <c r="AI670" s="1">
        <f t="shared" si="337"/>
        <v>0.65772106334098424</v>
      </c>
      <c r="AJ670" s="1">
        <f t="shared" si="338"/>
        <v>0.56319149196794982</v>
      </c>
      <c r="AK670" s="1">
        <f t="shared" si="339"/>
        <v>-3.3146326153329325E-2</v>
      </c>
      <c r="AL670" s="1">
        <f t="shared" si="340"/>
        <v>-3.0450535847415723</v>
      </c>
      <c r="AM670" s="1">
        <f t="shared" si="341"/>
        <v>-20.700908801793698</v>
      </c>
      <c r="AN670" s="1">
        <f t="shared" si="342"/>
        <v>15.84601401423579</v>
      </c>
      <c r="AO670" s="1">
        <f t="shared" si="342"/>
        <v>15.846112805250279</v>
      </c>
      <c r="AP670" s="1">
        <f t="shared" si="342"/>
        <v>15.845822764398838</v>
      </c>
      <c r="AQ670" s="1">
        <f t="shared" si="342"/>
        <v>15.846674329513103</v>
      </c>
      <c r="AR670" s="1">
        <f t="shared" si="342"/>
        <v>15.844174404472291</v>
      </c>
      <c r="AS670" s="1">
        <f t="shared" si="342"/>
        <v>15.851515885917882</v>
      </c>
      <c r="AT670" s="1">
        <f t="shared" si="342"/>
        <v>15.829976916824014</v>
      </c>
      <c r="AU670" s="1">
        <f t="shared" si="343"/>
        <v>15.89336992653938</v>
      </c>
    </row>
    <row r="671" spans="1:47" ht="12.95" customHeight="1" x14ac:dyDescent="0.2">
      <c r="A671" s="70" t="s">
        <v>273</v>
      </c>
      <c r="B671" s="2"/>
      <c r="C671" s="69">
        <v>45934.375</v>
      </c>
      <c r="D671" s="69"/>
      <c r="E671" s="1">
        <f t="shared" si="329"/>
        <v>904.99422668368857</v>
      </c>
      <c r="F671" s="1">
        <f t="shared" si="330"/>
        <v>905</v>
      </c>
      <c r="G671" s="1">
        <f t="shared" si="326"/>
        <v>-9.6838500030571595E-3</v>
      </c>
      <c r="I671" s="1">
        <f t="shared" si="345"/>
        <v>-9.6838500030571595E-3</v>
      </c>
      <c r="P671" s="1">
        <f t="shared" si="331"/>
        <v>3.1419098147809146E-3</v>
      </c>
      <c r="Q671" s="119">
        <f t="shared" si="344"/>
        <v>30915.875</v>
      </c>
      <c r="R671" s="1">
        <f t="shared" si="327"/>
        <v>1.6450011490486976E-4</v>
      </c>
      <c r="S671" s="2">
        <f t="shared" si="346"/>
        <v>0.1</v>
      </c>
      <c r="Z671" s="1">
        <f t="shared" si="332"/>
        <v>905</v>
      </c>
      <c r="AA671" s="1">
        <f t="shared" si="333"/>
        <v>5.2351708730697683E-3</v>
      </c>
      <c r="AB671" s="1">
        <f t="shared" si="319"/>
        <v>-2.1564406506199871E-2</v>
      </c>
      <c r="AC671" s="1">
        <f t="shared" si="320"/>
        <v>-1.2825759817838074E-2</v>
      </c>
      <c r="AD671" s="1">
        <f t="shared" si="334"/>
        <v>-1.4919020876126928E-2</v>
      </c>
      <c r="AE671" s="1">
        <f t="shared" si="321"/>
        <v>2.2257718390231109E-5</v>
      </c>
      <c r="AF671" s="1">
        <f t="shared" si="335"/>
        <v>-1.2825759817838074E-2</v>
      </c>
      <c r="AG671" s="2"/>
      <c r="AH671" s="1">
        <f t="shared" si="336"/>
        <v>1.1880556503142712E-2</v>
      </c>
      <c r="AI671" s="1">
        <f t="shared" si="337"/>
        <v>0.65786023281922601</v>
      </c>
      <c r="AJ671" s="1">
        <f t="shared" si="338"/>
        <v>0.56658406142965334</v>
      </c>
      <c r="AK671" s="1">
        <f t="shared" si="339"/>
        <v>-3.4553279603753186E-2</v>
      </c>
      <c r="AL671" s="1">
        <f t="shared" si="340"/>
        <v>-3.0409422082970949</v>
      </c>
      <c r="AM671" s="1">
        <f t="shared" si="341"/>
        <v>-19.85397372415618</v>
      </c>
      <c r="AN671" s="1">
        <f t="shared" ref="AN671:AT680" si="347">$AU671+$AB$7*SIN(AO671)</f>
        <v>15.851883117198874</v>
      </c>
      <c r="AO671" s="1">
        <f t="shared" si="347"/>
        <v>15.851985518658514</v>
      </c>
      <c r="AP671" s="1">
        <f t="shared" si="347"/>
        <v>15.851684627518164</v>
      </c>
      <c r="AQ671" s="1">
        <f t="shared" si="347"/>
        <v>15.852568787865041</v>
      </c>
      <c r="AR671" s="1">
        <f t="shared" si="347"/>
        <v>15.849971028499255</v>
      </c>
      <c r="AS671" s="1">
        <f t="shared" si="347"/>
        <v>15.857606344017242</v>
      </c>
      <c r="AT671" s="1">
        <f t="shared" si="347"/>
        <v>15.835187988721747</v>
      </c>
      <c r="AU671" s="1">
        <f t="shared" si="343"/>
        <v>15.901238470045516</v>
      </c>
    </row>
    <row r="672" spans="1:47" ht="12.95" customHeight="1" x14ac:dyDescent="0.2">
      <c r="A672" s="67" t="s">
        <v>274</v>
      </c>
      <c r="B672" s="68" t="s">
        <v>100</v>
      </c>
      <c r="C672" s="67">
        <v>45934.400999999998</v>
      </c>
      <c r="D672" s="69"/>
      <c r="E672" s="70">
        <f t="shared" si="329"/>
        <v>905.009727359973</v>
      </c>
      <c r="F672" s="1">
        <f t="shared" si="330"/>
        <v>905</v>
      </c>
      <c r="G672" s="1">
        <f t="shared" si="326"/>
        <v>1.631614999496378E-2</v>
      </c>
      <c r="I672" s="1">
        <f>+C672-(C$7+F672*C$8)</f>
        <v>1.631614999496378E-2</v>
      </c>
      <c r="O672" s="1">
        <f ca="1">+C$11+C$12*$F672</f>
        <v>1.2136352442804621E-2</v>
      </c>
      <c r="P672" s="1">
        <f t="shared" si="331"/>
        <v>3.1419098147809146E-3</v>
      </c>
      <c r="Q672" s="119">
        <f t="shared" si="344"/>
        <v>30915.900999999998</v>
      </c>
      <c r="R672" s="1">
        <f t="shared" si="327"/>
        <v>1.7356060432514465E-4</v>
      </c>
      <c r="S672" s="2">
        <f t="shared" si="346"/>
        <v>0.1</v>
      </c>
      <c r="Z672" s="1">
        <f t="shared" si="332"/>
        <v>905</v>
      </c>
      <c r="AA672" s="1">
        <f t="shared" si="333"/>
        <v>5.2351708730697683E-3</v>
      </c>
      <c r="AB672" s="1">
        <f t="shared" si="319"/>
        <v>4.4355934918210681E-3</v>
      </c>
      <c r="AC672" s="1">
        <f t="shared" si="320"/>
        <v>1.3174240180182865E-2</v>
      </c>
      <c r="AD672" s="1">
        <f t="shared" si="334"/>
        <v>1.1080979121894012E-2</v>
      </c>
      <c r="AE672" s="1">
        <f t="shared" si="321"/>
        <v>1.2278809829985099E-5</v>
      </c>
      <c r="AF672" s="1">
        <f t="shared" si="335"/>
        <v>1.3174240180182865E-2</v>
      </c>
      <c r="AG672" s="2"/>
      <c r="AH672" s="1">
        <f t="shared" si="336"/>
        <v>1.1880556503142712E-2</v>
      </c>
      <c r="AI672" s="1">
        <f t="shared" si="337"/>
        <v>0.65786023281922601</v>
      </c>
      <c r="AJ672" s="1">
        <f t="shared" si="338"/>
        <v>0.56658406142965334</v>
      </c>
      <c r="AK672" s="1">
        <f t="shared" si="339"/>
        <v>-3.4553279603753186E-2</v>
      </c>
      <c r="AL672" s="1">
        <f t="shared" si="340"/>
        <v>-3.0409422082970949</v>
      </c>
      <c r="AM672" s="1">
        <f t="shared" si="341"/>
        <v>-19.85397372415618</v>
      </c>
      <c r="AN672" s="1">
        <f t="shared" si="347"/>
        <v>15.851883117198874</v>
      </c>
      <c r="AO672" s="1">
        <f t="shared" si="347"/>
        <v>15.851985518658514</v>
      </c>
      <c r="AP672" s="1">
        <f t="shared" si="347"/>
        <v>15.851684627518164</v>
      </c>
      <c r="AQ672" s="1">
        <f t="shared" si="347"/>
        <v>15.852568787865041</v>
      </c>
      <c r="AR672" s="1">
        <f t="shared" si="347"/>
        <v>15.849971028499255</v>
      </c>
      <c r="AS672" s="1">
        <f t="shared" si="347"/>
        <v>15.857606344017242</v>
      </c>
      <c r="AT672" s="1">
        <f t="shared" si="347"/>
        <v>15.835187988721747</v>
      </c>
      <c r="AU672" s="1">
        <f t="shared" si="343"/>
        <v>15.901238470045516</v>
      </c>
    </row>
    <row r="673" spans="1:103" ht="12.95" customHeight="1" x14ac:dyDescent="0.2">
      <c r="A673" s="67" t="s">
        <v>120</v>
      </c>
      <c r="B673" s="68" t="s">
        <v>100</v>
      </c>
      <c r="C673" s="67">
        <v>45936.06</v>
      </c>
      <c r="D673" s="69"/>
      <c r="E673" s="70">
        <f t="shared" si="329"/>
        <v>905.99878974296314</v>
      </c>
      <c r="F673" s="1">
        <f t="shared" si="330"/>
        <v>906</v>
      </c>
      <c r="G673" s="1">
        <f t="shared" si="326"/>
        <v>-2.0300200048950501E-3</v>
      </c>
      <c r="K673" s="1">
        <f>+C673-(C$7+F673*C$8)</f>
        <v>-2.0300200048950501E-3</v>
      </c>
      <c r="O673" s="1">
        <f ca="1">+C$11+C$12*$F673</f>
        <v>1.2132891727327805E-2</v>
      </c>
      <c r="P673" s="1">
        <f t="shared" si="331"/>
        <v>3.1454647144140879E-3</v>
      </c>
      <c r="Q673" s="119">
        <f t="shared" si="344"/>
        <v>30917.559999999998</v>
      </c>
      <c r="R673" s="1">
        <f t="shared" si="327"/>
        <v>2.6785642079802384E-5</v>
      </c>
      <c r="S673" s="2">
        <f>S$18</f>
        <v>1</v>
      </c>
      <c r="Z673" s="1">
        <f t="shared" si="332"/>
        <v>906</v>
      </c>
      <c r="AA673" s="1">
        <f t="shared" si="333"/>
        <v>5.2441863890132613E-3</v>
      </c>
      <c r="AB673" s="1">
        <f t="shared" si="319"/>
        <v>-1.3919329936577475E-2</v>
      </c>
      <c r="AC673" s="1">
        <f t="shared" si="320"/>
        <v>-5.1754847193091376E-3</v>
      </c>
      <c r="AD673" s="1">
        <f t="shared" si="334"/>
        <v>-7.2742063939083114E-3</v>
      </c>
      <c r="AE673" s="1">
        <f t="shared" si="321"/>
        <v>5.291407866117656E-5</v>
      </c>
      <c r="AF673" s="1">
        <f t="shared" si="335"/>
        <v>-5.1754847193091376E-3</v>
      </c>
      <c r="AG673" s="2"/>
      <c r="AH673" s="1">
        <f t="shared" si="336"/>
        <v>1.1889309931682425E-2</v>
      </c>
      <c r="AI673" s="1">
        <f t="shared" si="337"/>
        <v>0.657874471263727</v>
      </c>
      <c r="AJ673" s="1">
        <f t="shared" si="338"/>
        <v>0.56692287269328845</v>
      </c>
      <c r="AK673" s="1">
        <f t="shared" si="339"/>
        <v>-3.469397649182128E-2</v>
      </c>
      <c r="AL673" s="1">
        <f t="shared" si="340"/>
        <v>-3.0405309733947119</v>
      </c>
      <c r="AM673" s="1">
        <f t="shared" si="341"/>
        <v>-19.773048127059052</v>
      </c>
      <c r="AN673" s="1">
        <f t="shared" si="347"/>
        <v>15.852470097458623</v>
      </c>
      <c r="AO673" s="1">
        <f t="shared" si="347"/>
        <v>15.852572856178796</v>
      </c>
      <c r="AP673" s="1">
        <f t="shared" si="347"/>
        <v>15.852270889560046</v>
      </c>
      <c r="AQ673" s="1">
        <f t="shared" si="347"/>
        <v>15.853158286057155</v>
      </c>
      <c r="AR673" s="1">
        <f t="shared" si="347"/>
        <v>15.850550798110307</v>
      </c>
      <c r="AS673" s="1">
        <f t="shared" si="347"/>
        <v>15.858215378407401</v>
      </c>
      <c r="AT673" s="1">
        <f t="shared" si="347"/>
        <v>15.835709318117351</v>
      </c>
      <c r="AU673" s="1">
        <f t="shared" si="343"/>
        <v>15.90202532439613</v>
      </c>
    </row>
    <row r="674" spans="1:103" ht="12.95" customHeight="1" x14ac:dyDescent="0.2">
      <c r="A674" s="70" t="s">
        <v>229</v>
      </c>
      <c r="B674" s="2"/>
      <c r="C674" s="69">
        <v>45937.732000000004</v>
      </c>
      <c r="D674" s="69"/>
      <c r="E674" s="1">
        <f t="shared" si="329"/>
        <v>906.99560246409987</v>
      </c>
      <c r="F674" s="1">
        <f t="shared" si="330"/>
        <v>907</v>
      </c>
      <c r="G674" s="1">
        <f t="shared" si="326"/>
        <v>-7.3761899984674528E-3</v>
      </c>
      <c r="I674" s="1">
        <f>+G674</f>
        <v>-7.3761899984674528E-3</v>
      </c>
      <c r="P674" s="1">
        <f t="shared" si="331"/>
        <v>3.1490198000888349E-3</v>
      </c>
      <c r="Q674" s="119">
        <f t="shared" si="344"/>
        <v>30919.232000000004</v>
      </c>
      <c r="R674" s="1">
        <f t="shared" si="327"/>
        <v>1.1078004130362529E-4</v>
      </c>
      <c r="S674" s="2">
        <f>S$16</f>
        <v>0.1</v>
      </c>
      <c r="Z674" s="1">
        <f t="shared" si="332"/>
        <v>907</v>
      </c>
      <c r="AA674" s="1">
        <f t="shared" si="333"/>
        <v>5.2531980455781148E-3</v>
      </c>
      <c r="AB674" s="1">
        <f t="shared" si="319"/>
        <v>-1.927424945498965E-2</v>
      </c>
      <c r="AC674" s="1">
        <f t="shared" si="320"/>
        <v>-1.0525209798556288E-2</v>
      </c>
      <c r="AD674" s="1">
        <f t="shared" si="334"/>
        <v>-1.2629388044045568E-2</v>
      </c>
      <c r="AE674" s="1">
        <f t="shared" si="321"/>
        <v>1.5950144236708113E-5</v>
      </c>
      <c r="AF674" s="1">
        <f t="shared" si="335"/>
        <v>-1.0525209798556288E-2</v>
      </c>
      <c r="AG674" s="2"/>
      <c r="AH674" s="1">
        <f t="shared" si="336"/>
        <v>1.1898059456522199E-2</v>
      </c>
      <c r="AI674" s="1">
        <f t="shared" si="337"/>
        <v>0.65788876819278319</v>
      </c>
      <c r="AJ674" s="1">
        <f t="shared" si="338"/>
        <v>0.56726160288856442</v>
      </c>
      <c r="AK674" s="1">
        <f t="shared" si="339"/>
        <v>-3.4834673663437198E-2</v>
      </c>
      <c r="AL674" s="1">
        <f t="shared" si="340"/>
        <v>-3.0401197205134105</v>
      </c>
      <c r="AM674" s="1">
        <f t="shared" si="341"/>
        <v>-19.692774406059804</v>
      </c>
      <c r="AN674" s="1">
        <f t="shared" si="347"/>
        <v>15.853057090650179</v>
      </c>
      <c r="AO674" s="1">
        <f t="shared" si="347"/>
        <v>15.853160205933863</v>
      </c>
      <c r="AP674" s="1">
        <f t="shared" si="347"/>
        <v>15.852857165596964</v>
      </c>
      <c r="AQ674" s="1">
        <f t="shared" si="347"/>
        <v>15.853747793933934</v>
      </c>
      <c r="AR674" s="1">
        <f t="shared" si="347"/>
        <v>15.851130587527189</v>
      </c>
      <c r="AS674" s="1">
        <f t="shared" si="347"/>
        <v>15.858824410701075</v>
      </c>
      <c r="AT674" s="1">
        <f t="shared" si="347"/>
        <v>15.836230688571829</v>
      </c>
      <c r="AU674" s="1">
        <f t="shared" si="343"/>
        <v>15.902812178746743</v>
      </c>
    </row>
    <row r="675" spans="1:103" ht="12.95" customHeight="1" x14ac:dyDescent="0.2">
      <c r="A675" s="70" t="s">
        <v>275</v>
      </c>
      <c r="B675" s="2"/>
      <c r="C675" s="69">
        <v>46209.478999999999</v>
      </c>
      <c r="D675" s="69"/>
      <c r="E675" s="1">
        <f t="shared" si="329"/>
        <v>1069.0056901015228</v>
      </c>
      <c r="F675" s="1">
        <f t="shared" si="330"/>
        <v>1069</v>
      </c>
      <c r="G675" s="1">
        <f t="shared" si="326"/>
        <v>9.5442699966952205E-3</v>
      </c>
      <c r="I675" s="1">
        <f>+G675</f>
        <v>9.5442699966952205E-3</v>
      </c>
      <c r="P675" s="1">
        <f t="shared" si="331"/>
        <v>3.7273999862947192E-3</v>
      </c>
      <c r="Q675" s="119">
        <f t="shared" si="344"/>
        <v>31190.978999999999</v>
      </c>
      <c r="R675" s="1">
        <f t="shared" si="327"/>
        <v>3.383597671789673E-5</v>
      </c>
      <c r="S675" s="2">
        <f>S$16</f>
        <v>0.1</v>
      </c>
      <c r="Z675" s="1">
        <f t="shared" si="332"/>
        <v>1069</v>
      </c>
      <c r="AA675" s="1">
        <f t="shared" si="333"/>
        <v>6.6603146096677612E-3</v>
      </c>
      <c r="AB675" s="1">
        <f t="shared" si="319"/>
        <v>-3.717855510349458E-3</v>
      </c>
      <c r="AC675" s="1">
        <f t="shared" si="320"/>
        <v>5.8168700104005017E-3</v>
      </c>
      <c r="AD675" s="1">
        <f t="shared" si="334"/>
        <v>2.8839553870274592E-3</v>
      </c>
      <c r="AE675" s="1">
        <f t="shared" si="321"/>
        <v>8.3171986743647023E-7</v>
      </c>
      <c r="AF675" s="1">
        <f t="shared" si="335"/>
        <v>5.8168700104005017E-3</v>
      </c>
      <c r="AG675" s="2"/>
      <c r="AH675" s="1">
        <f t="shared" si="336"/>
        <v>1.3262125507044678E-2</v>
      </c>
      <c r="AI675" s="1">
        <f t="shared" si="337"/>
        <v>0.660983578242341</v>
      </c>
      <c r="AJ675" s="1">
        <f t="shared" si="338"/>
        <v>0.62105732942805092</v>
      </c>
      <c r="AK675" s="1">
        <f t="shared" si="339"/>
        <v>-5.7631720402244922E-2</v>
      </c>
      <c r="AL675" s="1">
        <f t="shared" si="340"/>
        <v>-2.9732055676983702</v>
      </c>
      <c r="AM675" s="1">
        <f t="shared" si="341"/>
        <v>-11.849317617917615</v>
      </c>
      <c r="AN675" s="1">
        <f t="shared" si="347"/>
        <v>15.948359002207713</v>
      </c>
      <c r="AO675" s="1">
        <f t="shared" si="347"/>
        <v>15.948509281425807</v>
      </c>
      <c r="AP675" s="1">
        <f t="shared" si="347"/>
        <v>15.948059340379649</v>
      </c>
      <c r="AQ675" s="1">
        <f t="shared" si="347"/>
        <v>15.949406627404128</v>
      </c>
      <c r="AR675" s="1">
        <f t="shared" si="347"/>
        <v>15.945373684006842</v>
      </c>
      <c r="AS675" s="1">
        <f t="shared" si="347"/>
        <v>15.957457858353203</v>
      </c>
      <c r="AT675" s="1">
        <f t="shared" si="347"/>
        <v>15.92135260441033</v>
      </c>
      <c r="AU675" s="1">
        <f t="shared" si="343"/>
        <v>16.030282583546153</v>
      </c>
    </row>
    <row r="676" spans="1:103" ht="12.95" customHeight="1" x14ac:dyDescent="0.2">
      <c r="A676" s="70" t="s">
        <v>229</v>
      </c>
      <c r="B676" s="2"/>
      <c r="C676" s="69">
        <v>46212.832000000002</v>
      </c>
      <c r="D676" s="69"/>
      <c r="E676" s="1">
        <f t="shared" si="329"/>
        <v>1071.004681162505</v>
      </c>
      <c r="F676" s="1">
        <f t="shared" si="330"/>
        <v>1071</v>
      </c>
      <c r="G676" s="1">
        <f t="shared" si="326"/>
        <v>7.8519300004700199E-3</v>
      </c>
      <c r="I676" s="1">
        <f>+G676</f>
        <v>7.8519300004700199E-3</v>
      </c>
      <c r="P676" s="1">
        <f t="shared" si="331"/>
        <v>3.7345709932387963E-3</v>
      </c>
      <c r="Q676" s="119">
        <f t="shared" si="344"/>
        <v>31194.332000000002</v>
      </c>
      <c r="R676" s="1">
        <f t="shared" si="327"/>
        <v>1.6952645194428086E-5</v>
      </c>
      <c r="S676" s="2">
        <f>S$16</f>
        <v>0.1</v>
      </c>
      <c r="Z676" s="1">
        <f t="shared" si="332"/>
        <v>1071</v>
      </c>
      <c r="AA676" s="1">
        <f t="shared" si="333"/>
        <v>6.6770080386933904E-3</v>
      </c>
      <c r="AB676" s="1">
        <f t="shared" si="319"/>
        <v>-5.4263501790855137E-3</v>
      </c>
      <c r="AC676" s="1">
        <f t="shared" si="320"/>
        <v>4.1173590072312236E-3</v>
      </c>
      <c r="AD676" s="1">
        <f t="shared" si="334"/>
        <v>1.1749219617766295E-3</v>
      </c>
      <c r="AE676" s="1">
        <f t="shared" si="321"/>
        <v>1.3804416162650436E-7</v>
      </c>
      <c r="AF676" s="1">
        <f t="shared" si="335"/>
        <v>4.1173590072312236E-3</v>
      </c>
      <c r="AG676" s="2"/>
      <c r="AH676" s="1">
        <f t="shared" si="336"/>
        <v>1.3278280179555534E-2</v>
      </c>
      <c r="AI676" s="1">
        <f t="shared" si="337"/>
        <v>0.66103155229251154</v>
      </c>
      <c r="AJ676" s="1">
        <f t="shared" si="338"/>
        <v>0.62170795093191777</v>
      </c>
      <c r="AK676" s="1">
        <f t="shared" si="339"/>
        <v>-5.7913218496859938E-2</v>
      </c>
      <c r="AL676" s="1">
        <f t="shared" si="340"/>
        <v>-2.9723751713543889</v>
      </c>
      <c r="AM676" s="1">
        <f t="shared" si="341"/>
        <v>-11.790893401997272</v>
      </c>
      <c r="AN676" s="1">
        <f t="shared" si="347"/>
        <v>15.949538645958722</v>
      </c>
      <c r="AO676" s="1">
        <f t="shared" si="347"/>
        <v>15.949689361314745</v>
      </c>
      <c r="AP676" s="1">
        <f t="shared" si="347"/>
        <v>15.949237983690002</v>
      </c>
      <c r="AQ676" s="1">
        <f t="shared" si="347"/>
        <v>15.950589965332867</v>
      </c>
      <c r="AR676" s="1">
        <f t="shared" si="347"/>
        <v>15.946541804487151</v>
      </c>
      <c r="AS676" s="1">
        <f t="shared" si="347"/>
        <v>15.958675179584576</v>
      </c>
      <c r="AT676" s="1">
        <f t="shared" si="347"/>
        <v>15.922413149374034</v>
      </c>
      <c r="AU676" s="1">
        <f t="shared" si="343"/>
        <v>16.03185629224738</v>
      </c>
    </row>
    <row r="677" spans="1:103" ht="12.95" customHeight="1" x14ac:dyDescent="0.2">
      <c r="A677" s="81" t="s">
        <v>276</v>
      </c>
      <c r="B677" s="74"/>
      <c r="C677" s="69">
        <v>46219.5383</v>
      </c>
      <c r="D677" s="69"/>
      <c r="E677" s="1">
        <f t="shared" si="329"/>
        <v>1075.0028421384222</v>
      </c>
      <c r="F677" s="1">
        <f t="shared" si="330"/>
        <v>1075</v>
      </c>
      <c r="G677" s="1">
        <f t="shared" si="326"/>
        <v>4.7672500004409812E-3</v>
      </c>
      <c r="J677" s="1">
        <f>+C677-(C$7+F677*C$8)</f>
        <v>4.7672500004409812E-3</v>
      </c>
      <c r="P677" s="1">
        <f t="shared" si="331"/>
        <v>3.7489152396258333E-3</v>
      </c>
      <c r="Q677" s="119">
        <f t="shared" si="344"/>
        <v>31201.0383</v>
      </c>
      <c r="R677" s="1">
        <f t="shared" si="327"/>
        <v>1.0370056850844445E-6</v>
      </c>
      <c r="S677" s="2">
        <f>S$17</f>
        <v>1</v>
      </c>
      <c r="Z677" s="1">
        <f t="shared" si="332"/>
        <v>1075</v>
      </c>
      <c r="AA677" s="1">
        <f t="shared" si="333"/>
        <v>6.7103435397807519E-3</v>
      </c>
      <c r="AB677" s="1">
        <f t="shared" si="319"/>
        <v>-8.5432876353167819E-3</v>
      </c>
      <c r="AC677" s="1">
        <f t="shared" si="320"/>
        <v>1.0183347608151479E-3</v>
      </c>
      <c r="AD677" s="1">
        <f t="shared" si="334"/>
        <v>-1.9430935393397707E-3</v>
      </c>
      <c r="AE677" s="1">
        <f t="shared" si="321"/>
        <v>3.7756125026239568E-6</v>
      </c>
      <c r="AF677" s="1">
        <f t="shared" si="335"/>
        <v>1.0183347608151479E-3</v>
      </c>
      <c r="AG677" s="2"/>
      <c r="AH677" s="1">
        <f t="shared" si="336"/>
        <v>1.3310537635757763E-2</v>
      </c>
      <c r="AI677" s="1">
        <f t="shared" si="337"/>
        <v>0.66112822294322326</v>
      </c>
      <c r="AJ677" s="1">
        <f t="shared" si="338"/>
        <v>0.62300819321719447</v>
      </c>
      <c r="AK677" s="1">
        <f t="shared" si="339"/>
        <v>-5.8476218518912659E-2</v>
      </c>
      <c r="AL677" s="1">
        <f t="shared" si="340"/>
        <v>-2.9707140132465635</v>
      </c>
      <c r="AM677" s="1">
        <f t="shared" si="341"/>
        <v>-11.675719335228928</v>
      </c>
      <c r="AN677" s="1">
        <f t="shared" si="347"/>
        <v>15.951898194616795</v>
      </c>
      <c r="AO677" s="1">
        <f t="shared" si="347"/>
        <v>15.952049770716798</v>
      </c>
      <c r="AP677" s="1">
        <f t="shared" si="347"/>
        <v>15.951595550066319</v>
      </c>
      <c r="AQ677" s="1">
        <f t="shared" si="347"/>
        <v>15.952956844618079</v>
      </c>
      <c r="AR677" s="1">
        <f t="shared" si="347"/>
        <v>15.94887843403948</v>
      </c>
      <c r="AS677" s="1">
        <f t="shared" si="347"/>
        <v>15.961109795867717</v>
      </c>
      <c r="AT677" s="1">
        <f t="shared" si="347"/>
        <v>15.924535053698705</v>
      </c>
      <c r="AU677" s="1">
        <f t="shared" si="343"/>
        <v>16.035003709649832</v>
      </c>
    </row>
    <row r="678" spans="1:103" s="70" customFormat="1" ht="12.95" customHeight="1" x14ac:dyDescent="0.2">
      <c r="A678" s="70" t="s">
        <v>229</v>
      </c>
      <c r="B678" s="2"/>
      <c r="C678" s="69">
        <v>46244.701999999997</v>
      </c>
      <c r="D678" s="69"/>
      <c r="E678" s="1">
        <f t="shared" si="329"/>
        <v>1090.0049332094604</v>
      </c>
      <c r="F678" s="1">
        <f t="shared" si="330"/>
        <v>1090</v>
      </c>
      <c r="G678" s="1">
        <f t="shared" si="326"/>
        <v>8.2746999978553504E-3</v>
      </c>
      <c r="H678" s="1"/>
      <c r="I678" s="1">
        <f>+G678</f>
        <v>8.2746999978553504E-3</v>
      </c>
      <c r="J678" s="1"/>
      <c r="K678" s="1"/>
      <c r="L678" s="1"/>
      <c r="M678" s="1"/>
      <c r="N678" s="1"/>
      <c r="O678" s="1"/>
      <c r="P678" s="1">
        <f t="shared" si="331"/>
        <v>3.8027326745014691E-3</v>
      </c>
      <c r="Q678" s="119">
        <f t="shared" si="344"/>
        <v>31226.201999999997</v>
      </c>
      <c r="R678" s="1">
        <f t="shared" si="327"/>
        <v>1.9998491741144878E-5</v>
      </c>
      <c r="S678" s="2">
        <f t="shared" ref="S678:S721" si="348">S$16</f>
        <v>0.1</v>
      </c>
      <c r="T678" s="1"/>
      <c r="U678" s="1"/>
      <c r="V678" s="1"/>
      <c r="W678" s="1"/>
      <c r="X678" s="1"/>
      <c r="Y678" s="1"/>
      <c r="Z678" s="1">
        <f t="shared" si="332"/>
        <v>1090</v>
      </c>
      <c r="AA678" s="1">
        <f t="shared" si="333"/>
        <v>6.8347392269053958E-3</v>
      </c>
      <c r="AB678" s="1">
        <f t="shared" si="319"/>
        <v>-5.1561843409227755E-3</v>
      </c>
      <c r="AC678" s="1">
        <f t="shared" si="320"/>
        <v>4.4719673233538813E-3</v>
      </c>
      <c r="AD678" s="1">
        <f t="shared" si="334"/>
        <v>1.4399607709499546E-3</v>
      </c>
      <c r="AE678" s="1">
        <f t="shared" si="321"/>
        <v>2.0734870218747877E-7</v>
      </c>
      <c r="AF678" s="1">
        <f t="shared" si="335"/>
        <v>4.4719673233538813E-3</v>
      </c>
      <c r="AG678" s="2"/>
      <c r="AH678" s="1">
        <f t="shared" si="336"/>
        <v>1.3430884338778126E-2</v>
      </c>
      <c r="AI678" s="1">
        <f t="shared" si="337"/>
        <v>0.66149933145575313</v>
      </c>
      <c r="AJ678" s="1">
        <f t="shared" si="338"/>
        <v>0.62787219849388565</v>
      </c>
      <c r="AK678" s="1">
        <f t="shared" si="339"/>
        <v>-6.0587513672268292E-2</v>
      </c>
      <c r="AL678" s="1">
        <f t="shared" si="340"/>
        <v>-2.9644802541675563</v>
      </c>
      <c r="AM678" s="1">
        <f t="shared" si="341"/>
        <v>-11.262729980816921</v>
      </c>
      <c r="AN678" s="1">
        <f t="shared" si="347"/>
        <v>15.960749657141459</v>
      </c>
      <c r="AO678" s="1">
        <f t="shared" si="347"/>
        <v>15.960904323246714</v>
      </c>
      <c r="AP678" s="1">
        <f t="shared" si="347"/>
        <v>15.960439801957136</v>
      </c>
      <c r="AQ678" s="1">
        <f t="shared" si="347"/>
        <v>15.961835104451334</v>
      </c>
      <c r="AR678" s="1">
        <f t="shared" si="347"/>
        <v>15.957645482240173</v>
      </c>
      <c r="AS678" s="1">
        <f t="shared" si="347"/>
        <v>15.970239301063407</v>
      </c>
      <c r="AT678" s="1">
        <f t="shared" si="347"/>
        <v>15.932502024083171</v>
      </c>
      <c r="AU678" s="1">
        <f t="shared" si="343"/>
        <v>16.046806524909037</v>
      </c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</row>
    <row r="679" spans="1:103" ht="12.95" customHeight="1" x14ac:dyDescent="0.2">
      <c r="A679" s="70" t="s">
        <v>277</v>
      </c>
      <c r="B679" s="2" t="s">
        <v>101</v>
      </c>
      <c r="C679" s="69">
        <v>46282.432000000001</v>
      </c>
      <c r="D679" s="69"/>
      <c r="E679" s="1">
        <f t="shared" si="329"/>
        <v>1112.4987992192439</v>
      </c>
      <c r="F679" s="1">
        <f t="shared" si="330"/>
        <v>1112.5</v>
      </c>
      <c r="G679" s="1">
        <f t="shared" si="326"/>
        <v>-2.0141249988228083E-3</v>
      </c>
      <c r="I679" s="1">
        <f>+G679</f>
        <v>-2.0141249988228083E-3</v>
      </c>
      <c r="P679" s="1">
        <f t="shared" si="331"/>
        <v>3.8835373131038049E-3</v>
      </c>
      <c r="Q679" s="119">
        <f t="shared" si="344"/>
        <v>31263.932000000001</v>
      </c>
      <c r="R679" s="1">
        <f t="shared" si="327"/>
        <v>3.4782420745519561E-5</v>
      </c>
      <c r="S679" s="2">
        <f t="shared" si="348"/>
        <v>0.1</v>
      </c>
      <c r="Z679" s="1">
        <f t="shared" si="332"/>
        <v>1112.5</v>
      </c>
      <c r="AA679" s="1">
        <f t="shared" si="333"/>
        <v>7.0195044853260296E-3</v>
      </c>
      <c r="AB679" s="1">
        <f t="shared" ref="AB679:AB742" si="349">IF(S679&lt;&gt;0,G679-AH679,-9999)</f>
        <v>-1.5623682421817333E-2</v>
      </c>
      <c r="AC679" s="1">
        <f t="shared" ref="AC679:AC742" si="350">+G679-P679</f>
        <v>-5.8976623119266127E-3</v>
      </c>
      <c r="AD679" s="1">
        <f t="shared" si="334"/>
        <v>-9.033629484148837E-3</v>
      </c>
      <c r="AE679" s="1">
        <f t="shared" ref="AE679:AE742" si="351">+(G679-AA679)^2*S679</f>
        <v>8.1606461656883184E-6</v>
      </c>
      <c r="AF679" s="1">
        <f t="shared" si="335"/>
        <v>-5.8976623119266127E-3</v>
      </c>
      <c r="AG679" s="2"/>
      <c r="AH679" s="1">
        <f t="shared" si="336"/>
        <v>1.3609557422994524E-2</v>
      </c>
      <c r="AI679" s="1">
        <f t="shared" si="337"/>
        <v>0.66208151560273176</v>
      </c>
      <c r="AJ679" s="1">
        <f t="shared" si="338"/>
        <v>0.63513284659352831</v>
      </c>
      <c r="AK679" s="1">
        <f t="shared" si="339"/>
        <v>-6.3754586662785467E-2</v>
      </c>
      <c r="AL679" s="1">
        <f t="shared" si="340"/>
        <v>-2.9551160904416522</v>
      </c>
      <c r="AM679" s="1">
        <f t="shared" si="341"/>
        <v>-10.694110937602668</v>
      </c>
      <c r="AN679" s="1">
        <f t="shared" si="347"/>
        <v>15.974036507075121</v>
      </c>
      <c r="AO679" s="1">
        <f t="shared" si="347"/>
        <v>15.974195395915386</v>
      </c>
      <c r="AP679" s="1">
        <f t="shared" si="347"/>
        <v>15.973716507211297</v>
      </c>
      <c r="AQ679" s="1">
        <f t="shared" si="347"/>
        <v>15.975160060930451</v>
      </c>
      <c r="AR679" s="1">
        <f t="shared" si="347"/>
        <v>15.970810355520033</v>
      </c>
      <c r="AS679" s="1">
        <f t="shared" si="347"/>
        <v>15.98393268741499</v>
      </c>
      <c r="AT679" s="1">
        <f t="shared" si="347"/>
        <v>15.944482501982442</v>
      </c>
      <c r="AU679" s="1">
        <f t="shared" si="343"/>
        <v>16.064510747797843</v>
      </c>
    </row>
    <row r="680" spans="1:103" ht="12.95" customHeight="1" x14ac:dyDescent="0.2">
      <c r="A680" s="70" t="s">
        <v>275</v>
      </c>
      <c r="B680" s="2"/>
      <c r="C680" s="69">
        <v>46298.373</v>
      </c>
      <c r="D680" s="69"/>
      <c r="E680" s="1">
        <f t="shared" si="329"/>
        <v>1122.002502321865</v>
      </c>
      <c r="F680" s="1">
        <f t="shared" si="330"/>
        <v>1122</v>
      </c>
      <c r="G680" s="1">
        <f t="shared" si="326"/>
        <v>4.1972599938162602E-3</v>
      </c>
      <c r="I680" s="1">
        <f>+G680</f>
        <v>4.1972599938162602E-3</v>
      </c>
      <c r="P680" s="1">
        <f t="shared" si="331"/>
        <v>3.9176831054995413E-3</v>
      </c>
      <c r="Q680" s="119">
        <f t="shared" si="344"/>
        <v>31279.873</v>
      </c>
      <c r="R680" s="1">
        <f t="shared" si="327"/>
        <v>7.8163236480859127E-8</v>
      </c>
      <c r="S680" s="2">
        <f t="shared" si="348"/>
        <v>0.1</v>
      </c>
      <c r="Z680" s="1">
        <f t="shared" si="332"/>
        <v>1122</v>
      </c>
      <c r="AA680" s="1">
        <f t="shared" si="333"/>
        <v>7.0968515742188985E-3</v>
      </c>
      <c r="AB680" s="1">
        <f t="shared" si="349"/>
        <v>-9.4870655299030809E-3</v>
      </c>
      <c r="AC680" s="1">
        <f t="shared" si="350"/>
        <v>2.7957688831671892E-4</v>
      </c>
      <c r="AD680" s="1">
        <f t="shared" si="334"/>
        <v>-2.8995915804026383E-3</v>
      </c>
      <c r="AE680" s="1">
        <f t="shared" si="351"/>
        <v>8.4076313331418692E-7</v>
      </c>
      <c r="AF680" s="1">
        <f t="shared" si="335"/>
        <v>2.7957688831671892E-4</v>
      </c>
      <c r="AG680" s="2"/>
      <c r="AH680" s="1">
        <f t="shared" si="336"/>
        <v>1.3684325523719341E-2</v>
      </c>
      <c r="AI680" s="1">
        <f t="shared" si="337"/>
        <v>0.6623365555714763</v>
      </c>
      <c r="AJ680" s="1">
        <f t="shared" si="338"/>
        <v>0.63818566251104636</v>
      </c>
      <c r="AK680" s="1">
        <f t="shared" si="339"/>
        <v>-6.5091840614278848E-2</v>
      </c>
      <c r="AL680" s="1">
        <f t="shared" si="340"/>
        <v>-2.9511572746475747</v>
      </c>
      <c r="AM680" s="1">
        <f t="shared" si="341"/>
        <v>-10.470491787484962</v>
      </c>
      <c r="AN680" s="1">
        <f t="shared" si="347"/>
        <v>15.979650118491845</v>
      </c>
      <c r="AO680" s="1">
        <f t="shared" si="347"/>
        <v>15.979810640223736</v>
      </c>
      <c r="AP680" s="1">
        <f t="shared" si="347"/>
        <v>15.979326081444162</v>
      </c>
      <c r="AQ680" s="1">
        <f t="shared" si="347"/>
        <v>15.980788993944989</v>
      </c>
      <c r="AR680" s="1">
        <f t="shared" si="347"/>
        <v>15.97637418197106</v>
      </c>
      <c r="AS680" s="1">
        <f t="shared" si="347"/>
        <v>15.989714041679669</v>
      </c>
      <c r="AT680" s="1">
        <f t="shared" si="347"/>
        <v>15.949552118124902</v>
      </c>
      <c r="AU680" s="1">
        <f t="shared" si="343"/>
        <v>16.071985864128674</v>
      </c>
    </row>
    <row r="681" spans="1:103" ht="12.95" customHeight="1" x14ac:dyDescent="0.2">
      <c r="A681" s="70" t="s">
        <v>278</v>
      </c>
      <c r="B681" s="2"/>
      <c r="C681" s="69">
        <v>46335.286</v>
      </c>
      <c r="D681" s="69"/>
      <c r="E681" s="1">
        <f t="shared" si="329"/>
        <v>1144.0092893883657</v>
      </c>
      <c r="F681" s="1">
        <f t="shared" si="330"/>
        <v>1144</v>
      </c>
      <c r="G681" s="1">
        <f t="shared" si="326"/>
        <v>1.5581519997795112E-2</v>
      </c>
      <c r="I681" s="1">
        <f>+C681-(C$7+F681*C$8)</f>
        <v>1.5581519997795112E-2</v>
      </c>
      <c r="P681" s="1">
        <f t="shared" si="331"/>
        <v>3.9968220355054629E-3</v>
      </c>
      <c r="Q681" s="119">
        <f t="shared" si="344"/>
        <v>31316.786</v>
      </c>
      <c r="R681" s="1">
        <f t="shared" si="327"/>
        <v>1.3420522687747794E-4</v>
      </c>
      <c r="S681" s="2">
        <f t="shared" si="348"/>
        <v>0.1</v>
      </c>
      <c r="Z681" s="1">
        <f t="shared" si="332"/>
        <v>1144</v>
      </c>
      <c r="AA681" s="1">
        <f t="shared" si="333"/>
        <v>7.2744391383202265E-3</v>
      </c>
      <c r="AB681" s="1">
        <f t="shared" si="349"/>
        <v>1.7255946609567134E-3</v>
      </c>
      <c r="AC681" s="1">
        <f t="shared" si="350"/>
        <v>1.1584697962289649E-2</v>
      </c>
      <c r="AD681" s="1">
        <f t="shared" si="334"/>
        <v>8.307080859474885E-3</v>
      </c>
      <c r="AE681" s="1">
        <f t="shared" si="351"/>
        <v>6.9007592405854002E-6</v>
      </c>
      <c r="AF681" s="1">
        <f t="shared" si="335"/>
        <v>1.1584697962289649E-2</v>
      </c>
      <c r="AG681" s="2"/>
      <c r="AH681" s="1">
        <f t="shared" si="336"/>
        <v>1.3855925336838399E-2</v>
      </c>
      <c r="AI681" s="1">
        <f t="shared" si="337"/>
        <v>0.66294830440841146</v>
      </c>
      <c r="AJ681" s="1">
        <f t="shared" si="338"/>
        <v>0.64522604142507711</v>
      </c>
      <c r="AK681" s="1">
        <f t="shared" si="339"/>
        <v>-6.8188737462461846E-2</v>
      </c>
      <c r="AL681" s="1">
        <f t="shared" si="340"/>
        <v>-2.9419774744123846</v>
      </c>
      <c r="AM681" s="1">
        <f t="shared" si="341"/>
        <v>-9.9859868225600721</v>
      </c>
      <c r="AN681" s="1">
        <f t="shared" ref="AN681:AT690" si="352">$AU681+$AB$7*SIN(AO681)</f>
        <v>15.992658624836336</v>
      </c>
      <c r="AO681" s="1">
        <f t="shared" si="352"/>
        <v>15.992822583024449</v>
      </c>
      <c r="AP681" s="1">
        <f t="shared" si="352"/>
        <v>15.992325809534064</v>
      </c>
      <c r="AQ681" s="1">
        <f t="shared" si="352"/>
        <v>15.993831195576256</v>
      </c>
      <c r="AR681" s="1">
        <f t="shared" si="352"/>
        <v>15.989271416065726</v>
      </c>
      <c r="AS681" s="1">
        <f t="shared" si="352"/>
        <v>16.003101813266966</v>
      </c>
      <c r="AT681" s="1">
        <f t="shared" si="352"/>
        <v>15.961318773292918</v>
      </c>
      <c r="AU681" s="1">
        <f t="shared" si="343"/>
        <v>16.089296659842173</v>
      </c>
    </row>
    <row r="682" spans="1:103" ht="12.95" customHeight="1" x14ac:dyDescent="0.2">
      <c r="A682" s="70" t="s">
        <v>229</v>
      </c>
      <c r="B682" s="2"/>
      <c r="C682" s="69">
        <v>46623.784</v>
      </c>
      <c r="D682" s="69"/>
      <c r="E682" s="1">
        <f t="shared" si="329"/>
        <v>1316.005985812694</v>
      </c>
      <c r="F682" s="1">
        <f t="shared" si="330"/>
        <v>1316</v>
      </c>
      <c r="G682" s="1">
        <f t="shared" si="326"/>
        <v>1.0040279994427692E-2</v>
      </c>
      <c r="I682" s="1">
        <f>+G682</f>
        <v>1.0040279994427692E-2</v>
      </c>
      <c r="P682" s="1">
        <f t="shared" si="331"/>
        <v>4.6186484968028657E-3</v>
      </c>
      <c r="Q682" s="119">
        <f t="shared" si="344"/>
        <v>31605.284</v>
      </c>
      <c r="R682" s="1">
        <f t="shared" si="327"/>
        <v>2.939408809603762E-5</v>
      </c>
      <c r="S682" s="2">
        <f t="shared" si="348"/>
        <v>0.1</v>
      </c>
      <c r="Z682" s="1">
        <f t="shared" si="332"/>
        <v>1316</v>
      </c>
      <c r="AA682" s="1">
        <f t="shared" si="333"/>
        <v>8.5860859988914628E-3</v>
      </c>
      <c r="AB682" s="1">
        <f t="shared" si="349"/>
        <v>-5.0797394205760217E-3</v>
      </c>
      <c r="AC682" s="1">
        <f t="shared" si="350"/>
        <v>5.4216314976248264E-3</v>
      </c>
      <c r="AD682" s="1">
        <f t="shared" si="334"/>
        <v>1.4541939955362293E-3</v>
      </c>
      <c r="AE682" s="1">
        <f t="shared" si="351"/>
        <v>2.1146801766536231E-7</v>
      </c>
      <c r="AF682" s="1">
        <f t="shared" si="335"/>
        <v>5.4216314976248264E-3</v>
      </c>
      <c r="AG682" s="2"/>
      <c r="AH682" s="1">
        <f t="shared" si="336"/>
        <v>1.5120019415003714E-2</v>
      </c>
      <c r="AI682" s="1">
        <f t="shared" si="337"/>
        <v>0.66876735956944822</v>
      </c>
      <c r="AJ682" s="1">
        <f t="shared" si="338"/>
        <v>0.69882763125684444</v>
      </c>
      <c r="AK682" s="1">
        <f t="shared" si="339"/>
        <v>-9.2403935691583033E-2</v>
      </c>
      <c r="AL682" s="1">
        <f t="shared" si="340"/>
        <v>-2.8695394196669906</v>
      </c>
      <c r="AM682" s="1">
        <f t="shared" si="341"/>
        <v>-7.3061041559900781</v>
      </c>
      <c r="AN682" s="1">
        <f t="shared" si="352"/>
        <v>16.094836120767294</v>
      </c>
      <c r="AO682" s="1">
        <f t="shared" si="352"/>
        <v>16.095010381566649</v>
      </c>
      <c r="AP682" s="1">
        <f t="shared" si="352"/>
        <v>16.094463214140081</v>
      </c>
      <c r="AQ682" s="1">
        <f t="shared" si="352"/>
        <v>16.096181694197707</v>
      </c>
      <c r="AR682" s="1">
        <f t="shared" si="352"/>
        <v>16.090788518799581</v>
      </c>
      <c r="AS682" s="1">
        <f t="shared" si="352"/>
        <v>16.107754446147407</v>
      </c>
      <c r="AT682" s="1">
        <f t="shared" si="352"/>
        <v>16.054762401369043</v>
      </c>
      <c r="AU682" s="1">
        <f t="shared" si="343"/>
        <v>16.224635608147722</v>
      </c>
    </row>
    <row r="683" spans="1:103" ht="12.95" customHeight="1" x14ac:dyDescent="0.2">
      <c r="A683" s="70" t="s">
        <v>279</v>
      </c>
      <c r="B683" s="2" t="s">
        <v>101</v>
      </c>
      <c r="C683" s="69">
        <v>46643.067999999999</v>
      </c>
      <c r="D683" s="69"/>
      <c r="E683" s="1">
        <f t="shared" si="329"/>
        <v>1327.5027181777248</v>
      </c>
      <c r="F683" s="1">
        <f t="shared" si="330"/>
        <v>1327.5</v>
      </c>
      <c r="G683" s="1">
        <f t="shared" si="326"/>
        <v>4.5593249960802495E-3</v>
      </c>
      <c r="I683" s="1">
        <f>+C683-(C$7+F683*C$8)</f>
        <v>4.5593249960802495E-3</v>
      </c>
      <c r="P683" s="1">
        <f t="shared" si="331"/>
        <v>4.6604204003422153E-3</v>
      </c>
      <c r="Q683" s="119">
        <f t="shared" si="344"/>
        <v>31624.567999999999</v>
      </c>
      <c r="R683" s="1">
        <f t="shared" si="327"/>
        <v>1.0220280762890282E-8</v>
      </c>
      <c r="S683" s="2">
        <f t="shared" si="348"/>
        <v>0.1</v>
      </c>
      <c r="Z683" s="1">
        <f t="shared" si="332"/>
        <v>1327.5</v>
      </c>
      <c r="AA683" s="1">
        <f t="shared" si="333"/>
        <v>8.6687341551637698E-3</v>
      </c>
      <c r="AB683" s="1">
        <f t="shared" si="349"/>
        <v>-1.0640116409536434E-2</v>
      </c>
      <c r="AC683" s="1">
        <f t="shared" si="350"/>
        <v>-1.0109540426196575E-4</v>
      </c>
      <c r="AD683" s="1">
        <f t="shared" si="334"/>
        <v>-4.1094091590835203E-3</v>
      </c>
      <c r="AE683" s="1">
        <f t="shared" si="351"/>
        <v>1.6887243636759526E-6</v>
      </c>
      <c r="AF683" s="1">
        <f t="shared" si="335"/>
        <v>-1.0109540426196575E-4</v>
      </c>
      <c r="AG683" s="2"/>
      <c r="AH683" s="1">
        <f t="shared" si="336"/>
        <v>1.5199441405616684E-2</v>
      </c>
      <c r="AI683" s="1">
        <f t="shared" si="337"/>
        <v>0.66922330605427183</v>
      </c>
      <c r="AJ683" s="1">
        <f t="shared" si="338"/>
        <v>0.70231803631361378</v>
      </c>
      <c r="AK683" s="1">
        <f t="shared" si="339"/>
        <v>-9.402301931029157E-2</v>
      </c>
      <c r="AL683" s="1">
        <f t="shared" si="340"/>
        <v>-2.8646480070948068</v>
      </c>
      <c r="AM683" s="1">
        <f t="shared" si="341"/>
        <v>-7.1754431739190627</v>
      </c>
      <c r="AN683" s="1">
        <f t="shared" si="352"/>
        <v>16.101701800057825</v>
      </c>
      <c r="AO683" s="1">
        <f t="shared" si="352"/>
        <v>16.101875739211817</v>
      </c>
      <c r="AP683" s="1">
        <f t="shared" si="352"/>
        <v>16.101328037423151</v>
      </c>
      <c r="AQ683" s="1">
        <f t="shared" si="352"/>
        <v>16.103053069911027</v>
      </c>
      <c r="AR683" s="1">
        <f t="shared" si="352"/>
        <v>16.097624103455502</v>
      </c>
      <c r="AS683" s="1">
        <f t="shared" si="352"/>
        <v>16.114751912890828</v>
      </c>
      <c r="AT683" s="1">
        <f t="shared" si="352"/>
        <v>16.06111268523447</v>
      </c>
      <c r="AU683" s="1">
        <f t="shared" si="343"/>
        <v>16.233684433179778</v>
      </c>
    </row>
    <row r="684" spans="1:103" ht="12.95" customHeight="1" x14ac:dyDescent="0.2">
      <c r="A684" s="70" t="s">
        <v>277</v>
      </c>
      <c r="B684" s="2" t="s">
        <v>101</v>
      </c>
      <c r="C684" s="69">
        <v>46646.421000000002</v>
      </c>
      <c r="D684" s="69"/>
      <c r="E684" s="1">
        <f t="shared" si="329"/>
        <v>1329.501709238707</v>
      </c>
      <c r="F684" s="1">
        <f t="shared" si="330"/>
        <v>1329.5</v>
      </c>
      <c r="G684" s="1">
        <f t="shared" si="326"/>
        <v>2.866984999855049E-3</v>
      </c>
      <c r="I684" s="1">
        <f>+G684</f>
        <v>2.866984999855049E-3</v>
      </c>
      <c r="P684" s="1">
        <f t="shared" si="331"/>
        <v>4.6676875907798688E-3</v>
      </c>
      <c r="Q684" s="119">
        <f t="shared" si="344"/>
        <v>31627.921000000002</v>
      </c>
      <c r="R684" s="1">
        <f t="shared" si="327"/>
        <v>3.242529820963359E-6</v>
      </c>
      <c r="S684" s="2">
        <f t="shared" si="348"/>
        <v>0.1</v>
      </c>
      <c r="Z684" s="1">
        <f t="shared" si="332"/>
        <v>1329.5</v>
      </c>
      <c r="AA684" s="1">
        <f t="shared" si="333"/>
        <v>8.6830408652166461E-3</v>
      </c>
      <c r="AB684" s="1">
        <f t="shared" si="349"/>
        <v>-1.2346201445188401E-2</v>
      </c>
      <c r="AC684" s="1">
        <f t="shared" si="350"/>
        <v>-1.8007025909248199E-3</v>
      </c>
      <c r="AD684" s="1">
        <f t="shared" si="334"/>
        <v>-5.8160558653615971E-3</v>
      </c>
      <c r="AE684" s="1">
        <f t="shared" si="351"/>
        <v>3.3826505829007038E-6</v>
      </c>
      <c r="AF684" s="1">
        <f t="shared" si="335"/>
        <v>-1.8007025909248199E-3</v>
      </c>
      <c r="AG684" s="2"/>
      <c r="AH684" s="1">
        <f t="shared" si="336"/>
        <v>1.521318644504345E-2</v>
      </c>
      <c r="AI684" s="1">
        <f t="shared" si="337"/>
        <v>0.66930347394491463</v>
      </c>
      <c r="AJ684" s="1">
        <f t="shared" si="338"/>
        <v>0.70292383809137449</v>
      </c>
      <c r="AK684" s="1">
        <f t="shared" si="339"/>
        <v>-9.4304597305686161E-2</v>
      </c>
      <c r="AL684" s="1">
        <f t="shared" si="340"/>
        <v>-2.8637966408720401</v>
      </c>
      <c r="AM684" s="1">
        <f t="shared" si="341"/>
        <v>-7.1531683871574581</v>
      </c>
      <c r="AN684" s="1">
        <f t="shared" si="352"/>
        <v>16.102896313992908</v>
      </c>
      <c r="AO684" s="1">
        <f t="shared" si="352"/>
        <v>16.103070185068791</v>
      </c>
      <c r="AP684" s="1">
        <f t="shared" si="352"/>
        <v>16.102522425533632</v>
      </c>
      <c r="AQ684" s="1">
        <f t="shared" si="352"/>
        <v>16.104248499141864</v>
      </c>
      <c r="AR684" s="1">
        <f t="shared" si="352"/>
        <v>16.098813570221598</v>
      </c>
      <c r="AS684" s="1">
        <f t="shared" si="352"/>
        <v>16.115968887667144</v>
      </c>
      <c r="AT684" s="1">
        <f t="shared" si="352"/>
        <v>16.062218518646745</v>
      </c>
      <c r="AU684" s="1">
        <f t="shared" si="343"/>
        <v>16.235258141881005</v>
      </c>
    </row>
    <row r="685" spans="1:103" ht="12.95" customHeight="1" x14ac:dyDescent="0.2">
      <c r="A685" s="70" t="s">
        <v>280</v>
      </c>
      <c r="B685" s="2"/>
      <c r="C685" s="69">
        <v>46657.328000000001</v>
      </c>
      <c r="D685" s="69">
        <v>3.0000000000000001E-3</v>
      </c>
      <c r="E685" s="1">
        <f t="shared" si="329"/>
        <v>1336.0042429405005</v>
      </c>
      <c r="F685" s="1">
        <f t="shared" si="330"/>
        <v>1336</v>
      </c>
      <c r="G685" s="1">
        <f t="shared" si="326"/>
        <v>7.1168799986480735E-3</v>
      </c>
      <c r="I685" s="1">
        <f>+G685</f>
        <v>7.1168799986480735E-3</v>
      </c>
      <c r="P685" s="1">
        <f t="shared" si="331"/>
        <v>4.691311099100713E-3</v>
      </c>
      <c r="Q685" s="119">
        <f t="shared" si="344"/>
        <v>31638.828000000001</v>
      </c>
      <c r="R685" s="1">
        <f t="shared" si="327"/>
        <v>5.8833844864513933E-6</v>
      </c>
      <c r="S685" s="2">
        <f t="shared" si="348"/>
        <v>0.1</v>
      </c>
      <c r="Z685" s="1">
        <f t="shared" si="332"/>
        <v>1336</v>
      </c>
      <c r="AA685" s="1">
        <f t="shared" si="333"/>
        <v>8.7294003013473481E-3</v>
      </c>
      <c r="AB685" s="1">
        <f t="shared" si="349"/>
        <v>-8.1408392286153475E-3</v>
      </c>
      <c r="AC685" s="1">
        <f t="shared" si="350"/>
        <v>2.4255688995473606E-3</v>
      </c>
      <c r="AD685" s="1">
        <f t="shared" si="334"/>
        <v>-1.6125203026992746E-3</v>
      </c>
      <c r="AE685" s="1">
        <f t="shared" si="351"/>
        <v>2.6002217266173603E-7</v>
      </c>
      <c r="AF685" s="1">
        <f t="shared" si="335"/>
        <v>2.4255688995473606E-3</v>
      </c>
      <c r="AG685" s="2"/>
      <c r="AH685" s="1">
        <f t="shared" si="336"/>
        <v>1.5257719227263421E-2</v>
      </c>
      <c r="AI685" s="1">
        <f t="shared" si="337"/>
        <v>0.66956580980721592</v>
      </c>
      <c r="AJ685" s="1">
        <f t="shared" si="338"/>
        <v>0.70489017938365872</v>
      </c>
      <c r="AK685" s="1">
        <f t="shared" si="339"/>
        <v>-9.521972153670917E-2</v>
      </c>
      <c r="AL685" s="1">
        <f t="shared" si="340"/>
        <v>-2.8610282816834927</v>
      </c>
      <c r="AM685" s="1">
        <f t="shared" si="341"/>
        <v>-7.0816666701591355</v>
      </c>
      <c r="AN685" s="1">
        <f t="shared" si="352"/>
        <v>16.106779482692172</v>
      </c>
      <c r="AO685" s="1">
        <f t="shared" si="352"/>
        <v>16.106953107915192</v>
      </c>
      <c r="AP685" s="1">
        <f t="shared" si="352"/>
        <v>16.106405232290644</v>
      </c>
      <c r="AQ685" s="1">
        <f t="shared" si="352"/>
        <v>16.108134488529995</v>
      </c>
      <c r="AR685" s="1">
        <f t="shared" si="352"/>
        <v>16.102680718587749</v>
      </c>
      <c r="AS685" s="1">
        <f t="shared" si="352"/>
        <v>16.119924110183781</v>
      </c>
      <c r="AT685" s="1">
        <f t="shared" si="352"/>
        <v>16.065815442854671</v>
      </c>
      <c r="AU685" s="1">
        <f t="shared" si="343"/>
        <v>16.240372695159994</v>
      </c>
    </row>
    <row r="686" spans="1:103" ht="12.95" customHeight="1" x14ac:dyDescent="0.2">
      <c r="A686" s="70" t="s">
        <v>279</v>
      </c>
      <c r="B686" s="2"/>
      <c r="C686" s="69">
        <v>46707.644</v>
      </c>
      <c r="D686" s="69"/>
      <c r="E686" s="1">
        <f t="shared" si="329"/>
        <v>1366.0016286322084</v>
      </c>
      <c r="F686" s="1">
        <f t="shared" si="330"/>
        <v>1366</v>
      </c>
      <c r="G686" s="1">
        <f t="shared" si="326"/>
        <v>2.731779997702688E-3</v>
      </c>
      <c r="I686" s="1">
        <f>+C686-(C$7+F686*C$8)</f>
        <v>2.731779997702688E-3</v>
      </c>
      <c r="P686" s="1">
        <f t="shared" si="331"/>
        <v>4.8004445337277183E-3</v>
      </c>
      <c r="Q686" s="119">
        <f t="shared" si="344"/>
        <v>31689.144</v>
      </c>
      <c r="R686" s="1">
        <f t="shared" si="327"/>
        <v>4.2793729626076538E-6</v>
      </c>
      <c r="S686" s="2">
        <f t="shared" si="348"/>
        <v>0.1</v>
      </c>
      <c r="Z686" s="1">
        <f t="shared" si="332"/>
        <v>1366</v>
      </c>
      <c r="AA686" s="1">
        <f t="shared" si="333"/>
        <v>8.9406248095079618E-3</v>
      </c>
      <c r="AB686" s="1">
        <f t="shared" si="349"/>
        <v>-1.2728708761453192E-2</v>
      </c>
      <c r="AC686" s="1">
        <f t="shared" si="350"/>
        <v>-2.0686645360250304E-3</v>
      </c>
      <c r="AD686" s="1">
        <f t="shared" si="334"/>
        <v>-6.2088448118052739E-3</v>
      </c>
      <c r="AE686" s="1">
        <f t="shared" si="351"/>
        <v>3.8549753897081262E-6</v>
      </c>
      <c r="AF686" s="1">
        <f t="shared" si="335"/>
        <v>-2.0686645360250304E-3</v>
      </c>
      <c r="AG686" s="2"/>
      <c r="AH686" s="1">
        <f t="shared" si="336"/>
        <v>1.546048875915588E-2</v>
      </c>
      <c r="AI686" s="1">
        <f t="shared" si="337"/>
        <v>0.67081223116871591</v>
      </c>
      <c r="AJ686" s="1">
        <f t="shared" si="338"/>
        <v>0.71391547600080996</v>
      </c>
      <c r="AK686" s="1">
        <f t="shared" si="339"/>
        <v>-9.9443261560401688E-2</v>
      </c>
      <c r="AL686" s="1">
        <f t="shared" si="340"/>
        <v>-2.8482225154460648</v>
      </c>
      <c r="AM686" s="1">
        <f t="shared" si="341"/>
        <v>-6.7683611380548614</v>
      </c>
      <c r="AN686" s="1">
        <f t="shared" si="352"/>
        <v>16.124721991457754</v>
      </c>
      <c r="AO686" s="1">
        <f t="shared" si="352"/>
        <v>16.124894004315649</v>
      </c>
      <c r="AP686" s="1">
        <f t="shared" si="352"/>
        <v>16.124346994222996</v>
      </c>
      <c r="AQ686" s="1">
        <f t="shared" si="352"/>
        <v>16.126086975426663</v>
      </c>
      <c r="AR686" s="1">
        <f t="shared" si="352"/>
        <v>16.120556908582802</v>
      </c>
      <c r="AS686" s="1">
        <f t="shared" si="352"/>
        <v>16.13818027596664</v>
      </c>
      <c r="AT686" s="1">
        <f t="shared" si="352"/>
        <v>16.082476419495769</v>
      </c>
      <c r="AU686" s="1">
        <f t="shared" si="343"/>
        <v>16.263978325678401</v>
      </c>
    </row>
    <row r="687" spans="1:103" ht="12.95" customHeight="1" x14ac:dyDescent="0.2">
      <c r="A687" s="70" t="s">
        <v>277</v>
      </c>
      <c r="B687" s="2"/>
      <c r="C687" s="69">
        <v>46863.631000000001</v>
      </c>
      <c r="D687" s="69"/>
      <c r="E687" s="1">
        <f t="shared" si="329"/>
        <v>1458.9979360074481</v>
      </c>
      <c r="F687" s="1">
        <f t="shared" si="330"/>
        <v>1459</v>
      </c>
      <c r="G687" s="1">
        <f t="shared" si="326"/>
        <v>-3.4620299993548542E-3</v>
      </c>
      <c r="I687" s="1">
        <f t="shared" ref="I687:I694" si="353">+G687</f>
        <v>-3.4620299993548542E-3</v>
      </c>
      <c r="P687" s="1">
        <f t="shared" si="331"/>
        <v>5.1398222458519157E-3</v>
      </c>
      <c r="Q687" s="119">
        <f t="shared" si="344"/>
        <v>31845.131000000001</v>
      </c>
      <c r="R687" s="1">
        <f t="shared" si="327"/>
        <v>7.3991862048368754E-5</v>
      </c>
      <c r="S687" s="2">
        <f t="shared" si="348"/>
        <v>0.1</v>
      </c>
      <c r="Z687" s="1">
        <f t="shared" si="332"/>
        <v>1459</v>
      </c>
      <c r="AA687" s="1">
        <f t="shared" si="333"/>
        <v>9.5660804577824138E-3</v>
      </c>
      <c r="AB687" s="1">
        <f t="shared" si="349"/>
        <v>-1.9521510484687012E-2</v>
      </c>
      <c r="AC687" s="1">
        <f t="shared" si="350"/>
        <v>-8.6018522452067699E-3</v>
      </c>
      <c r="AD687" s="1">
        <f t="shared" si="334"/>
        <v>-1.3028110457137268E-2</v>
      </c>
      <c r="AE687" s="1">
        <f t="shared" si="351"/>
        <v>1.6973166208336944E-5</v>
      </c>
      <c r="AF687" s="1">
        <f t="shared" si="335"/>
        <v>-8.6018522452067699E-3</v>
      </c>
      <c r="AG687" s="2"/>
      <c r="AH687" s="1">
        <f t="shared" si="336"/>
        <v>1.6059480485332157E-2</v>
      </c>
      <c r="AI687" s="1">
        <f t="shared" si="337"/>
        <v>0.67505440329111699</v>
      </c>
      <c r="AJ687" s="1">
        <f t="shared" si="338"/>
        <v>0.74135927073235741</v>
      </c>
      <c r="AK687" s="1">
        <f t="shared" si="339"/>
        <v>-0.11253403306288011</v>
      </c>
      <c r="AL687" s="1">
        <f t="shared" si="340"/>
        <v>-2.8082030790054033</v>
      </c>
      <c r="AM687" s="1">
        <f t="shared" si="341"/>
        <v>-5.9433196932587471</v>
      </c>
      <c r="AN687" s="1">
        <f t="shared" si="352"/>
        <v>16.180569064080675</v>
      </c>
      <c r="AO687" s="1">
        <f t="shared" si="352"/>
        <v>16.180731487229377</v>
      </c>
      <c r="AP687" s="1">
        <f t="shared" si="352"/>
        <v>16.180201042527383</v>
      </c>
      <c r="AQ687" s="1">
        <f t="shared" si="352"/>
        <v>16.181933912234943</v>
      </c>
      <c r="AR687" s="1">
        <f t="shared" si="352"/>
        <v>16.176278590852963</v>
      </c>
      <c r="AS687" s="1">
        <f t="shared" si="352"/>
        <v>16.194796349636562</v>
      </c>
      <c r="AT687" s="1">
        <f t="shared" si="352"/>
        <v>16.134785037801638</v>
      </c>
      <c r="AU687" s="1">
        <f t="shared" si="343"/>
        <v>16.337155780285471</v>
      </c>
    </row>
    <row r="688" spans="1:103" ht="12.95" customHeight="1" x14ac:dyDescent="0.2">
      <c r="A688" s="70" t="s">
        <v>229</v>
      </c>
      <c r="B688" s="2"/>
      <c r="C688" s="69">
        <v>46940.790999999997</v>
      </c>
      <c r="D688" s="69"/>
      <c r="E688" s="1">
        <f t="shared" si="329"/>
        <v>1504.9991737841415</v>
      </c>
      <c r="F688" s="1">
        <f t="shared" si="330"/>
        <v>1505</v>
      </c>
      <c r="G688" s="1">
        <f t="shared" si="326"/>
        <v>-1.3858500024070963E-3</v>
      </c>
      <c r="I688" s="1">
        <f t="shared" si="353"/>
        <v>-1.3858500024070963E-3</v>
      </c>
      <c r="P688" s="1">
        <f t="shared" si="331"/>
        <v>5.3082812654694613E-3</v>
      </c>
      <c r="Q688" s="119">
        <f t="shared" si="344"/>
        <v>31922.290999999997</v>
      </c>
      <c r="R688" s="1">
        <f t="shared" si="327"/>
        <v>4.4811393431562606E-5</v>
      </c>
      <c r="S688" s="2">
        <f t="shared" si="348"/>
        <v>0.1</v>
      </c>
      <c r="Z688" s="1">
        <f t="shared" si="332"/>
        <v>1505</v>
      </c>
      <c r="AA688" s="1">
        <f t="shared" si="333"/>
        <v>9.8585311286146036E-3</v>
      </c>
      <c r="AB688" s="1">
        <f t="shared" si="349"/>
        <v>-1.7724549781482045E-2</v>
      </c>
      <c r="AC688" s="1">
        <f t="shared" si="350"/>
        <v>-6.6941312678765576E-3</v>
      </c>
      <c r="AD688" s="1">
        <f t="shared" si="334"/>
        <v>-1.12443811310217E-2</v>
      </c>
      <c r="AE688" s="1">
        <f t="shared" si="351"/>
        <v>1.2643610701967685E-5</v>
      </c>
      <c r="AF688" s="1">
        <f t="shared" si="335"/>
        <v>-6.6941312678765576E-3</v>
      </c>
      <c r="AG688" s="2"/>
      <c r="AH688" s="1">
        <f t="shared" si="336"/>
        <v>1.6338699779074949E-2</v>
      </c>
      <c r="AI688" s="1">
        <f t="shared" si="337"/>
        <v>0.67736877378236859</v>
      </c>
      <c r="AJ688" s="1">
        <f t="shared" si="338"/>
        <v>0.75462595182490455</v>
      </c>
      <c r="AK688" s="1">
        <f t="shared" si="339"/>
        <v>-0.11900689596488503</v>
      </c>
      <c r="AL688" s="1">
        <f t="shared" si="340"/>
        <v>-2.7882127176544924</v>
      </c>
      <c r="AM688" s="1">
        <f t="shared" si="341"/>
        <v>-5.6006112836508208</v>
      </c>
      <c r="AN688" s="1">
        <f t="shared" si="352"/>
        <v>16.208328922374136</v>
      </c>
      <c r="AO688" s="1">
        <f t="shared" si="352"/>
        <v>16.208484370428941</v>
      </c>
      <c r="AP688" s="1">
        <f t="shared" si="352"/>
        <v>16.207969197825321</v>
      </c>
      <c r="AQ688" s="1">
        <f t="shared" si="352"/>
        <v>16.209677095923794</v>
      </c>
      <c r="AR688" s="1">
        <f t="shared" si="352"/>
        <v>16.204021173146739</v>
      </c>
      <c r="AS688" s="1">
        <f t="shared" si="352"/>
        <v>16.222819444657009</v>
      </c>
      <c r="AT688" s="1">
        <f t="shared" si="352"/>
        <v>16.16105177254801</v>
      </c>
      <c r="AU688" s="1">
        <f t="shared" si="343"/>
        <v>16.373351080413698</v>
      </c>
    </row>
    <row r="689" spans="1:47" ht="12.95" customHeight="1" x14ac:dyDescent="0.2">
      <c r="A689" s="70" t="s">
        <v>229</v>
      </c>
      <c r="B689" s="2"/>
      <c r="C689" s="69">
        <v>47299.769</v>
      </c>
      <c r="D689" s="69"/>
      <c r="E689" s="1">
        <f t="shared" si="329"/>
        <v>1719.0146265394919</v>
      </c>
      <c r="F689" s="1">
        <f t="shared" si="330"/>
        <v>1719</v>
      </c>
      <c r="G689" s="1">
        <f t="shared" si="326"/>
        <v>2.4533769996196497E-2</v>
      </c>
      <c r="I689" s="1">
        <f t="shared" si="353"/>
        <v>2.4533769996196497E-2</v>
      </c>
      <c r="P689" s="1">
        <f t="shared" si="331"/>
        <v>6.0971575985299727E-3</v>
      </c>
      <c r="Q689" s="119">
        <f t="shared" si="344"/>
        <v>32281.269</v>
      </c>
      <c r="R689" s="1">
        <f t="shared" si="327"/>
        <v>3.3990867670179094E-4</v>
      </c>
      <c r="S689" s="2">
        <f t="shared" si="348"/>
        <v>0.1</v>
      </c>
      <c r="Z689" s="1">
        <f t="shared" si="332"/>
        <v>1719</v>
      </c>
      <c r="AA689" s="1">
        <f t="shared" si="333"/>
        <v>1.1062196036938773E-2</v>
      </c>
      <c r="AB689" s="1">
        <f t="shared" si="349"/>
        <v>7.0541929946511886E-3</v>
      </c>
      <c r="AC689" s="1">
        <f t="shared" si="350"/>
        <v>1.8436612397666523E-2</v>
      </c>
      <c r="AD689" s="1">
        <f t="shared" si="334"/>
        <v>1.3471573959257724E-2</v>
      </c>
      <c r="AE689" s="1">
        <f t="shared" si="351"/>
        <v>1.8148330493975082E-5</v>
      </c>
      <c r="AF689" s="1">
        <f t="shared" si="335"/>
        <v>1.8436612397666523E-2</v>
      </c>
      <c r="AG689" s="2"/>
      <c r="AH689" s="1">
        <f t="shared" si="336"/>
        <v>1.7479577001545309E-2</v>
      </c>
      <c r="AI689" s="1">
        <f t="shared" si="337"/>
        <v>0.69011396942608561</v>
      </c>
      <c r="AJ689" s="1">
        <f t="shared" si="338"/>
        <v>0.81347115397728009</v>
      </c>
      <c r="AK689" s="1">
        <f t="shared" si="339"/>
        <v>-0.14907782354539639</v>
      </c>
      <c r="AL689" s="1">
        <f t="shared" si="340"/>
        <v>-2.6932009139768933</v>
      </c>
      <c r="AM689" s="1">
        <f t="shared" si="341"/>
        <v>-4.3854018872927583</v>
      </c>
      <c r="AN689" s="1">
        <f t="shared" si="352"/>
        <v>16.338862257875068</v>
      </c>
      <c r="AO689" s="1">
        <f t="shared" si="352"/>
        <v>16.338973026427599</v>
      </c>
      <c r="AP689" s="1">
        <f t="shared" si="352"/>
        <v>16.338574148457138</v>
      </c>
      <c r="AQ689" s="1">
        <f t="shared" si="352"/>
        <v>16.340011054504032</v>
      </c>
      <c r="AR689" s="1">
        <f t="shared" si="352"/>
        <v>16.334841826047874</v>
      </c>
      <c r="AS689" s="1">
        <f t="shared" si="352"/>
        <v>16.353530661281635</v>
      </c>
      <c r="AT689" s="1">
        <f t="shared" si="352"/>
        <v>16.28710377389471</v>
      </c>
      <c r="AU689" s="1">
        <f t="shared" si="343"/>
        <v>16.541737911445015</v>
      </c>
    </row>
    <row r="690" spans="1:47" ht="12.95" customHeight="1" x14ac:dyDescent="0.2">
      <c r="A690" s="70" t="s">
        <v>281</v>
      </c>
      <c r="B690" s="2"/>
      <c r="C690" s="69">
        <v>47353.421000000002</v>
      </c>
      <c r="D690" s="69"/>
      <c r="E690" s="1">
        <f t="shared" si="329"/>
        <v>1751.0008682346106</v>
      </c>
      <c r="F690" s="1">
        <f t="shared" si="330"/>
        <v>1751</v>
      </c>
      <c r="G690" s="1">
        <f t="shared" si="326"/>
        <v>1.4563299992005341E-3</v>
      </c>
      <c r="I690" s="1">
        <f t="shared" si="353"/>
        <v>1.4563299992005341E-3</v>
      </c>
      <c r="P690" s="1">
        <f t="shared" si="331"/>
        <v>6.215852674322433E-3</v>
      </c>
      <c r="Q690" s="119">
        <f t="shared" si="344"/>
        <v>32334.921000000002</v>
      </c>
      <c r="R690" s="1">
        <f t="shared" si="327"/>
        <v>2.2653056094999517E-5</v>
      </c>
      <c r="S690" s="2">
        <f t="shared" si="348"/>
        <v>0.1</v>
      </c>
      <c r="Z690" s="1">
        <f t="shared" si="332"/>
        <v>1751</v>
      </c>
      <c r="AA690" s="1">
        <f t="shared" si="333"/>
        <v>1.1218814425577763E-2</v>
      </c>
      <c r="AB690" s="1">
        <f t="shared" si="349"/>
        <v>-1.617030212951483E-2</v>
      </c>
      <c r="AC690" s="1">
        <f t="shared" si="350"/>
        <v>-4.7595226751218989E-3</v>
      </c>
      <c r="AD690" s="1">
        <f t="shared" si="334"/>
        <v>-9.7624844263772288E-3</v>
      </c>
      <c r="AE690" s="1">
        <f t="shared" si="351"/>
        <v>9.5306102175257931E-6</v>
      </c>
      <c r="AF690" s="1">
        <f t="shared" si="335"/>
        <v>-4.7595226751218989E-3</v>
      </c>
      <c r="AG690" s="2"/>
      <c r="AH690" s="1">
        <f t="shared" si="336"/>
        <v>1.7626632128715364E-2</v>
      </c>
      <c r="AI690" s="1">
        <f t="shared" si="337"/>
        <v>0.6923128220320458</v>
      </c>
      <c r="AJ690" s="1">
        <f t="shared" si="338"/>
        <v>0.82183614597360166</v>
      </c>
      <c r="AK690" s="1">
        <f t="shared" si="339"/>
        <v>-0.15356480694483959</v>
      </c>
      <c r="AL690" s="1">
        <f t="shared" si="340"/>
        <v>-2.6786701526436572</v>
      </c>
      <c r="AM690" s="1">
        <f t="shared" si="341"/>
        <v>-4.2429468644958499</v>
      </c>
      <c r="AN690" s="1">
        <f t="shared" si="352"/>
        <v>16.358602472194416</v>
      </c>
      <c r="AO690" s="1">
        <f t="shared" si="352"/>
        <v>16.358705717389242</v>
      </c>
      <c r="AP690" s="1">
        <f t="shared" si="352"/>
        <v>16.35832841729292</v>
      </c>
      <c r="AQ690" s="1">
        <f t="shared" si="352"/>
        <v>16.359707752127761</v>
      </c>
      <c r="AR690" s="1">
        <f t="shared" si="352"/>
        <v>16.354672175818038</v>
      </c>
      <c r="AS690" s="1">
        <f t="shared" si="352"/>
        <v>16.373150621281244</v>
      </c>
      <c r="AT690" s="1">
        <f t="shared" si="352"/>
        <v>16.3065450727029</v>
      </c>
      <c r="AU690" s="1">
        <f t="shared" si="343"/>
        <v>16.566917250664652</v>
      </c>
    </row>
    <row r="691" spans="1:47" ht="12.95" customHeight="1" x14ac:dyDescent="0.2">
      <c r="A691" s="70" t="s">
        <v>282</v>
      </c>
      <c r="B691" s="2"/>
      <c r="C691" s="69">
        <v>47353.423000000003</v>
      </c>
      <c r="D691" s="69"/>
      <c r="E691" s="1">
        <f t="shared" si="329"/>
        <v>1751.0020605943253</v>
      </c>
      <c r="F691" s="1">
        <f t="shared" si="330"/>
        <v>1751</v>
      </c>
      <c r="G691" s="1">
        <f t="shared" si="326"/>
        <v>3.4563299996079877E-3</v>
      </c>
      <c r="I691" s="1">
        <f t="shared" si="353"/>
        <v>3.4563299996079877E-3</v>
      </c>
      <c r="P691" s="1">
        <f t="shared" si="331"/>
        <v>6.215852674322433E-3</v>
      </c>
      <c r="Q691" s="119">
        <f t="shared" si="344"/>
        <v>32334.923000000003</v>
      </c>
      <c r="R691" s="1">
        <f t="shared" si="327"/>
        <v>7.6149653922631661E-6</v>
      </c>
      <c r="S691" s="2">
        <f t="shared" si="348"/>
        <v>0.1</v>
      </c>
      <c r="Z691" s="1">
        <f t="shared" si="332"/>
        <v>1751</v>
      </c>
      <c r="AA691" s="1">
        <f t="shared" si="333"/>
        <v>1.1218814425577763E-2</v>
      </c>
      <c r="AB691" s="1">
        <f t="shared" si="349"/>
        <v>-1.4170302129107377E-2</v>
      </c>
      <c r="AC691" s="1">
        <f t="shared" si="350"/>
        <v>-2.7595226747144453E-3</v>
      </c>
      <c r="AD691" s="1">
        <f t="shared" si="334"/>
        <v>-7.7624844259697751E-3</v>
      </c>
      <c r="AE691" s="1">
        <f t="shared" si="351"/>
        <v>6.025616446342331E-6</v>
      </c>
      <c r="AF691" s="1">
        <f t="shared" si="335"/>
        <v>-2.7595226747144453E-3</v>
      </c>
      <c r="AG691" s="2"/>
      <c r="AH691" s="1">
        <f t="shared" si="336"/>
        <v>1.7626632128715364E-2</v>
      </c>
      <c r="AI691" s="1">
        <f t="shared" si="337"/>
        <v>0.6923128220320458</v>
      </c>
      <c r="AJ691" s="1">
        <f t="shared" si="338"/>
        <v>0.82183614597360166</v>
      </c>
      <c r="AK691" s="1">
        <f t="shared" si="339"/>
        <v>-0.15356480694483959</v>
      </c>
      <c r="AL691" s="1">
        <f t="shared" si="340"/>
        <v>-2.6786701526436572</v>
      </c>
      <c r="AM691" s="1">
        <f t="shared" si="341"/>
        <v>-4.2429468644958499</v>
      </c>
      <c r="AN691" s="1">
        <f t="shared" ref="AN691:AT700" si="354">$AU691+$AB$7*SIN(AO691)</f>
        <v>16.358602472194416</v>
      </c>
      <c r="AO691" s="1">
        <f t="shared" si="354"/>
        <v>16.358705717389242</v>
      </c>
      <c r="AP691" s="1">
        <f t="shared" si="354"/>
        <v>16.35832841729292</v>
      </c>
      <c r="AQ691" s="1">
        <f t="shared" si="354"/>
        <v>16.359707752127761</v>
      </c>
      <c r="AR691" s="1">
        <f t="shared" si="354"/>
        <v>16.354672175818038</v>
      </c>
      <c r="AS691" s="1">
        <f t="shared" si="354"/>
        <v>16.373150621281244</v>
      </c>
      <c r="AT691" s="1">
        <f t="shared" si="354"/>
        <v>16.3065450727029</v>
      </c>
      <c r="AU691" s="1">
        <f t="shared" si="343"/>
        <v>16.566917250664652</v>
      </c>
    </row>
    <row r="692" spans="1:47" ht="12.95" customHeight="1" x14ac:dyDescent="0.2">
      <c r="A692" s="70" t="s">
        <v>283</v>
      </c>
      <c r="B692" s="2"/>
      <c r="C692" s="69">
        <v>47353.432000000001</v>
      </c>
      <c r="D692" s="69"/>
      <c r="E692" s="1">
        <f t="shared" si="329"/>
        <v>1751.0074262130383</v>
      </c>
      <c r="F692" s="1">
        <f t="shared" si="330"/>
        <v>1751</v>
      </c>
      <c r="G692" s="1">
        <f t="shared" si="326"/>
        <v>1.245632999780355E-2</v>
      </c>
      <c r="I692" s="1">
        <f t="shared" si="353"/>
        <v>1.245632999780355E-2</v>
      </c>
      <c r="P692" s="1">
        <f t="shared" si="331"/>
        <v>6.215852674322433E-3</v>
      </c>
      <c r="Q692" s="119">
        <f t="shared" si="344"/>
        <v>32334.932000000001</v>
      </c>
      <c r="R692" s="1">
        <f t="shared" si="327"/>
        <v>3.894355722488205E-5</v>
      </c>
      <c r="S692" s="2">
        <f t="shared" si="348"/>
        <v>0.1</v>
      </c>
      <c r="Z692" s="1">
        <f t="shared" si="332"/>
        <v>1751</v>
      </c>
      <c r="AA692" s="1">
        <f t="shared" si="333"/>
        <v>1.1218814425577763E-2</v>
      </c>
      <c r="AB692" s="1">
        <f t="shared" si="349"/>
        <v>-5.1703021309118143E-3</v>
      </c>
      <c r="AC692" s="1">
        <f t="shared" si="350"/>
        <v>6.2404773234811172E-3</v>
      </c>
      <c r="AD692" s="1">
        <f t="shared" si="334"/>
        <v>1.2375155722257874E-3</v>
      </c>
      <c r="AE692" s="1">
        <f t="shared" si="351"/>
        <v>1.531444791501318E-7</v>
      </c>
      <c r="AF692" s="1">
        <f t="shared" si="335"/>
        <v>6.2404773234811172E-3</v>
      </c>
      <c r="AG692" s="2"/>
      <c r="AH692" s="1">
        <f t="shared" si="336"/>
        <v>1.7626632128715364E-2</v>
      </c>
      <c r="AI692" s="1">
        <f t="shared" si="337"/>
        <v>0.6923128220320458</v>
      </c>
      <c r="AJ692" s="1">
        <f t="shared" si="338"/>
        <v>0.82183614597360166</v>
      </c>
      <c r="AK692" s="1">
        <f t="shared" si="339"/>
        <v>-0.15356480694483959</v>
      </c>
      <c r="AL692" s="1">
        <f t="shared" si="340"/>
        <v>-2.6786701526436572</v>
      </c>
      <c r="AM692" s="1">
        <f t="shared" si="341"/>
        <v>-4.2429468644958499</v>
      </c>
      <c r="AN692" s="1">
        <f t="shared" si="354"/>
        <v>16.358602472194416</v>
      </c>
      <c r="AO692" s="1">
        <f t="shared" si="354"/>
        <v>16.358705717389242</v>
      </c>
      <c r="AP692" s="1">
        <f t="shared" si="354"/>
        <v>16.35832841729292</v>
      </c>
      <c r="AQ692" s="1">
        <f t="shared" si="354"/>
        <v>16.359707752127761</v>
      </c>
      <c r="AR692" s="1">
        <f t="shared" si="354"/>
        <v>16.354672175818038</v>
      </c>
      <c r="AS692" s="1">
        <f t="shared" si="354"/>
        <v>16.373150621281244</v>
      </c>
      <c r="AT692" s="1">
        <f t="shared" si="354"/>
        <v>16.3065450727029</v>
      </c>
      <c r="AU692" s="1">
        <f t="shared" si="343"/>
        <v>16.566917250664652</v>
      </c>
    </row>
    <row r="693" spans="1:47" ht="12.95" customHeight="1" x14ac:dyDescent="0.2">
      <c r="A693" s="70" t="s">
        <v>229</v>
      </c>
      <c r="B693" s="2"/>
      <c r="C693" s="69">
        <v>47361.807999999997</v>
      </c>
      <c r="D693" s="69"/>
      <c r="E693" s="1">
        <f t="shared" si="329"/>
        <v>1756.0010286964164</v>
      </c>
      <c r="F693" s="1">
        <f t="shared" si="330"/>
        <v>1756</v>
      </c>
      <c r="G693" s="1">
        <f t="shared" si="326"/>
        <v>1.7254799968213774E-3</v>
      </c>
      <c r="I693" s="1">
        <f t="shared" si="353"/>
        <v>1.7254799968213774E-3</v>
      </c>
      <c r="P693" s="1">
        <f t="shared" si="331"/>
        <v>6.2344159887605674E-3</v>
      </c>
      <c r="Q693" s="119">
        <f t="shared" si="344"/>
        <v>32343.307999999997</v>
      </c>
      <c r="R693" s="1">
        <f t="shared" si="327"/>
        <v>2.0330503779404647E-5</v>
      </c>
      <c r="S693" s="2">
        <f t="shared" si="348"/>
        <v>0.1</v>
      </c>
      <c r="Z693" s="1">
        <f t="shared" si="332"/>
        <v>1756</v>
      </c>
      <c r="AA693" s="1">
        <f t="shared" si="333"/>
        <v>1.1242712393215303E-2</v>
      </c>
      <c r="AB693" s="1">
        <f t="shared" si="349"/>
        <v>-1.5923551740206893E-2</v>
      </c>
      <c r="AC693" s="1">
        <f t="shared" si="350"/>
        <v>-4.50893599193919E-3</v>
      </c>
      <c r="AD693" s="1">
        <f t="shared" si="334"/>
        <v>-9.5172323963939251E-3</v>
      </c>
      <c r="AE693" s="1">
        <f t="shared" si="351"/>
        <v>9.0577712486970054E-6</v>
      </c>
      <c r="AF693" s="1">
        <f t="shared" si="335"/>
        <v>-4.50893599193919E-3</v>
      </c>
      <c r="AG693" s="2"/>
      <c r="AH693" s="1">
        <f t="shared" si="336"/>
        <v>1.7649031737028271E-2</v>
      </c>
      <c r="AI693" s="1">
        <f t="shared" si="337"/>
        <v>0.69266357217193297</v>
      </c>
      <c r="AJ693" s="1">
        <f t="shared" si="338"/>
        <v>0.82313232753613497</v>
      </c>
      <c r="AK693" s="1">
        <f t="shared" si="339"/>
        <v>-0.15426558121555412</v>
      </c>
      <c r="AL693" s="1">
        <f t="shared" si="340"/>
        <v>-2.6763913003822464</v>
      </c>
      <c r="AM693" s="1">
        <f t="shared" si="341"/>
        <v>-4.2213989721640557</v>
      </c>
      <c r="AN693" s="1">
        <f t="shared" si="354"/>
        <v>16.36169259506163</v>
      </c>
      <c r="AO693" s="1">
        <f t="shared" si="354"/>
        <v>16.361794662374407</v>
      </c>
      <c r="AP693" s="1">
        <f t="shared" si="354"/>
        <v>16.361420785510422</v>
      </c>
      <c r="AQ693" s="1">
        <f t="shared" si="354"/>
        <v>16.362790835174401</v>
      </c>
      <c r="AR693" s="1">
        <f t="shared" si="354"/>
        <v>16.357777358915193</v>
      </c>
      <c r="AS693" s="1">
        <f t="shared" si="354"/>
        <v>16.376218601018607</v>
      </c>
      <c r="AT693" s="1">
        <f t="shared" si="354"/>
        <v>16.309597595482305</v>
      </c>
      <c r="AU693" s="1">
        <f t="shared" si="343"/>
        <v>16.570851522417723</v>
      </c>
    </row>
    <row r="694" spans="1:47" ht="12.95" customHeight="1" x14ac:dyDescent="0.2">
      <c r="A694" s="70" t="s">
        <v>280</v>
      </c>
      <c r="B694" s="2"/>
      <c r="C694" s="69">
        <v>47363.474999999999</v>
      </c>
      <c r="D694" s="69">
        <v>3.0000000000000001E-3</v>
      </c>
      <c r="E694" s="1">
        <f t="shared" si="329"/>
        <v>1756.9948605182647</v>
      </c>
      <c r="F694" s="1">
        <f t="shared" si="330"/>
        <v>1757</v>
      </c>
      <c r="G694" s="1">
        <f t="shared" si="326"/>
        <v>-8.6206900014076382E-3</v>
      </c>
      <c r="I694" s="1">
        <f t="shared" si="353"/>
        <v>-8.6206900014076382E-3</v>
      </c>
      <c r="P694" s="1">
        <f t="shared" si="331"/>
        <v>6.2381292097729146E-3</v>
      </c>
      <c r="Q694" s="119">
        <f t="shared" si="344"/>
        <v>32344.974999999999</v>
      </c>
      <c r="R694" s="1">
        <f t="shared" si="327"/>
        <v>2.2078450835054825E-4</v>
      </c>
      <c r="S694" s="2">
        <f t="shared" si="348"/>
        <v>0.1</v>
      </c>
      <c r="Z694" s="1">
        <f t="shared" si="332"/>
        <v>1757</v>
      </c>
      <c r="AA694" s="1">
        <f t="shared" si="333"/>
        <v>1.1247473258387607E-2</v>
      </c>
      <c r="AB694" s="1">
        <f t="shared" si="349"/>
        <v>-2.627418279877939E-2</v>
      </c>
      <c r="AC694" s="1">
        <f t="shared" si="350"/>
        <v>-1.4858819211180553E-2</v>
      </c>
      <c r="AD694" s="1">
        <f t="shared" si="334"/>
        <v>-1.9868163259795246E-2</v>
      </c>
      <c r="AE694" s="1">
        <f t="shared" si="351"/>
        <v>3.9474391131787767E-5</v>
      </c>
      <c r="AF694" s="1">
        <f t="shared" si="335"/>
        <v>-1.4858819211180553E-2</v>
      </c>
      <c r="AG694" s="2"/>
      <c r="AH694" s="1">
        <f t="shared" si="336"/>
        <v>1.7653492797371752E-2</v>
      </c>
      <c r="AI694" s="1">
        <f t="shared" si="337"/>
        <v>0.69273395660530668</v>
      </c>
      <c r="AJ694" s="1">
        <f t="shared" si="338"/>
        <v>0.8233912084809567</v>
      </c>
      <c r="AK694" s="1">
        <f t="shared" si="339"/>
        <v>-0.15440572526451157</v>
      </c>
      <c r="AL694" s="1">
        <f t="shared" si="340"/>
        <v>-2.6759352526014761</v>
      </c>
      <c r="AM694" s="1">
        <f t="shared" si="341"/>
        <v>-4.2171116416491827</v>
      </c>
      <c r="AN694" s="1">
        <f t="shared" si="354"/>
        <v>16.362310807583604</v>
      </c>
      <c r="AO694" s="1">
        <f t="shared" si="354"/>
        <v>16.362412639323363</v>
      </c>
      <c r="AP694" s="1">
        <f t="shared" si="354"/>
        <v>16.362039448553119</v>
      </c>
      <c r="AQ694" s="1">
        <f t="shared" si="354"/>
        <v>16.363407632370539</v>
      </c>
      <c r="AR694" s="1">
        <f t="shared" si="354"/>
        <v>16.358398614374767</v>
      </c>
      <c r="AS694" s="1">
        <f t="shared" si="354"/>
        <v>16.37683227694745</v>
      </c>
      <c r="AT694" s="1">
        <f t="shared" si="354"/>
        <v>16.310208584860007</v>
      </c>
      <c r="AU694" s="1">
        <f t="shared" si="343"/>
        <v>16.571638376768334</v>
      </c>
    </row>
    <row r="695" spans="1:47" ht="12.95" customHeight="1" x14ac:dyDescent="0.2">
      <c r="A695" s="67" t="s">
        <v>284</v>
      </c>
      <c r="B695" s="68" t="s">
        <v>100</v>
      </c>
      <c r="C695" s="67">
        <v>47363.478000000003</v>
      </c>
      <c r="D695" s="69"/>
      <c r="E695" s="70">
        <f t="shared" si="329"/>
        <v>1756.9966490578386</v>
      </c>
      <c r="F695" s="1">
        <f t="shared" si="330"/>
        <v>1757</v>
      </c>
      <c r="G695" s="1">
        <f t="shared" si="326"/>
        <v>-5.6206899971584789E-3</v>
      </c>
      <c r="I695" s="1">
        <f>+C695-(C$7+F695*C$8)</f>
        <v>-5.6206899971584789E-3</v>
      </c>
      <c r="O695" s="1">
        <f ca="1">+C$11+C$12*$F695</f>
        <v>9.1878228565591448E-3</v>
      </c>
      <c r="P695" s="1">
        <f t="shared" si="331"/>
        <v>6.2381292097729146E-3</v>
      </c>
      <c r="Q695" s="119">
        <f t="shared" si="344"/>
        <v>32344.978000000003</v>
      </c>
      <c r="R695" s="1">
        <f t="shared" si="327"/>
        <v>1.4063159298268493E-4</v>
      </c>
      <c r="S695" s="2">
        <f t="shared" si="348"/>
        <v>0.1</v>
      </c>
      <c r="Z695" s="1">
        <f t="shared" si="332"/>
        <v>1757</v>
      </c>
      <c r="AA695" s="1">
        <f t="shared" si="333"/>
        <v>1.1247473258387607E-2</v>
      </c>
      <c r="AB695" s="1">
        <f t="shared" si="349"/>
        <v>-2.3274182794530231E-2</v>
      </c>
      <c r="AC695" s="1">
        <f t="shared" si="350"/>
        <v>-1.1858819206931394E-2</v>
      </c>
      <c r="AD695" s="1">
        <f t="shared" si="334"/>
        <v>-1.6868163255546086E-2</v>
      </c>
      <c r="AE695" s="1">
        <f t="shared" si="351"/>
        <v>2.8453493161575518E-5</v>
      </c>
      <c r="AF695" s="1">
        <f t="shared" si="335"/>
        <v>-1.1858819206931394E-2</v>
      </c>
      <c r="AG695" s="2"/>
      <c r="AH695" s="1">
        <f t="shared" si="336"/>
        <v>1.7653492797371752E-2</v>
      </c>
      <c r="AI695" s="1">
        <f t="shared" si="337"/>
        <v>0.69273395660530668</v>
      </c>
      <c r="AJ695" s="1">
        <f t="shared" si="338"/>
        <v>0.8233912084809567</v>
      </c>
      <c r="AK695" s="1">
        <f t="shared" si="339"/>
        <v>-0.15440572526451157</v>
      </c>
      <c r="AL695" s="1">
        <f t="shared" si="340"/>
        <v>-2.6759352526014761</v>
      </c>
      <c r="AM695" s="1">
        <f t="shared" si="341"/>
        <v>-4.2171116416491827</v>
      </c>
      <c r="AN695" s="1">
        <f t="shared" si="354"/>
        <v>16.362310807583604</v>
      </c>
      <c r="AO695" s="1">
        <f t="shared" si="354"/>
        <v>16.362412639323363</v>
      </c>
      <c r="AP695" s="1">
        <f t="shared" si="354"/>
        <v>16.362039448553119</v>
      </c>
      <c r="AQ695" s="1">
        <f t="shared" si="354"/>
        <v>16.363407632370539</v>
      </c>
      <c r="AR695" s="1">
        <f t="shared" si="354"/>
        <v>16.358398614374767</v>
      </c>
      <c r="AS695" s="1">
        <f t="shared" si="354"/>
        <v>16.37683227694745</v>
      </c>
      <c r="AT695" s="1">
        <f t="shared" si="354"/>
        <v>16.310208584860007</v>
      </c>
      <c r="AU695" s="1">
        <f t="shared" si="343"/>
        <v>16.571638376768334</v>
      </c>
    </row>
    <row r="696" spans="1:47" ht="12.95" customHeight="1" x14ac:dyDescent="0.2">
      <c r="A696" s="70" t="s">
        <v>280</v>
      </c>
      <c r="B696" s="2"/>
      <c r="C696" s="69">
        <v>47400.377</v>
      </c>
      <c r="D696" s="69">
        <v>4.0000000000000001E-3</v>
      </c>
      <c r="E696" s="1">
        <f t="shared" si="329"/>
        <v>1778.9950896063376</v>
      </c>
      <c r="F696" s="1">
        <f t="shared" si="330"/>
        <v>1779</v>
      </c>
      <c r="G696" s="1">
        <f t="shared" si="326"/>
        <v>-8.2364300033077598E-3</v>
      </c>
      <c r="I696" s="1">
        <f t="shared" ref="I696:I701" si="355">+G696</f>
        <v>-8.2364300033077598E-3</v>
      </c>
      <c r="P696" s="1">
        <f t="shared" si="331"/>
        <v>6.3198671405627002E-3</v>
      </c>
      <c r="Q696" s="119">
        <f t="shared" si="344"/>
        <v>32381.877</v>
      </c>
      <c r="R696" s="1">
        <f t="shared" si="327"/>
        <v>2.118857865406513E-4</v>
      </c>
      <c r="S696" s="2">
        <f t="shared" si="348"/>
        <v>0.1</v>
      </c>
      <c r="Z696" s="1">
        <f t="shared" si="332"/>
        <v>1779</v>
      </c>
      <c r="AA696" s="1">
        <f t="shared" si="333"/>
        <v>1.1350625155175688E-2</v>
      </c>
      <c r="AB696" s="1">
        <f t="shared" si="349"/>
        <v>-2.5986467777944972E-2</v>
      </c>
      <c r="AC696" s="1">
        <f t="shared" si="350"/>
        <v>-1.455629714387046E-2</v>
      </c>
      <c r="AD696" s="1">
        <f t="shared" si="334"/>
        <v>-1.9587055158483448E-2</v>
      </c>
      <c r="AE696" s="1">
        <f t="shared" si="351"/>
        <v>3.8365272978147305E-5</v>
      </c>
      <c r="AF696" s="1">
        <f t="shared" si="335"/>
        <v>-1.455629714387046E-2</v>
      </c>
      <c r="AG696" s="2"/>
      <c r="AH696" s="1">
        <f t="shared" si="336"/>
        <v>1.7750037774637212E-2</v>
      </c>
      <c r="AI696" s="1">
        <f t="shared" si="337"/>
        <v>0.69430228109725034</v>
      </c>
      <c r="AJ696" s="1">
        <f t="shared" si="338"/>
        <v>0.82905639480474935</v>
      </c>
      <c r="AK696" s="1">
        <f t="shared" si="339"/>
        <v>-0.1574879489851361</v>
      </c>
      <c r="AL696" s="1">
        <f t="shared" si="340"/>
        <v>-2.6658785480037652</v>
      </c>
      <c r="AM696" s="1">
        <f t="shared" si="341"/>
        <v>-4.1246194470385875</v>
      </c>
      <c r="AN696" s="1">
        <f t="shared" si="354"/>
        <v>16.375927497393469</v>
      </c>
      <c r="AO696" s="1">
        <f t="shared" si="354"/>
        <v>16.376024151643772</v>
      </c>
      <c r="AP696" s="1">
        <f t="shared" si="354"/>
        <v>16.375666162872502</v>
      </c>
      <c r="AQ696" s="1">
        <f t="shared" si="354"/>
        <v>16.376992591381118</v>
      </c>
      <c r="AR696" s="1">
        <f t="shared" si="354"/>
        <v>16.372084803689127</v>
      </c>
      <c r="AS696" s="1">
        <f t="shared" si="354"/>
        <v>16.390340110350419</v>
      </c>
      <c r="AT696" s="1">
        <f t="shared" si="354"/>
        <v>16.323691493914946</v>
      </c>
      <c r="AU696" s="1">
        <f t="shared" si="343"/>
        <v>16.588949172481836</v>
      </c>
    </row>
    <row r="697" spans="1:47" ht="12.95" customHeight="1" x14ac:dyDescent="0.2">
      <c r="A697" s="70" t="s">
        <v>281</v>
      </c>
      <c r="B697" s="2" t="s">
        <v>101</v>
      </c>
      <c r="C697" s="69">
        <v>47411.302000000003</v>
      </c>
      <c r="D697" s="69"/>
      <c r="E697" s="1">
        <f t="shared" si="329"/>
        <v>1785.5083545455618</v>
      </c>
      <c r="F697" s="1">
        <f t="shared" si="330"/>
        <v>1785.5</v>
      </c>
      <c r="G697" s="1">
        <f t="shared" si="326"/>
        <v>1.4013464999152347E-2</v>
      </c>
      <c r="I697" s="1">
        <f t="shared" si="355"/>
        <v>1.4013464999152347E-2</v>
      </c>
      <c r="P697" s="1">
        <f t="shared" si="331"/>
        <v>6.3440342158513499E-3</v>
      </c>
      <c r="Q697" s="119">
        <f t="shared" si="344"/>
        <v>32392.802000000003</v>
      </c>
      <c r="R697" s="1">
        <f t="shared" si="327"/>
        <v>5.8820168539844952E-5</v>
      </c>
      <c r="S697" s="2">
        <f t="shared" si="348"/>
        <v>0.1</v>
      </c>
      <c r="Z697" s="1">
        <f t="shared" si="332"/>
        <v>1785.5</v>
      </c>
      <c r="AA697" s="1">
        <f t="shared" si="333"/>
        <v>1.1380517804398901E-2</v>
      </c>
      <c r="AB697" s="1">
        <f t="shared" si="349"/>
        <v>-3.7645092750433935E-3</v>
      </c>
      <c r="AC697" s="1">
        <f t="shared" si="350"/>
        <v>7.6694307833009975E-3</v>
      </c>
      <c r="AD697" s="1">
        <f t="shared" si="334"/>
        <v>2.6329471947534461E-3</v>
      </c>
      <c r="AE697" s="1">
        <f t="shared" si="351"/>
        <v>6.9324109303600417E-7</v>
      </c>
      <c r="AF697" s="1">
        <f t="shared" si="335"/>
        <v>7.6694307833009975E-3</v>
      </c>
      <c r="AG697" s="2"/>
      <c r="AH697" s="1">
        <f t="shared" si="336"/>
        <v>1.7777974274195741E-2</v>
      </c>
      <c r="AI697" s="1">
        <f t="shared" si="337"/>
        <v>0.69477296164080971</v>
      </c>
      <c r="AJ697" s="1">
        <f t="shared" si="338"/>
        <v>0.83071905727178741</v>
      </c>
      <c r="AK697" s="1">
        <f t="shared" si="339"/>
        <v>-0.15839824643084527</v>
      </c>
      <c r="AL697" s="1">
        <f t="shared" si="340"/>
        <v>-2.6628984861836797</v>
      </c>
      <c r="AM697" s="1">
        <f t="shared" si="341"/>
        <v>-4.0979442079754715</v>
      </c>
      <c r="AN697" s="1">
        <f t="shared" si="354"/>
        <v>16.379956536809424</v>
      </c>
      <c r="AO697" s="1">
        <f t="shared" si="354"/>
        <v>16.380051665052449</v>
      </c>
      <c r="AP697" s="1">
        <f t="shared" si="354"/>
        <v>16.379698201885489</v>
      </c>
      <c r="AQ697" s="1">
        <f t="shared" si="354"/>
        <v>16.381012049007605</v>
      </c>
      <c r="AR697" s="1">
        <f t="shared" si="354"/>
        <v>16.376135292612311</v>
      </c>
      <c r="AS697" s="1">
        <f t="shared" si="354"/>
        <v>16.394333695705583</v>
      </c>
      <c r="AT697" s="1">
        <f t="shared" si="354"/>
        <v>16.327690241309661</v>
      </c>
      <c r="AU697" s="1">
        <f t="shared" si="343"/>
        <v>16.594063725760822</v>
      </c>
    </row>
    <row r="698" spans="1:47" ht="12.95" customHeight="1" x14ac:dyDescent="0.2">
      <c r="A698" s="70" t="s">
        <v>281</v>
      </c>
      <c r="B698" s="2"/>
      <c r="C698" s="69">
        <v>47442.315999999999</v>
      </c>
      <c r="D698" s="69"/>
      <c r="E698" s="1">
        <f t="shared" si="329"/>
        <v>1803.998276634808</v>
      </c>
      <c r="F698" s="1">
        <f t="shared" si="330"/>
        <v>1804</v>
      </c>
      <c r="G698" s="1">
        <f t="shared" si="326"/>
        <v>-2.8906800071126781E-3</v>
      </c>
      <c r="I698" s="1">
        <f t="shared" si="355"/>
        <v>-2.8906800071126781E-3</v>
      </c>
      <c r="P698" s="1">
        <f t="shared" si="331"/>
        <v>6.4128604522483371E-3</v>
      </c>
      <c r="Q698" s="119">
        <f t="shared" si="344"/>
        <v>32423.815999999999</v>
      </c>
      <c r="R698" s="1">
        <f t="shared" si="327"/>
        <v>8.6555865078967377E-5</v>
      </c>
      <c r="S698" s="2">
        <f t="shared" si="348"/>
        <v>0.1</v>
      </c>
      <c r="Z698" s="1">
        <f t="shared" si="332"/>
        <v>1804</v>
      </c>
      <c r="AA698" s="1">
        <f t="shared" si="333"/>
        <v>1.1464126794341563E-2</v>
      </c>
      <c r="AB698" s="1">
        <f t="shared" si="349"/>
        <v>-2.0746685519058998E-2</v>
      </c>
      <c r="AC698" s="1">
        <f t="shared" si="350"/>
        <v>-9.3035404593610153E-3</v>
      </c>
      <c r="AD698" s="1">
        <f t="shared" si="334"/>
        <v>-1.4354806801454241E-2</v>
      </c>
      <c r="AE698" s="1">
        <f t="shared" si="351"/>
        <v>2.0606047830707696E-5</v>
      </c>
      <c r="AF698" s="1">
        <f t="shared" si="335"/>
        <v>-9.3035404593610153E-3</v>
      </c>
      <c r="AG698" s="2"/>
      <c r="AH698" s="1">
        <f t="shared" si="336"/>
        <v>1.785600551194632E-2</v>
      </c>
      <c r="AI698" s="1">
        <f t="shared" si="337"/>
        <v>0.6961310016215112</v>
      </c>
      <c r="AJ698" s="1">
        <f t="shared" si="338"/>
        <v>0.83542307318510345</v>
      </c>
      <c r="AK698" s="1">
        <f t="shared" si="339"/>
        <v>-0.16098814006734605</v>
      </c>
      <c r="AL698" s="1">
        <f t="shared" si="340"/>
        <v>-2.6543944806664688</v>
      </c>
      <c r="AM698" s="1">
        <f t="shared" si="341"/>
        <v>-4.023582956254292</v>
      </c>
      <c r="AN698" s="1">
        <f t="shared" si="354"/>
        <v>16.391438853703423</v>
      </c>
      <c r="AO698" s="1">
        <f t="shared" si="354"/>
        <v>16.39152965505237</v>
      </c>
      <c r="AP698" s="1">
        <f t="shared" si="354"/>
        <v>16.391189136282787</v>
      </c>
      <c r="AQ698" s="1">
        <f t="shared" si="354"/>
        <v>16.392466620646118</v>
      </c>
      <c r="AR698" s="1">
        <f t="shared" si="354"/>
        <v>16.387680863087212</v>
      </c>
      <c r="AS698" s="1">
        <f t="shared" si="354"/>
        <v>16.405706978726911</v>
      </c>
      <c r="AT698" s="1">
        <f t="shared" si="354"/>
        <v>16.339109527380145</v>
      </c>
      <c r="AU698" s="1">
        <f t="shared" si="343"/>
        <v>16.608620531247176</v>
      </c>
    </row>
    <row r="699" spans="1:47" ht="12.95" customHeight="1" x14ac:dyDescent="0.2">
      <c r="A699" s="70" t="s">
        <v>285</v>
      </c>
      <c r="B699" s="2" t="s">
        <v>101</v>
      </c>
      <c r="C699" s="69">
        <v>47654.508999999998</v>
      </c>
      <c r="D699" s="69"/>
      <c r="E699" s="1">
        <f t="shared" si="329"/>
        <v>1930.5034690602924</v>
      </c>
      <c r="F699" s="1">
        <f t="shared" si="330"/>
        <v>1930.5</v>
      </c>
      <c r="G699" s="1">
        <f t="shared" si="326"/>
        <v>5.8188149923807941E-3</v>
      </c>
      <c r="I699" s="1">
        <f t="shared" si="355"/>
        <v>5.8188149923807941E-3</v>
      </c>
      <c r="P699" s="1">
        <f t="shared" si="331"/>
        <v>6.8851893295019465E-3</v>
      </c>
      <c r="Q699" s="119">
        <f t="shared" si="344"/>
        <v>32636.008999999998</v>
      </c>
      <c r="R699" s="1">
        <f t="shared" si="327"/>
        <v>1.1371542268705769E-6</v>
      </c>
      <c r="S699" s="2">
        <f t="shared" si="348"/>
        <v>0.1</v>
      </c>
      <c r="Z699" s="1">
        <f t="shared" si="332"/>
        <v>1930.5</v>
      </c>
      <c r="AA699" s="1">
        <f t="shared" si="333"/>
        <v>1.1975972187520664E-2</v>
      </c>
      <c r="AB699" s="1">
        <f t="shared" si="349"/>
        <v>-1.2510489666046464E-2</v>
      </c>
      <c r="AC699" s="1">
        <f t="shared" si="350"/>
        <v>-1.0663743371211523E-3</v>
      </c>
      <c r="AD699" s="1">
        <f t="shared" si="334"/>
        <v>-6.1571571951398694E-3</v>
      </c>
      <c r="AE699" s="1">
        <f t="shared" si="351"/>
        <v>3.7910584725662666E-6</v>
      </c>
      <c r="AF699" s="1">
        <f t="shared" si="335"/>
        <v>-1.0663743371211523E-3</v>
      </c>
      <c r="AG699" s="2"/>
      <c r="AH699" s="1">
        <f t="shared" si="336"/>
        <v>1.8329304658427258E-2</v>
      </c>
      <c r="AI699" s="1">
        <f t="shared" si="337"/>
        <v>0.70616821931572393</v>
      </c>
      <c r="AJ699" s="1">
        <f t="shared" si="338"/>
        <v>0.86642134428925699</v>
      </c>
      <c r="AK699" s="1">
        <f t="shared" si="339"/>
        <v>-0.17865171165649904</v>
      </c>
      <c r="AL699" s="1">
        <f t="shared" si="340"/>
        <v>-2.5953066135337477</v>
      </c>
      <c r="AM699" s="1">
        <f t="shared" si="341"/>
        <v>-3.5695819140316698</v>
      </c>
      <c r="AN699" s="1">
        <f t="shared" si="354"/>
        <v>16.470583360252569</v>
      </c>
      <c r="AO699" s="1">
        <f t="shared" si="354"/>
        <v>16.470646036125174</v>
      </c>
      <c r="AP699" s="1">
        <f t="shared" si="354"/>
        <v>16.470393971673957</v>
      </c>
      <c r="AQ699" s="1">
        <f t="shared" si="354"/>
        <v>16.471408072118937</v>
      </c>
      <c r="AR699" s="1">
        <f t="shared" si="354"/>
        <v>16.467334115913726</v>
      </c>
      <c r="AS699" s="1">
        <f t="shared" si="354"/>
        <v>16.483798166665025</v>
      </c>
      <c r="AT699" s="1">
        <f t="shared" si="354"/>
        <v>16.4187563455827</v>
      </c>
      <c r="AU699" s="1">
        <f t="shared" si="343"/>
        <v>16.708157606599801</v>
      </c>
    </row>
    <row r="700" spans="1:47" ht="12.95" customHeight="1" x14ac:dyDescent="0.2">
      <c r="A700" s="70" t="s">
        <v>285</v>
      </c>
      <c r="B700" s="2" t="s">
        <v>101</v>
      </c>
      <c r="C700" s="69">
        <v>47659.523999999998</v>
      </c>
      <c r="D700" s="69"/>
      <c r="E700" s="1">
        <f t="shared" si="329"/>
        <v>1933.4933110438344</v>
      </c>
      <c r="F700" s="1">
        <f t="shared" si="330"/>
        <v>1933.5</v>
      </c>
      <c r="G700" s="1">
        <f t="shared" si="326"/>
        <v>-1.1219695006730035E-2</v>
      </c>
      <c r="I700" s="1">
        <f t="shared" si="355"/>
        <v>-1.1219695006730035E-2</v>
      </c>
      <c r="P700" s="1">
        <f t="shared" si="331"/>
        <v>6.8964269434275164E-3</v>
      </c>
      <c r="Q700" s="119">
        <f t="shared" si="344"/>
        <v>32641.023999999998</v>
      </c>
      <c r="R700" s="1">
        <f t="shared" si="327"/>
        <v>3.2819387451298027E-4</v>
      </c>
      <c r="S700" s="2">
        <f t="shared" si="348"/>
        <v>0.1</v>
      </c>
      <c r="Z700" s="1">
        <f t="shared" si="332"/>
        <v>1933.5</v>
      </c>
      <c r="AA700" s="1">
        <f t="shared" si="333"/>
        <v>1.1986810199125194E-2</v>
      </c>
      <c r="AB700" s="1">
        <f t="shared" si="349"/>
        <v>-2.9558914927111685E-2</v>
      </c>
      <c r="AC700" s="1">
        <f t="shared" si="350"/>
        <v>-1.8116121950157552E-2</v>
      </c>
      <c r="AD700" s="1">
        <f t="shared" si="334"/>
        <v>-2.3206505205855231E-2</v>
      </c>
      <c r="AE700" s="1">
        <f t="shared" si="351"/>
        <v>5.3854188386938593E-5</v>
      </c>
      <c r="AF700" s="1">
        <f t="shared" si="335"/>
        <v>-1.8116121950157552E-2</v>
      </c>
      <c r="AG700" s="2"/>
      <c r="AH700" s="1">
        <f t="shared" si="336"/>
        <v>1.833921992038165E-2</v>
      </c>
      <c r="AI700" s="1">
        <f t="shared" si="337"/>
        <v>0.70642262159793456</v>
      </c>
      <c r="AJ700" s="1">
        <f t="shared" si="338"/>
        <v>0.86713066598056854</v>
      </c>
      <c r="AK700" s="1">
        <f t="shared" si="339"/>
        <v>-0.17906946224429202</v>
      </c>
      <c r="AL700" s="1">
        <f t="shared" si="340"/>
        <v>-2.5938842641852484</v>
      </c>
      <c r="AM700" s="1">
        <f t="shared" si="341"/>
        <v>-3.5598337570701482</v>
      </c>
      <c r="AN700" s="1">
        <f t="shared" si="354"/>
        <v>16.47247436135935</v>
      </c>
      <c r="AO700" s="1">
        <f t="shared" si="354"/>
        <v>16.472536416019192</v>
      </c>
      <c r="AP700" s="1">
        <f t="shared" si="354"/>
        <v>16.472286397699836</v>
      </c>
      <c r="AQ700" s="1">
        <f t="shared" si="354"/>
        <v>16.473294088083083</v>
      </c>
      <c r="AR700" s="1">
        <f t="shared" si="354"/>
        <v>16.469238549888519</v>
      </c>
      <c r="AS700" s="1">
        <f t="shared" si="354"/>
        <v>16.485658019153448</v>
      </c>
      <c r="AT700" s="1">
        <f t="shared" si="354"/>
        <v>16.420679257303608</v>
      </c>
      <c r="AU700" s="1">
        <f t="shared" si="343"/>
        <v>16.710518169651642</v>
      </c>
    </row>
    <row r="701" spans="1:47" ht="12.95" customHeight="1" x14ac:dyDescent="0.2">
      <c r="A701" s="70" t="s">
        <v>286</v>
      </c>
      <c r="B701" s="2"/>
      <c r="C701" s="69">
        <v>47670.442999999999</v>
      </c>
      <c r="D701" s="69"/>
      <c r="E701" s="1">
        <f t="shared" si="329"/>
        <v>1940.0029989039151</v>
      </c>
      <c r="F701" s="1">
        <f t="shared" si="330"/>
        <v>1940</v>
      </c>
      <c r="G701" s="1">
        <f t="shared" si="326"/>
        <v>5.0301999945077114E-3</v>
      </c>
      <c r="I701" s="1">
        <f t="shared" si="355"/>
        <v>5.0301999945077114E-3</v>
      </c>
      <c r="P701" s="1">
        <f t="shared" si="331"/>
        <v>6.9207808509665018E-3</v>
      </c>
      <c r="Q701" s="119">
        <f t="shared" si="344"/>
        <v>32651.942999999999</v>
      </c>
      <c r="R701" s="1">
        <f t="shared" si="327"/>
        <v>3.5742959748084534E-6</v>
      </c>
      <c r="S701" s="2">
        <f t="shared" si="348"/>
        <v>0.1</v>
      </c>
      <c r="Z701" s="1">
        <f t="shared" si="332"/>
        <v>1940</v>
      </c>
      <c r="AA701" s="1">
        <f t="shared" si="333"/>
        <v>1.2010080958951435E-2</v>
      </c>
      <c r="AB701" s="1">
        <f t="shared" si="349"/>
        <v>-1.3330290026371452E-2</v>
      </c>
      <c r="AC701" s="1">
        <f t="shared" si="350"/>
        <v>-1.8905808564587904E-3</v>
      </c>
      <c r="AD701" s="1">
        <f t="shared" si="334"/>
        <v>-6.9798809644437236E-3</v>
      </c>
      <c r="AE701" s="1">
        <f t="shared" si="351"/>
        <v>4.8718738277803849E-6</v>
      </c>
      <c r="AF701" s="1">
        <f t="shared" si="335"/>
        <v>-1.8905808564587904E-3</v>
      </c>
      <c r="AG701" s="2"/>
      <c r="AH701" s="1">
        <f t="shared" si="336"/>
        <v>1.8360490020879163E-2</v>
      </c>
      <c r="AI701" s="1">
        <f t="shared" si="337"/>
        <v>0.70697649748051528</v>
      </c>
      <c r="AJ701" s="1">
        <f t="shared" si="338"/>
        <v>0.8686632551074045</v>
      </c>
      <c r="AK701" s="1">
        <f t="shared" si="339"/>
        <v>-0.17997437703490721</v>
      </c>
      <c r="AL701" s="1">
        <f t="shared" si="340"/>
        <v>-2.5907989838789072</v>
      </c>
      <c r="AM701" s="1">
        <f t="shared" si="341"/>
        <v>-3.5388573149583218</v>
      </c>
      <c r="AN701" s="1">
        <f t="shared" ref="AN701:AT710" si="356">$AU701+$AB$7*SIN(AO701)</f>
        <v>16.476573870241072</v>
      </c>
      <c r="AO701" s="1">
        <f t="shared" si="356"/>
        <v>16.476634588079911</v>
      </c>
      <c r="AP701" s="1">
        <f t="shared" si="356"/>
        <v>16.476388988034358</v>
      </c>
      <c r="AQ701" s="1">
        <f t="shared" si="356"/>
        <v>16.477382785169873</v>
      </c>
      <c r="AR701" s="1">
        <f t="shared" si="356"/>
        <v>16.473367342765364</v>
      </c>
      <c r="AS701" s="1">
        <f t="shared" si="356"/>
        <v>16.48968911716436</v>
      </c>
      <c r="AT701" s="1">
        <f t="shared" si="356"/>
        <v>16.424851109814018</v>
      </c>
      <c r="AU701" s="1">
        <f t="shared" si="343"/>
        <v>16.715632722930632</v>
      </c>
    </row>
    <row r="702" spans="1:47" ht="12.95" customHeight="1" x14ac:dyDescent="0.2">
      <c r="A702" s="67" t="s">
        <v>287</v>
      </c>
      <c r="B702" s="68" t="s">
        <v>100</v>
      </c>
      <c r="C702" s="67">
        <v>47670.445299999999</v>
      </c>
      <c r="D702" s="69"/>
      <c r="E702" s="70">
        <f t="shared" si="329"/>
        <v>1940.0043701175866</v>
      </c>
      <c r="F702" s="1">
        <f t="shared" si="330"/>
        <v>1940</v>
      </c>
      <c r="G702" s="1">
        <f t="shared" si="326"/>
        <v>7.3301999946124852E-3</v>
      </c>
      <c r="I702" s="1">
        <f>+C702-(C$7+F702*C$8)</f>
        <v>7.3301999946124852E-3</v>
      </c>
      <c r="O702" s="1">
        <f ca="1">+C$11+C$12*$F702</f>
        <v>8.5545119243021928E-3</v>
      </c>
      <c r="P702" s="1">
        <f t="shared" si="331"/>
        <v>6.9207808509665018E-3</v>
      </c>
      <c r="Q702" s="119">
        <f t="shared" si="344"/>
        <v>32651.945299999999</v>
      </c>
      <c r="R702" s="1">
        <f t="shared" si="327"/>
        <v>1.676240351838104E-7</v>
      </c>
      <c r="S702" s="2">
        <f t="shared" si="348"/>
        <v>0.1</v>
      </c>
      <c r="Z702" s="1">
        <f t="shared" si="332"/>
        <v>1940</v>
      </c>
      <c r="AA702" s="1">
        <f t="shared" si="333"/>
        <v>1.2010080958951435E-2</v>
      </c>
      <c r="AB702" s="1">
        <f t="shared" si="349"/>
        <v>-1.1030290026266678E-2</v>
      </c>
      <c r="AC702" s="1">
        <f t="shared" si="350"/>
        <v>4.094191436459834E-4</v>
      </c>
      <c r="AD702" s="1">
        <f t="shared" si="334"/>
        <v>-4.6798809643389498E-3</v>
      </c>
      <c r="AE702" s="1">
        <f t="shared" si="351"/>
        <v>2.1901285840382062E-6</v>
      </c>
      <c r="AF702" s="1">
        <f t="shared" si="335"/>
        <v>4.094191436459834E-4</v>
      </c>
      <c r="AG702" s="2"/>
      <c r="AH702" s="1">
        <f t="shared" si="336"/>
        <v>1.8360490020879163E-2</v>
      </c>
      <c r="AI702" s="1">
        <f t="shared" si="337"/>
        <v>0.70697649748051528</v>
      </c>
      <c r="AJ702" s="1">
        <f t="shared" si="338"/>
        <v>0.8686632551074045</v>
      </c>
      <c r="AK702" s="1">
        <f t="shared" si="339"/>
        <v>-0.17997437703490721</v>
      </c>
      <c r="AL702" s="1">
        <f t="shared" si="340"/>
        <v>-2.5907989838789072</v>
      </c>
      <c r="AM702" s="1">
        <f t="shared" si="341"/>
        <v>-3.5388573149583218</v>
      </c>
      <c r="AN702" s="1">
        <f t="shared" si="356"/>
        <v>16.476573870241072</v>
      </c>
      <c r="AO702" s="1">
        <f t="shared" si="356"/>
        <v>16.476634588079911</v>
      </c>
      <c r="AP702" s="1">
        <f t="shared" si="356"/>
        <v>16.476388988034358</v>
      </c>
      <c r="AQ702" s="1">
        <f t="shared" si="356"/>
        <v>16.477382785169873</v>
      </c>
      <c r="AR702" s="1">
        <f t="shared" si="356"/>
        <v>16.473367342765364</v>
      </c>
      <c r="AS702" s="1">
        <f t="shared" si="356"/>
        <v>16.48968911716436</v>
      </c>
      <c r="AT702" s="1">
        <f t="shared" si="356"/>
        <v>16.424851109814018</v>
      </c>
      <c r="AU702" s="1">
        <f t="shared" si="343"/>
        <v>16.715632722930632</v>
      </c>
    </row>
    <row r="703" spans="1:47" ht="12.95" customHeight="1" x14ac:dyDescent="0.2">
      <c r="A703" s="70" t="s">
        <v>285</v>
      </c>
      <c r="B703" s="2"/>
      <c r="C703" s="69">
        <v>47670.45</v>
      </c>
      <c r="D703" s="69"/>
      <c r="E703" s="1">
        <f t="shared" si="329"/>
        <v>1940.0071721629138</v>
      </c>
      <c r="F703" s="1">
        <f t="shared" si="330"/>
        <v>1940</v>
      </c>
      <c r="G703" s="1">
        <f t="shared" si="326"/>
        <v>1.203019999229582E-2</v>
      </c>
      <c r="I703" s="1">
        <f t="shared" ref="I703:I721" si="357">+G703</f>
        <v>1.203019999229582E-2</v>
      </c>
      <c r="P703" s="1">
        <f t="shared" si="331"/>
        <v>6.9207808509665018E-3</v>
      </c>
      <c r="Q703" s="119">
        <f t="shared" si="344"/>
        <v>32651.949999999997</v>
      </c>
      <c r="R703" s="1">
        <f t="shared" si="327"/>
        <v>2.6106163961782431E-5</v>
      </c>
      <c r="S703" s="2">
        <f t="shared" si="348"/>
        <v>0.1</v>
      </c>
      <c r="Z703" s="1">
        <f t="shared" si="332"/>
        <v>1940</v>
      </c>
      <c r="AA703" s="1">
        <f t="shared" si="333"/>
        <v>1.2010080958951435E-2</v>
      </c>
      <c r="AB703" s="1">
        <f t="shared" si="349"/>
        <v>-6.3302900285833429E-3</v>
      </c>
      <c r="AC703" s="1">
        <f t="shared" si="350"/>
        <v>5.1094191413293185E-3</v>
      </c>
      <c r="AD703" s="1">
        <f t="shared" si="334"/>
        <v>2.0119033344385279E-5</v>
      </c>
      <c r="AE703" s="1">
        <f t="shared" si="351"/>
        <v>4.0477550271248672E-11</v>
      </c>
      <c r="AF703" s="1">
        <f t="shared" si="335"/>
        <v>5.1094191413293185E-3</v>
      </c>
      <c r="AG703" s="2"/>
      <c r="AH703" s="1">
        <f t="shared" si="336"/>
        <v>1.8360490020879163E-2</v>
      </c>
      <c r="AI703" s="1">
        <f t="shared" si="337"/>
        <v>0.70697649748051528</v>
      </c>
      <c r="AJ703" s="1">
        <f t="shared" si="338"/>
        <v>0.8686632551074045</v>
      </c>
      <c r="AK703" s="1">
        <f t="shared" si="339"/>
        <v>-0.17997437703490721</v>
      </c>
      <c r="AL703" s="1">
        <f t="shared" si="340"/>
        <v>-2.5907989838789072</v>
      </c>
      <c r="AM703" s="1">
        <f t="shared" si="341"/>
        <v>-3.5388573149583218</v>
      </c>
      <c r="AN703" s="1">
        <f t="shared" si="356"/>
        <v>16.476573870241072</v>
      </c>
      <c r="AO703" s="1">
        <f t="shared" si="356"/>
        <v>16.476634588079911</v>
      </c>
      <c r="AP703" s="1">
        <f t="shared" si="356"/>
        <v>16.476388988034358</v>
      </c>
      <c r="AQ703" s="1">
        <f t="shared" si="356"/>
        <v>16.477382785169873</v>
      </c>
      <c r="AR703" s="1">
        <f t="shared" si="356"/>
        <v>16.473367342765364</v>
      </c>
      <c r="AS703" s="1">
        <f t="shared" si="356"/>
        <v>16.48968911716436</v>
      </c>
      <c r="AT703" s="1">
        <f t="shared" si="356"/>
        <v>16.424851109814018</v>
      </c>
      <c r="AU703" s="1">
        <f t="shared" si="343"/>
        <v>16.715632722930632</v>
      </c>
    </row>
    <row r="704" spans="1:47" ht="12.95" customHeight="1" x14ac:dyDescent="0.2">
      <c r="A704" s="70" t="s">
        <v>285</v>
      </c>
      <c r="B704" s="2"/>
      <c r="C704" s="69">
        <v>47675.472999999998</v>
      </c>
      <c r="D704" s="69"/>
      <c r="E704" s="1">
        <f t="shared" si="329"/>
        <v>1943.0017835853139</v>
      </c>
      <c r="F704" s="1">
        <f t="shared" si="330"/>
        <v>1943</v>
      </c>
      <c r="G704" s="1">
        <f t="shared" si="326"/>
        <v>2.9916899948148057E-3</v>
      </c>
      <c r="I704" s="1">
        <f t="shared" si="357"/>
        <v>2.9916899948148057E-3</v>
      </c>
      <c r="P704" s="1">
        <f t="shared" si="331"/>
        <v>6.93202376707692E-3</v>
      </c>
      <c r="Q704" s="119">
        <f t="shared" si="344"/>
        <v>32656.972999999998</v>
      </c>
      <c r="R704" s="1">
        <f t="shared" si="327"/>
        <v>1.5526230236829385E-5</v>
      </c>
      <c r="S704" s="2">
        <f t="shared" si="348"/>
        <v>0.1</v>
      </c>
      <c r="Z704" s="1">
        <f t="shared" si="332"/>
        <v>1943</v>
      </c>
      <c r="AA704" s="1">
        <f t="shared" si="333"/>
        <v>1.2020723438635889E-2</v>
      </c>
      <c r="AB704" s="1">
        <f t="shared" si="349"/>
        <v>-1.5378518492941664E-2</v>
      </c>
      <c r="AC704" s="1">
        <f t="shared" si="350"/>
        <v>-3.9403337722621144E-3</v>
      </c>
      <c r="AD704" s="1">
        <f t="shared" si="334"/>
        <v>-9.0290334438210829E-3</v>
      </c>
      <c r="AE704" s="1">
        <f t="shared" si="351"/>
        <v>8.1523444929639598E-6</v>
      </c>
      <c r="AF704" s="1">
        <f t="shared" si="335"/>
        <v>-3.9403337722621144E-3</v>
      </c>
      <c r="AG704" s="2"/>
      <c r="AH704" s="1">
        <f t="shared" si="336"/>
        <v>1.837020848775647E-2</v>
      </c>
      <c r="AI704" s="1">
        <f t="shared" si="337"/>
        <v>0.70723336832603245</v>
      </c>
      <c r="AJ704" s="1">
        <f t="shared" si="338"/>
        <v>0.86936862335756648</v>
      </c>
      <c r="AK704" s="1">
        <f t="shared" si="339"/>
        <v>-0.18039193107278612</v>
      </c>
      <c r="AL704" s="1">
        <f t="shared" si="340"/>
        <v>-2.589373374457419</v>
      </c>
      <c r="AM704" s="1">
        <f t="shared" si="341"/>
        <v>-3.5292419458199116</v>
      </c>
      <c r="AN704" s="1">
        <f t="shared" si="356"/>
        <v>16.478467035756942</v>
      </c>
      <c r="AO704" s="1">
        <f t="shared" si="356"/>
        <v>16.478527140886538</v>
      </c>
      <c r="AP704" s="1">
        <f t="shared" si="356"/>
        <v>16.4782835728506</v>
      </c>
      <c r="AQ704" s="1">
        <f t="shared" si="356"/>
        <v>16.479270956388582</v>
      </c>
      <c r="AR704" s="1">
        <f t="shared" si="356"/>
        <v>16.475274105120718</v>
      </c>
      <c r="AS704" s="1">
        <f t="shared" si="356"/>
        <v>16.491550285548577</v>
      </c>
      <c r="AT704" s="1">
        <f t="shared" si="356"/>
        <v>16.426779144203486</v>
      </c>
      <c r="AU704" s="1">
        <f t="shared" si="343"/>
        <v>16.71799328598247</v>
      </c>
    </row>
    <row r="705" spans="1:47" ht="12.95" customHeight="1" x14ac:dyDescent="0.2">
      <c r="A705" s="70" t="s">
        <v>286</v>
      </c>
      <c r="B705" s="2" t="s">
        <v>101</v>
      </c>
      <c r="C705" s="69">
        <v>47701.461000000003</v>
      </c>
      <c r="D705" s="69"/>
      <c r="E705" s="1">
        <f t="shared" si="329"/>
        <v>1958.4953057125947</v>
      </c>
      <c r="F705" s="1">
        <f t="shared" si="330"/>
        <v>1958.5</v>
      </c>
      <c r="G705" s="1">
        <f t="shared" si="326"/>
        <v>-7.8739450036664493E-3</v>
      </c>
      <c r="I705" s="1">
        <f t="shared" si="357"/>
        <v>-7.8739450036664493E-3</v>
      </c>
      <c r="P705" s="1">
        <f t="shared" si="331"/>
        <v>6.9901388406913689E-3</v>
      </c>
      <c r="Q705" s="119">
        <f t="shared" si="344"/>
        <v>32682.961000000003</v>
      </c>
      <c r="R705" s="1">
        <f t="shared" si="327"/>
        <v>2.209409885320991E-4</v>
      </c>
      <c r="S705" s="2">
        <f t="shared" si="348"/>
        <v>0.1</v>
      </c>
      <c r="Z705" s="1">
        <f t="shared" si="332"/>
        <v>1958.5</v>
      </c>
      <c r="AA705" s="1">
        <f t="shared" si="333"/>
        <v>1.2074720622369493E-2</v>
      </c>
      <c r="AB705" s="1">
        <f t="shared" si="349"/>
        <v>-2.6293370254420089E-2</v>
      </c>
      <c r="AC705" s="1">
        <f t="shared" si="350"/>
        <v>-1.4864083844357818E-2</v>
      </c>
      <c r="AD705" s="1">
        <f t="shared" si="334"/>
        <v>-1.9948665626035943E-2</v>
      </c>
      <c r="AE705" s="1">
        <f t="shared" si="351"/>
        <v>3.9794926025938797E-5</v>
      </c>
      <c r="AF705" s="1">
        <f t="shared" si="335"/>
        <v>-1.4864083844357818E-2</v>
      </c>
      <c r="AG705" s="2"/>
      <c r="AH705" s="1">
        <f t="shared" si="336"/>
        <v>1.841942525075364E-2</v>
      </c>
      <c r="AI705" s="1">
        <f t="shared" si="337"/>
        <v>0.70857303101352764</v>
      </c>
      <c r="AJ705" s="1">
        <f t="shared" si="338"/>
        <v>0.8729929414708304</v>
      </c>
      <c r="AK705" s="1">
        <f t="shared" si="339"/>
        <v>-0.18254827078131169</v>
      </c>
      <c r="AL705" s="1">
        <f t="shared" si="340"/>
        <v>-2.5819911302385621</v>
      </c>
      <c r="AM705" s="1">
        <f t="shared" si="341"/>
        <v>-3.4802143259035199</v>
      </c>
      <c r="AN705" s="1">
        <f t="shared" si="356"/>
        <v>16.48825939497614</v>
      </c>
      <c r="AO705" s="1">
        <f t="shared" si="356"/>
        <v>16.488316378843745</v>
      </c>
      <c r="AP705" s="1">
        <f t="shared" si="356"/>
        <v>16.488083231917646</v>
      </c>
      <c r="AQ705" s="1">
        <f t="shared" si="356"/>
        <v>16.489037482677514</v>
      </c>
      <c r="AR705" s="1">
        <f t="shared" si="356"/>
        <v>16.485137497282537</v>
      </c>
      <c r="AS705" s="1">
        <f t="shared" si="356"/>
        <v>16.501173127810951</v>
      </c>
      <c r="AT705" s="1">
        <f t="shared" si="356"/>
        <v>16.436766559007637</v>
      </c>
      <c r="AU705" s="1">
        <f t="shared" si="343"/>
        <v>16.730189528416982</v>
      </c>
    </row>
    <row r="706" spans="1:47" ht="12.95" customHeight="1" x14ac:dyDescent="0.2">
      <c r="A706" s="70" t="s">
        <v>229</v>
      </c>
      <c r="B706" s="2"/>
      <c r="C706" s="69">
        <v>47710.703999999998</v>
      </c>
      <c r="D706" s="69"/>
      <c r="E706" s="1">
        <f t="shared" si="329"/>
        <v>1964.0057961321095</v>
      </c>
      <c r="F706" s="1">
        <f t="shared" si="330"/>
        <v>1964</v>
      </c>
      <c r="G706" s="1">
        <f t="shared" ref="G706:G769" si="358">+C706-(C$7+F706*C$8)</f>
        <v>9.7221199976047501E-3</v>
      </c>
      <c r="I706" s="1">
        <f t="shared" si="357"/>
        <v>9.7221199976047501E-3</v>
      </c>
      <c r="P706" s="1">
        <f t="shared" si="331"/>
        <v>7.0107710623264052E-3</v>
      </c>
      <c r="Q706" s="119">
        <f t="shared" si="344"/>
        <v>32692.203999999998</v>
      </c>
      <c r="R706" s="1">
        <f t="shared" ref="R706:R769" si="359">+(P706-G706)^2</f>
        <v>7.3514130488350148E-6</v>
      </c>
      <c r="S706" s="2">
        <f t="shared" si="348"/>
        <v>0.1</v>
      </c>
      <c r="Z706" s="1">
        <f t="shared" si="332"/>
        <v>1964</v>
      </c>
      <c r="AA706" s="1">
        <f t="shared" si="333"/>
        <v>1.2093480923660175E-2</v>
      </c>
      <c r="AB706" s="1">
        <f t="shared" si="349"/>
        <v>-8.714366716558751E-3</v>
      </c>
      <c r="AC706" s="1">
        <f t="shared" si="350"/>
        <v>2.7113489352783449E-3</v>
      </c>
      <c r="AD706" s="1">
        <f t="shared" si="334"/>
        <v>-2.3713609260554245E-3</v>
      </c>
      <c r="AE706" s="1">
        <f t="shared" si="351"/>
        <v>5.623352641622441E-7</v>
      </c>
      <c r="AF706" s="1">
        <f t="shared" si="335"/>
        <v>2.7113489352783449E-3</v>
      </c>
      <c r="AG706" s="2"/>
      <c r="AH706" s="1">
        <f t="shared" si="336"/>
        <v>1.8436486714163501E-2</v>
      </c>
      <c r="AI706" s="1">
        <f t="shared" si="337"/>
        <v>0.70905345312003298</v>
      </c>
      <c r="AJ706" s="1">
        <f t="shared" si="338"/>
        <v>0.87427083843330089</v>
      </c>
      <c r="AK706" s="1">
        <f t="shared" si="339"/>
        <v>-0.1833130008387637</v>
      </c>
      <c r="AL706" s="1">
        <f t="shared" si="340"/>
        <v>-2.5793648788824264</v>
      </c>
      <c r="AM706" s="1">
        <f t="shared" si="341"/>
        <v>-3.4630750799497512</v>
      </c>
      <c r="AN706" s="1">
        <f t="shared" si="356"/>
        <v>16.491738571357661</v>
      </c>
      <c r="AO706" s="1">
        <f t="shared" si="356"/>
        <v>16.491794466041913</v>
      </c>
      <c r="AP706" s="1">
        <f t="shared" si="356"/>
        <v>16.491564983694111</v>
      </c>
      <c r="AQ706" s="1">
        <f t="shared" si="356"/>
        <v>16.492507486045319</v>
      </c>
      <c r="AR706" s="1">
        <f t="shared" si="356"/>
        <v>16.488642180943462</v>
      </c>
      <c r="AS706" s="1">
        <f t="shared" si="356"/>
        <v>16.504590484178696</v>
      </c>
      <c r="AT706" s="1">
        <f t="shared" si="356"/>
        <v>16.440320954905285</v>
      </c>
      <c r="AU706" s="1">
        <f t="shared" si="343"/>
        <v>16.734517227345357</v>
      </c>
    </row>
    <row r="707" spans="1:47" ht="12.95" customHeight="1" x14ac:dyDescent="0.2">
      <c r="A707" s="70" t="s">
        <v>229</v>
      </c>
      <c r="B707" s="2"/>
      <c r="C707" s="69">
        <v>47757.656999999999</v>
      </c>
      <c r="D707" s="69"/>
      <c r="E707" s="1">
        <f t="shared" si="329"/>
        <v>1991.9982289642669</v>
      </c>
      <c r="F707" s="1">
        <f t="shared" si="330"/>
        <v>1992</v>
      </c>
      <c r="G707" s="1">
        <f t="shared" si="358"/>
        <v>-2.9706400018767454E-3</v>
      </c>
      <c r="I707" s="1">
        <f t="shared" si="357"/>
        <v>-2.9706400018767454E-3</v>
      </c>
      <c r="P707" s="1">
        <f t="shared" si="331"/>
        <v>7.1158950805119093E-3</v>
      </c>
      <c r="Q707" s="119">
        <f t="shared" si="344"/>
        <v>32739.156999999999</v>
      </c>
      <c r="R707" s="1">
        <f t="shared" si="359"/>
        <v>1.0173818996825713E-4</v>
      </c>
      <c r="S707" s="2">
        <f t="shared" si="348"/>
        <v>0.1</v>
      </c>
      <c r="Z707" s="1">
        <f t="shared" si="332"/>
        <v>1992</v>
      </c>
      <c r="AA707" s="1">
        <f t="shared" si="333"/>
        <v>1.2185712047127458E-2</v>
      </c>
      <c r="AB707" s="1">
        <f t="shared" si="349"/>
        <v>-2.149068842360707E-2</v>
      </c>
      <c r="AC707" s="1">
        <f t="shared" si="350"/>
        <v>-1.0086535082388656E-2</v>
      </c>
      <c r="AD707" s="1">
        <f t="shared" si="334"/>
        <v>-1.5156352049004203E-2</v>
      </c>
      <c r="AE707" s="1">
        <f t="shared" si="351"/>
        <v>2.2971500743335395E-5</v>
      </c>
      <c r="AF707" s="1">
        <f t="shared" si="335"/>
        <v>-1.0086535082388656E-2</v>
      </c>
      <c r="AG707" s="2"/>
      <c r="AH707" s="1">
        <f t="shared" si="336"/>
        <v>1.8520048421730325E-2</v>
      </c>
      <c r="AI707" s="1">
        <f t="shared" si="337"/>
        <v>0.71154072573560045</v>
      </c>
      <c r="AJ707" s="1">
        <f t="shared" si="338"/>
        <v>0.88070925248608789</v>
      </c>
      <c r="AK707" s="1">
        <f t="shared" si="339"/>
        <v>-0.18720255476019904</v>
      </c>
      <c r="AL707" s="1">
        <f t="shared" si="340"/>
        <v>-2.5659390714285446</v>
      </c>
      <c r="AM707" s="1">
        <f t="shared" si="341"/>
        <v>-3.3778353785287347</v>
      </c>
      <c r="AN707" s="1">
        <f t="shared" si="356"/>
        <v>16.509487630804824</v>
      </c>
      <c r="AO707" s="1">
        <f t="shared" si="356"/>
        <v>16.509538136947473</v>
      </c>
      <c r="AP707" s="1">
        <f t="shared" si="356"/>
        <v>16.509327009300737</v>
      </c>
      <c r="AQ707" s="1">
        <f t="shared" si="356"/>
        <v>16.510209879198474</v>
      </c>
      <c r="AR707" s="1">
        <f t="shared" si="356"/>
        <v>16.506523327736165</v>
      </c>
      <c r="AS707" s="1">
        <f t="shared" si="356"/>
        <v>16.522011652596454</v>
      </c>
      <c r="AT707" s="1">
        <f t="shared" si="356"/>
        <v>16.458501791187974</v>
      </c>
      <c r="AU707" s="1">
        <f t="shared" si="343"/>
        <v>16.756549149162538</v>
      </c>
    </row>
    <row r="708" spans="1:47" ht="12.95" customHeight="1" x14ac:dyDescent="0.2">
      <c r="A708" s="70" t="s">
        <v>286</v>
      </c>
      <c r="B708" s="2"/>
      <c r="C708" s="69">
        <v>47769.417999999998</v>
      </c>
      <c r="D708" s="69"/>
      <c r="E708" s="1">
        <f t="shared" si="329"/>
        <v>1999.009900264055</v>
      </c>
      <c r="F708" s="1">
        <f t="shared" si="330"/>
        <v>1999</v>
      </c>
      <c r="G708" s="1">
        <f t="shared" si="358"/>
        <v>1.6606169992883224E-2</v>
      </c>
      <c r="I708" s="1">
        <f t="shared" si="357"/>
        <v>1.6606169992883224E-2</v>
      </c>
      <c r="P708" s="1">
        <f t="shared" si="331"/>
        <v>7.1421988751510573E-3</v>
      </c>
      <c r="Q708" s="119">
        <f t="shared" si="344"/>
        <v>32750.917999999998</v>
      </c>
      <c r="R708" s="1">
        <f t="shared" si="359"/>
        <v>8.9566749317268623E-5</v>
      </c>
      <c r="S708" s="2">
        <f t="shared" si="348"/>
        <v>0.1</v>
      </c>
      <c r="Z708" s="1">
        <f t="shared" si="332"/>
        <v>1999</v>
      </c>
      <c r="AA708" s="1">
        <f t="shared" si="333"/>
        <v>1.2207908222750304E-2</v>
      </c>
      <c r="AB708" s="1">
        <f t="shared" si="349"/>
        <v>-1.9339018211357618E-3</v>
      </c>
      <c r="AC708" s="1">
        <f t="shared" si="350"/>
        <v>9.4639711177321659E-3</v>
      </c>
      <c r="AD708" s="1">
        <f t="shared" si="334"/>
        <v>4.3982617701329198E-3</v>
      </c>
      <c r="AE708" s="1">
        <f t="shared" si="351"/>
        <v>1.9344706598612765E-6</v>
      </c>
      <c r="AF708" s="1">
        <f t="shared" si="335"/>
        <v>9.4639711177321659E-3</v>
      </c>
      <c r="AG708" s="2"/>
      <c r="AH708" s="1">
        <f t="shared" si="336"/>
        <v>1.8540071814018986E-2</v>
      </c>
      <c r="AI708" s="1">
        <f t="shared" si="337"/>
        <v>0.71217347029790257</v>
      </c>
      <c r="AJ708" s="1">
        <f t="shared" si="338"/>
        <v>0.88230106159873956</v>
      </c>
      <c r="AK708" s="1">
        <f t="shared" si="339"/>
        <v>-0.18817395733080872</v>
      </c>
      <c r="AL708" s="1">
        <f t="shared" si="340"/>
        <v>-2.562567821802411</v>
      </c>
      <c r="AM708" s="1">
        <f t="shared" si="341"/>
        <v>-3.3570355686739615</v>
      </c>
      <c r="AN708" s="1">
        <f t="shared" si="356"/>
        <v>16.5139346616998</v>
      </c>
      <c r="AO708" s="1">
        <f t="shared" si="356"/>
        <v>16.513983862981291</v>
      </c>
      <c r="AP708" s="1">
        <f t="shared" si="356"/>
        <v>16.513777238837228</v>
      </c>
      <c r="AQ708" s="1">
        <f t="shared" si="356"/>
        <v>16.514645270214313</v>
      </c>
      <c r="AR708" s="1">
        <f t="shared" si="356"/>
        <v>16.511003915330011</v>
      </c>
      <c r="AS708" s="1">
        <f t="shared" si="356"/>
        <v>16.526373356035673</v>
      </c>
      <c r="AT708" s="1">
        <f t="shared" si="356"/>
        <v>16.463069533151387</v>
      </c>
      <c r="AU708" s="1">
        <f t="shared" si="343"/>
        <v>16.762057129616835</v>
      </c>
    </row>
    <row r="709" spans="1:47" ht="12.95" customHeight="1" x14ac:dyDescent="0.2">
      <c r="A709" s="70" t="s">
        <v>288</v>
      </c>
      <c r="B709" s="2" t="s">
        <v>101</v>
      </c>
      <c r="C709" s="69">
        <v>48018.495000000003</v>
      </c>
      <c r="D709" s="69"/>
      <c r="E709" s="1">
        <f t="shared" si="329"/>
        <v>2147.5045905401862</v>
      </c>
      <c r="F709" s="1">
        <f t="shared" si="330"/>
        <v>2147.5</v>
      </c>
      <c r="G709" s="1">
        <f t="shared" si="358"/>
        <v>7.6999250013614073E-3</v>
      </c>
      <c r="I709" s="1">
        <f t="shared" si="357"/>
        <v>7.6999250013614073E-3</v>
      </c>
      <c r="P709" s="1">
        <f t="shared" si="331"/>
        <v>7.7023631027499798E-3</v>
      </c>
      <c r="Q709" s="119">
        <f t="shared" si="344"/>
        <v>32999.995000000003</v>
      </c>
      <c r="R709" s="1">
        <f t="shared" si="359"/>
        <v>5.9443383809589433E-12</v>
      </c>
      <c r="S709" s="2">
        <f t="shared" si="348"/>
        <v>0.1</v>
      </c>
      <c r="Z709" s="1">
        <f t="shared" si="332"/>
        <v>2147.5</v>
      </c>
      <c r="AA709" s="1">
        <f t="shared" si="333"/>
        <v>1.2594967785642527E-2</v>
      </c>
      <c r="AB709" s="1">
        <f t="shared" si="349"/>
        <v>-1.1180600600930617E-2</v>
      </c>
      <c r="AC709" s="1">
        <f t="shared" si="350"/>
        <v>-2.438101388572457E-6</v>
      </c>
      <c r="AD709" s="1">
        <f t="shared" si="334"/>
        <v>-4.8950427842811197E-3</v>
      </c>
      <c r="AE709" s="1">
        <f t="shared" si="351"/>
        <v>2.3961443859942657E-6</v>
      </c>
      <c r="AF709" s="1">
        <f t="shared" si="335"/>
        <v>-2.438101388572457E-6</v>
      </c>
      <c r="AG709" s="2"/>
      <c r="AH709" s="1">
        <f t="shared" si="336"/>
        <v>1.8880525602292024E-2</v>
      </c>
      <c r="AI709" s="1">
        <f t="shared" si="337"/>
        <v>0.72666721512007992</v>
      </c>
      <c r="AJ709" s="1">
        <f t="shared" si="338"/>
        <v>0.91428592908781758</v>
      </c>
      <c r="AK709" s="1">
        <f t="shared" si="339"/>
        <v>-0.20866896781188318</v>
      </c>
      <c r="AL709" s="1">
        <f t="shared" si="340"/>
        <v>-2.4895550268390108</v>
      </c>
      <c r="AM709" s="1">
        <f t="shared" si="341"/>
        <v>-2.9578567887099827</v>
      </c>
      <c r="AN709" s="1">
        <f t="shared" si="356"/>
        <v>16.609253361139441</v>
      </c>
      <c r="AO709" s="1">
        <f t="shared" si="356"/>
        <v>16.609279266585748</v>
      </c>
      <c r="AP709" s="1">
        <f t="shared" si="356"/>
        <v>16.609157884692436</v>
      </c>
      <c r="AQ709" s="1">
        <f t="shared" si="356"/>
        <v>16.609726789424098</v>
      </c>
      <c r="AR709" s="1">
        <f t="shared" si="356"/>
        <v>16.607063911934315</v>
      </c>
      <c r="AS709" s="1">
        <f t="shared" si="356"/>
        <v>16.619606443382452</v>
      </c>
      <c r="AT709" s="1">
        <f t="shared" si="356"/>
        <v>16.562150950384503</v>
      </c>
      <c r="AU709" s="1">
        <f t="shared" si="343"/>
        <v>16.878905000682959</v>
      </c>
    </row>
    <row r="710" spans="1:47" ht="12.95" customHeight="1" x14ac:dyDescent="0.2">
      <c r="A710" s="67" t="s">
        <v>289</v>
      </c>
      <c r="B710" s="68" t="s">
        <v>101</v>
      </c>
      <c r="C710" s="67">
        <v>48018.495799999997</v>
      </c>
      <c r="D710" s="69"/>
      <c r="E710" s="70">
        <f t="shared" si="329"/>
        <v>2147.5050674840686</v>
      </c>
      <c r="F710" s="1">
        <f t="shared" si="330"/>
        <v>2147.5</v>
      </c>
      <c r="G710" s="1">
        <f t="shared" si="358"/>
        <v>8.4999249957036227E-3</v>
      </c>
      <c r="I710" s="1">
        <f t="shared" si="357"/>
        <v>8.4999249957036227E-3</v>
      </c>
      <c r="O710" s="1">
        <f ca="1">+C$11+C$12*$F710</f>
        <v>7.8364134628633002E-3</v>
      </c>
      <c r="P710" s="1">
        <f t="shared" si="331"/>
        <v>7.7023631027499798E-3</v>
      </c>
      <c r="Q710" s="119">
        <f t="shared" si="344"/>
        <v>32999.995799999997</v>
      </c>
      <c r="R710" s="1">
        <f t="shared" si="359"/>
        <v>6.3610497309179812E-7</v>
      </c>
      <c r="S710" s="2">
        <f t="shared" si="348"/>
        <v>0.1</v>
      </c>
      <c r="Z710" s="1">
        <f t="shared" si="332"/>
        <v>2147.5</v>
      </c>
      <c r="AA710" s="1">
        <f t="shared" si="333"/>
        <v>1.2594967785642527E-2</v>
      </c>
      <c r="AB710" s="1">
        <f t="shared" si="349"/>
        <v>-1.0380600606588401E-2</v>
      </c>
      <c r="AC710" s="1">
        <f t="shared" si="350"/>
        <v>7.975618929536429E-4</v>
      </c>
      <c r="AD710" s="1">
        <f t="shared" si="334"/>
        <v>-4.0950427899389043E-3</v>
      </c>
      <c r="AE710" s="1">
        <f t="shared" si="351"/>
        <v>1.6769375451430606E-6</v>
      </c>
      <c r="AF710" s="1">
        <f t="shared" si="335"/>
        <v>7.975618929536429E-4</v>
      </c>
      <c r="AG710" s="2"/>
      <c r="AH710" s="1">
        <f t="shared" si="336"/>
        <v>1.8880525602292024E-2</v>
      </c>
      <c r="AI710" s="1">
        <f t="shared" si="337"/>
        <v>0.72666721512007992</v>
      </c>
      <c r="AJ710" s="1">
        <f t="shared" si="338"/>
        <v>0.91428592908781758</v>
      </c>
      <c r="AK710" s="1">
        <f t="shared" si="339"/>
        <v>-0.20866896781188318</v>
      </c>
      <c r="AL710" s="1">
        <f t="shared" si="340"/>
        <v>-2.4895550268390108</v>
      </c>
      <c r="AM710" s="1">
        <f t="shared" si="341"/>
        <v>-2.9578567887099827</v>
      </c>
      <c r="AN710" s="1">
        <f t="shared" si="356"/>
        <v>16.609253361139441</v>
      </c>
      <c r="AO710" s="1">
        <f t="shared" si="356"/>
        <v>16.609279266585748</v>
      </c>
      <c r="AP710" s="1">
        <f t="shared" si="356"/>
        <v>16.609157884692436</v>
      </c>
      <c r="AQ710" s="1">
        <f t="shared" si="356"/>
        <v>16.609726789424098</v>
      </c>
      <c r="AR710" s="1">
        <f t="shared" si="356"/>
        <v>16.607063911934315</v>
      </c>
      <c r="AS710" s="1">
        <f t="shared" si="356"/>
        <v>16.619606443382452</v>
      </c>
      <c r="AT710" s="1">
        <f t="shared" si="356"/>
        <v>16.562150950384503</v>
      </c>
      <c r="AU710" s="1">
        <f t="shared" si="343"/>
        <v>16.878905000682959</v>
      </c>
    </row>
    <row r="711" spans="1:47" ht="12.95" customHeight="1" x14ac:dyDescent="0.2">
      <c r="A711" s="70" t="s">
        <v>288</v>
      </c>
      <c r="B711" s="2" t="s">
        <v>101</v>
      </c>
      <c r="C711" s="69">
        <v>48018.496500000001</v>
      </c>
      <c r="D711" s="69"/>
      <c r="E711" s="1">
        <f t="shared" si="329"/>
        <v>2147.5054848099708</v>
      </c>
      <c r="F711" s="1">
        <f t="shared" si="330"/>
        <v>2147.5</v>
      </c>
      <c r="G711" s="1">
        <f t="shared" si="358"/>
        <v>9.1999249998480082E-3</v>
      </c>
      <c r="I711" s="1">
        <f t="shared" si="357"/>
        <v>9.1999249998480082E-3</v>
      </c>
      <c r="P711" s="1">
        <f t="shared" si="331"/>
        <v>7.7023631027499798E-3</v>
      </c>
      <c r="Q711" s="119">
        <f t="shared" si="344"/>
        <v>32999.996500000001</v>
      </c>
      <c r="R711" s="1">
        <f t="shared" si="359"/>
        <v>2.2426916356398457E-6</v>
      </c>
      <c r="S711" s="2">
        <f t="shared" si="348"/>
        <v>0.1</v>
      </c>
      <c r="Z711" s="1">
        <f t="shared" si="332"/>
        <v>2147.5</v>
      </c>
      <c r="AA711" s="1">
        <f t="shared" si="333"/>
        <v>1.2594967785642527E-2</v>
      </c>
      <c r="AB711" s="1">
        <f t="shared" si="349"/>
        <v>-9.6806006024440158E-3</v>
      </c>
      <c r="AC711" s="1">
        <f t="shared" si="350"/>
        <v>1.4975618970980284E-3</v>
      </c>
      <c r="AD711" s="1">
        <f t="shared" si="334"/>
        <v>-3.3950427857945189E-3</v>
      </c>
      <c r="AE711" s="1">
        <f t="shared" si="351"/>
        <v>1.1526315517375408E-6</v>
      </c>
      <c r="AF711" s="1">
        <f t="shared" si="335"/>
        <v>1.4975618970980284E-3</v>
      </c>
      <c r="AG711" s="2"/>
      <c r="AH711" s="1">
        <f t="shared" si="336"/>
        <v>1.8880525602292024E-2</v>
      </c>
      <c r="AI711" s="1">
        <f t="shared" si="337"/>
        <v>0.72666721512007992</v>
      </c>
      <c r="AJ711" s="1">
        <f t="shared" si="338"/>
        <v>0.91428592908781758</v>
      </c>
      <c r="AK711" s="1">
        <f t="shared" si="339"/>
        <v>-0.20866896781188318</v>
      </c>
      <c r="AL711" s="1">
        <f t="shared" si="340"/>
        <v>-2.4895550268390108</v>
      </c>
      <c r="AM711" s="1">
        <f t="shared" si="341"/>
        <v>-2.9578567887099827</v>
      </c>
      <c r="AN711" s="1">
        <f t="shared" ref="AN711:AT720" si="360">$AU711+$AB$7*SIN(AO711)</f>
        <v>16.609253361139441</v>
      </c>
      <c r="AO711" s="1">
        <f t="shared" si="360"/>
        <v>16.609279266585748</v>
      </c>
      <c r="AP711" s="1">
        <f t="shared" si="360"/>
        <v>16.609157884692436</v>
      </c>
      <c r="AQ711" s="1">
        <f t="shared" si="360"/>
        <v>16.609726789424098</v>
      </c>
      <c r="AR711" s="1">
        <f t="shared" si="360"/>
        <v>16.607063911934315</v>
      </c>
      <c r="AS711" s="1">
        <f t="shared" si="360"/>
        <v>16.619606443382452</v>
      </c>
      <c r="AT711" s="1">
        <f t="shared" si="360"/>
        <v>16.562150950384503</v>
      </c>
      <c r="AU711" s="1">
        <f t="shared" si="343"/>
        <v>16.878905000682959</v>
      </c>
    </row>
    <row r="712" spans="1:47" ht="12.95" customHeight="1" x14ac:dyDescent="0.2">
      <c r="A712" s="70" t="s">
        <v>290</v>
      </c>
      <c r="B712" s="2"/>
      <c r="C712" s="69">
        <v>48034.428</v>
      </c>
      <c r="D712" s="69"/>
      <c r="E712" s="1">
        <f t="shared" si="329"/>
        <v>2157.0035242039494</v>
      </c>
      <c r="F712" s="1">
        <f t="shared" si="330"/>
        <v>2157</v>
      </c>
      <c r="G712" s="1">
        <f t="shared" si="358"/>
        <v>5.911309999646619E-3</v>
      </c>
      <c r="I712" s="1">
        <f t="shared" si="357"/>
        <v>5.911309999646619E-3</v>
      </c>
      <c r="P712" s="1">
        <f t="shared" si="331"/>
        <v>7.7383381489186109E-3</v>
      </c>
      <c r="Q712" s="119">
        <f t="shared" si="344"/>
        <v>33015.928</v>
      </c>
      <c r="R712" s="1">
        <f t="shared" si="359"/>
        <v>3.3380318582322401E-6</v>
      </c>
      <c r="S712" s="2">
        <f t="shared" si="348"/>
        <v>0.1</v>
      </c>
      <c r="Z712" s="1">
        <f t="shared" si="332"/>
        <v>2157</v>
      </c>
      <c r="AA712" s="1">
        <f t="shared" si="333"/>
        <v>1.2614124860037563E-2</v>
      </c>
      <c r="AB712" s="1">
        <f t="shared" si="349"/>
        <v>-1.2985357899704675E-2</v>
      </c>
      <c r="AC712" s="1">
        <f t="shared" si="350"/>
        <v>-1.827028149271992E-3</v>
      </c>
      <c r="AD712" s="1">
        <f t="shared" si="334"/>
        <v>-6.7028148603909439E-3</v>
      </c>
      <c r="AE712" s="1">
        <f t="shared" si="351"/>
        <v>4.4927727052677674E-6</v>
      </c>
      <c r="AF712" s="1">
        <f t="shared" si="335"/>
        <v>-1.827028149271992E-3</v>
      </c>
      <c r="AG712" s="2"/>
      <c r="AH712" s="1">
        <f t="shared" si="336"/>
        <v>1.8896667899351294E-2</v>
      </c>
      <c r="AI712" s="1">
        <f t="shared" si="337"/>
        <v>0.72766652213455063</v>
      </c>
      <c r="AJ712" s="1">
        <f t="shared" si="338"/>
        <v>0.91620932422645263</v>
      </c>
      <c r="AK712" s="1">
        <f t="shared" si="339"/>
        <v>-0.20997148913983119</v>
      </c>
      <c r="AL712" s="1">
        <f t="shared" si="340"/>
        <v>-2.4847809774135592</v>
      </c>
      <c r="AM712" s="1">
        <f t="shared" si="341"/>
        <v>-2.9347489916149687</v>
      </c>
      <c r="AN712" s="1">
        <f t="shared" si="360"/>
        <v>16.615418247359212</v>
      </c>
      <c r="AO712" s="1">
        <f t="shared" si="360"/>
        <v>16.615442959050952</v>
      </c>
      <c r="AP712" s="1">
        <f t="shared" si="360"/>
        <v>16.615326259251084</v>
      </c>
      <c r="AQ712" s="1">
        <f t="shared" si="360"/>
        <v>16.615877521839888</v>
      </c>
      <c r="AR712" s="1">
        <f t="shared" si="360"/>
        <v>16.613276895382292</v>
      </c>
      <c r="AS712" s="1">
        <f t="shared" si="360"/>
        <v>16.625622628071479</v>
      </c>
      <c r="AT712" s="1">
        <f t="shared" si="360"/>
        <v>16.568634252964145</v>
      </c>
      <c r="AU712" s="1">
        <f t="shared" si="343"/>
        <v>16.88638011701379</v>
      </c>
    </row>
    <row r="713" spans="1:47" ht="12.95" customHeight="1" x14ac:dyDescent="0.2">
      <c r="A713" s="70" t="s">
        <v>290</v>
      </c>
      <c r="B713" s="2"/>
      <c r="C713" s="69">
        <v>48034.428999999996</v>
      </c>
      <c r="D713" s="69"/>
      <c r="E713" s="1">
        <f t="shared" si="329"/>
        <v>2157.0041203838045</v>
      </c>
      <c r="F713" s="1">
        <f t="shared" si="330"/>
        <v>2157</v>
      </c>
      <c r="G713" s="1">
        <f t="shared" si="358"/>
        <v>6.911309996212367E-3</v>
      </c>
      <c r="I713" s="1">
        <f t="shared" si="357"/>
        <v>6.911309996212367E-3</v>
      </c>
      <c r="P713" s="1">
        <f t="shared" si="331"/>
        <v>7.7383381489186109E-3</v>
      </c>
      <c r="Q713" s="119">
        <f t="shared" si="344"/>
        <v>33015.928999999996</v>
      </c>
      <c r="R713" s="1">
        <f t="shared" si="359"/>
        <v>6.8397556536870234E-7</v>
      </c>
      <c r="S713" s="2">
        <f t="shared" si="348"/>
        <v>0.1</v>
      </c>
      <c r="Z713" s="1">
        <f t="shared" si="332"/>
        <v>2157</v>
      </c>
      <c r="AA713" s="1">
        <f t="shared" si="333"/>
        <v>1.2614124860037563E-2</v>
      </c>
      <c r="AB713" s="1">
        <f t="shared" si="349"/>
        <v>-1.1985357903138927E-2</v>
      </c>
      <c r="AC713" s="1">
        <f t="shared" si="350"/>
        <v>-8.2702815270624397E-4</v>
      </c>
      <c r="AD713" s="1">
        <f t="shared" si="334"/>
        <v>-5.7028148638251959E-3</v>
      </c>
      <c r="AE713" s="1">
        <f t="shared" si="351"/>
        <v>3.2522097371065589E-6</v>
      </c>
      <c r="AF713" s="1">
        <f t="shared" si="335"/>
        <v>-8.2702815270624397E-4</v>
      </c>
      <c r="AG713" s="2"/>
      <c r="AH713" s="1">
        <f t="shared" si="336"/>
        <v>1.8896667899351294E-2</v>
      </c>
      <c r="AI713" s="1">
        <f t="shared" si="337"/>
        <v>0.72766652213455063</v>
      </c>
      <c r="AJ713" s="1">
        <f t="shared" si="338"/>
        <v>0.91620932422645263</v>
      </c>
      <c r="AK713" s="1">
        <f t="shared" si="339"/>
        <v>-0.20997148913983119</v>
      </c>
      <c r="AL713" s="1">
        <f t="shared" si="340"/>
        <v>-2.4847809774135592</v>
      </c>
      <c r="AM713" s="1">
        <f t="shared" si="341"/>
        <v>-2.9347489916149687</v>
      </c>
      <c r="AN713" s="1">
        <f t="shared" si="360"/>
        <v>16.615418247359212</v>
      </c>
      <c r="AO713" s="1">
        <f t="shared" si="360"/>
        <v>16.615442959050952</v>
      </c>
      <c r="AP713" s="1">
        <f t="shared" si="360"/>
        <v>16.615326259251084</v>
      </c>
      <c r="AQ713" s="1">
        <f t="shared" si="360"/>
        <v>16.615877521839888</v>
      </c>
      <c r="AR713" s="1">
        <f t="shared" si="360"/>
        <v>16.613276895382292</v>
      </c>
      <c r="AS713" s="1">
        <f t="shared" si="360"/>
        <v>16.625622628071479</v>
      </c>
      <c r="AT713" s="1">
        <f t="shared" si="360"/>
        <v>16.568634252964145</v>
      </c>
      <c r="AU713" s="1">
        <f t="shared" si="343"/>
        <v>16.88638011701379</v>
      </c>
    </row>
    <row r="714" spans="1:47" ht="12.95" customHeight="1" x14ac:dyDescent="0.2">
      <c r="A714" s="70" t="s">
        <v>290</v>
      </c>
      <c r="B714" s="2"/>
      <c r="C714" s="69">
        <v>48086.426700000004</v>
      </c>
      <c r="D714" s="69"/>
      <c r="E714" s="1">
        <f t="shared" si="329"/>
        <v>2188.0041017412645</v>
      </c>
      <c r="F714" s="1">
        <f t="shared" si="330"/>
        <v>2188</v>
      </c>
      <c r="G714" s="1">
        <f t="shared" si="358"/>
        <v>6.880039996758569E-3</v>
      </c>
      <c r="I714" s="1">
        <f t="shared" si="357"/>
        <v>6.880039996758569E-3</v>
      </c>
      <c r="P714" s="1">
        <f t="shared" si="331"/>
        <v>7.8558471924351572E-3</v>
      </c>
      <c r="Q714" s="119">
        <f t="shared" si="344"/>
        <v>33067.926700000004</v>
      </c>
      <c r="R714" s="1">
        <f t="shared" si="359"/>
        <v>9.5219968313420727E-7</v>
      </c>
      <c r="S714" s="2">
        <f t="shared" si="348"/>
        <v>0.1</v>
      </c>
      <c r="Z714" s="1">
        <f t="shared" si="332"/>
        <v>2188</v>
      </c>
      <c r="AA714" s="1">
        <f t="shared" si="333"/>
        <v>1.2671796493455682E-2</v>
      </c>
      <c r="AB714" s="1">
        <f t="shared" si="349"/>
        <v>-1.206443401885161E-2</v>
      </c>
      <c r="AC714" s="1">
        <f t="shared" si="350"/>
        <v>-9.7580719567658819E-4</v>
      </c>
      <c r="AD714" s="1">
        <f t="shared" si="334"/>
        <v>-5.7917564966971126E-3</v>
      </c>
      <c r="AE714" s="1">
        <f t="shared" si="351"/>
        <v>3.3544443317033215E-6</v>
      </c>
      <c r="AF714" s="1">
        <f t="shared" si="335"/>
        <v>-9.7580719567658819E-4</v>
      </c>
      <c r="AG714" s="2"/>
      <c r="AH714" s="1">
        <f t="shared" si="336"/>
        <v>1.8944474015610179E-2</v>
      </c>
      <c r="AI714" s="1">
        <f t="shared" si="337"/>
        <v>0.7309902663521437</v>
      </c>
      <c r="AJ714" s="1">
        <f t="shared" si="338"/>
        <v>0.92237589509896412</v>
      </c>
      <c r="AK714" s="1">
        <f t="shared" si="339"/>
        <v>-0.21421324100204178</v>
      </c>
      <c r="AL714" s="1">
        <f t="shared" si="340"/>
        <v>-2.4691100870603742</v>
      </c>
      <c r="AM714" s="1">
        <f t="shared" si="341"/>
        <v>-2.8611203907678977</v>
      </c>
      <c r="AN714" s="1">
        <f t="shared" si="360"/>
        <v>16.635594776562094</v>
      </c>
      <c r="AO714" s="1">
        <f t="shared" si="360"/>
        <v>16.635615840909495</v>
      </c>
      <c r="AP714" s="1">
        <f t="shared" si="360"/>
        <v>16.635513707676015</v>
      </c>
      <c r="AQ714" s="1">
        <f t="shared" si="360"/>
        <v>16.636009043911031</v>
      </c>
      <c r="AR714" s="1">
        <f t="shared" si="360"/>
        <v>16.633609758380427</v>
      </c>
      <c r="AS714" s="1">
        <f t="shared" si="360"/>
        <v>16.645303885861939</v>
      </c>
      <c r="AT714" s="1">
        <f t="shared" si="360"/>
        <v>16.589914073025788</v>
      </c>
      <c r="AU714" s="1">
        <f t="shared" si="343"/>
        <v>16.910772601882812</v>
      </c>
    </row>
    <row r="715" spans="1:47" ht="12.95" customHeight="1" x14ac:dyDescent="0.2">
      <c r="A715" s="67" t="s">
        <v>291</v>
      </c>
      <c r="B715" s="68" t="s">
        <v>100</v>
      </c>
      <c r="C715" s="67">
        <v>48086.4277</v>
      </c>
      <c r="D715" s="69"/>
      <c r="E715" s="70">
        <f t="shared" si="329"/>
        <v>2188.0046979211197</v>
      </c>
      <c r="F715" s="1">
        <f t="shared" si="330"/>
        <v>2188</v>
      </c>
      <c r="G715" s="1">
        <f t="shared" si="358"/>
        <v>7.880039993324317E-3</v>
      </c>
      <c r="I715" s="1">
        <f t="shared" si="357"/>
        <v>7.880039993324317E-3</v>
      </c>
      <c r="O715" s="1">
        <f ca="1">+C$11+C$12*$F715</f>
        <v>7.696254486052336E-3</v>
      </c>
      <c r="P715" s="1">
        <f t="shared" si="331"/>
        <v>7.8558471924351572E-3</v>
      </c>
      <c r="Q715" s="119">
        <f t="shared" si="344"/>
        <v>33067.9277</v>
      </c>
      <c r="R715" s="1">
        <f t="shared" si="359"/>
        <v>5.85291614862532E-10</v>
      </c>
      <c r="S715" s="2">
        <f t="shared" si="348"/>
        <v>0.1</v>
      </c>
      <c r="Z715" s="1">
        <f t="shared" si="332"/>
        <v>2188</v>
      </c>
      <c r="AA715" s="1">
        <f t="shared" si="333"/>
        <v>1.2671796493455682E-2</v>
      </c>
      <c r="AB715" s="1">
        <f t="shared" si="349"/>
        <v>-1.1064434022285862E-2</v>
      </c>
      <c r="AC715" s="1">
        <f t="shared" si="350"/>
        <v>2.4192800889159816E-5</v>
      </c>
      <c r="AD715" s="1">
        <f t="shared" si="334"/>
        <v>-4.7917565001313646E-3</v>
      </c>
      <c r="AE715" s="1">
        <f t="shared" si="351"/>
        <v>2.2960930356551187E-6</v>
      </c>
      <c r="AF715" s="1">
        <f t="shared" si="335"/>
        <v>2.4192800889159816E-5</v>
      </c>
      <c r="AG715" s="2"/>
      <c r="AH715" s="1">
        <f t="shared" si="336"/>
        <v>1.8944474015610179E-2</v>
      </c>
      <c r="AI715" s="1">
        <f t="shared" si="337"/>
        <v>0.7309902663521437</v>
      </c>
      <c r="AJ715" s="1">
        <f t="shared" si="338"/>
        <v>0.92237589509896412</v>
      </c>
      <c r="AK715" s="1">
        <f t="shared" si="339"/>
        <v>-0.21421324100204178</v>
      </c>
      <c r="AL715" s="1">
        <f t="shared" si="340"/>
        <v>-2.4691100870603742</v>
      </c>
      <c r="AM715" s="1">
        <f t="shared" si="341"/>
        <v>-2.8611203907678977</v>
      </c>
      <c r="AN715" s="1">
        <f t="shared" si="360"/>
        <v>16.635594776562094</v>
      </c>
      <c r="AO715" s="1">
        <f t="shared" si="360"/>
        <v>16.635615840909495</v>
      </c>
      <c r="AP715" s="1">
        <f t="shared" si="360"/>
        <v>16.635513707676015</v>
      </c>
      <c r="AQ715" s="1">
        <f t="shared" si="360"/>
        <v>16.636009043911031</v>
      </c>
      <c r="AR715" s="1">
        <f t="shared" si="360"/>
        <v>16.633609758380427</v>
      </c>
      <c r="AS715" s="1">
        <f t="shared" si="360"/>
        <v>16.645303885861939</v>
      </c>
      <c r="AT715" s="1">
        <f t="shared" si="360"/>
        <v>16.589914073025788</v>
      </c>
      <c r="AU715" s="1">
        <f t="shared" si="343"/>
        <v>16.910772601882812</v>
      </c>
    </row>
    <row r="716" spans="1:47" ht="12.95" customHeight="1" x14ac:dyDescent="0.2">
      <c r="A716" s="70" t="s">
        <v>290</v>
      </c>
      <c r="B716" s="2"/>
      <c r="C716" s="69">
        <v>48086.428800000002</v>
      </c>
      <c r="D716" s="69"/>
      <c r="E716" s="1">
        <f t="shared" si="329"/>
        <v>2188.0053537189633</v>
      </c>
      <c r="F716" s="1">
        <f t="shared" si="330"/>
        <v>2188</v>
      </c>
      <c r="G716" s="1">
        <f t="shared" si="358"/>
        <v>8.9800399946398102E-3</v>
      </c>
      <c r="I716" s="1">
        <f t="shared" si="357"/>
        <v>8.9800399946398102E-3</v>
      </c>
      <c r="P716" s="1">
        <f t="shared" si="331"/>
        <v>7.8558471924351572E-3</v>
      </c>
      <c r="Q716" s="119">
        <f t="shared" si="344"/>
        <v>33067.928800000002</v>
      </c>
      <c r="R716" s="1">
        <f t="shared" si="359"/>
        <v>1.26380945652875E-6</v>
      </c>
      <c r="S716" s="2">
        <f t="shared" si="348"/>
        <v>0.1</v>
      </c>
      <c r="Z716" s="1">
        <f t="shared" si="332"/>
        <v>2188</v>
      </c>
      <c r="AA716" s="1">
        <f t="shared" si="333"/>
        <v>1.2671796493455682E-2</v>
      </c>
      <c r="AB716" s="1">
        <f t="shared" si="349"/>
        <v>-9.964434020970369E-3</v>
      </c>
      <c r="AC716" s="1">
        <f t="shared" si="350"/>
        <v>1.124192802204653E-3</v>
      </c>
      <c r="AD716" s="1">
        <f t="shared" si="334"/>
        <v>-3.6917564988158715E-3</v>
      </c>
      <c r="AE716" s="1">
        <f t="shared" si="351"/>
        <v>1.3629066046549222E-6</v>
      </c>
      <c r="AF716" s="1">
        <f t="shared" si="335"/>
        <v>1.124192802204653E-3</v>
      </c>
      <c r="AG716" s="2"/>
      <c r="AH716" s="1">
        <f t="shared" si="336"/>
        <v>1.8944474015610179E-2</v>
      </c>
      <c r="AI716" s="1">
        <f t="shared" si="337"/>
        <v>0.7309902663521437</v>
      </c>
      <c r="AJ716" s="1">
        <f t="shared" si="338"/>
        <v>0.92237589509896412</v>
      </c>
      <c r="AK716" s="1">
        <f t="shared" si="339"/>
        <v>-0.21421324100204178</v>
      </c>
      <c r="AL716" s="1">
        <f t="shared" si="340"/>
        <v>-2.4691100870603742</v>
      </c>
      <c r="AM716" s="1">
        <f t="shared" si="341"/>
        <v>-2.8611203907678977</v>
      </c>
      <c r="AN716" s="1">
        <f t="shared" si="360"/>
        <v>16.635594776562094</v>
      </c>
      <c r="AO716" s="1">
        <f t="shared" si="360"/>
        <v>16.635615840909495</v>
      </c>
      <c r="AP716" s="1">
        <f t="shared" si="360"/>
        <v>16.635513707676015</v>
      </c>
      <c r="AQ716" s="1">
        <f t="shared" si="360"/>
        <v>16.636009043911031</v>
      </c>
      <c r="AR716" s="1">
        <f t="shared" si="360"/>
        <v>16.633609758380427</v>
      </c>
      <c r="AS716" s="1">
        <f t="shared" si="360"/>
        <v>16.645303885861939</v>
      </c>
      <c r="AT716" s="1">
        <f t="shared" si="360"/>
        <v>16.589914073025788</v>
      </c>
      <c r="AU716" s="1">
        <f t="shared" si="343"/>
        <v>16.910772601882812</v>
      </c>
    </row>
    <row r="717" spans="1:47" ht="12.95" customHeight="1" x14ac:dyDescent="0.2">
      <c r="A717" s="70" t="s">
        <v>292</v>
      </c>
      <c r="B717" s="2" t="s">
        <v>101</v>
      </c>
      <c r="C717" s="69">
        <v>48107.396999999997</v>
      </c>
      <c r="D717" s="69"/>
      <c r="E717" s="1">
        <f t="shared" si="329"/>
        <v>2200.506172199382</v>
      </c>
      <c r="F717" s="1">
        <f t="shared" si="330"/>
        <v>2200.5</v>
      </c>
      <c r="G717" s="1">
        <f t="shared" si="358"/>
        <v>1.0352914992836304E-2</v>
      </c>
      <c r="I717" s="1">
        <f t="shared" si="357"/>
        <v>1.0352914992836304E-2</v>
      </c>
      <c r="P717" s="1">
        <f t="shared" si="331"/>
        <v>7.9032804513253108E-3</v>
      </c>
      <c r="Q717" s="119">
        <f t="shared" si="344"/>
        <v>33088.896999999997</v>
      </c>
      <c r="R717" s="1">
        <f t="shared" si="359"/>
        <v>6.0007093869637735E-6</v>
      </c>
      <c r="S717" s="2">
        <f t="shared" si="348"/>
        <v>0.1</v>
      </c>
      <c r="Z717" s="1">
        <f t="shared" si="332"/>
        <v>2200.5</v>
      </c>
      <c r="AA717" s="1">
        <f t="shared" si="333"/>
        <v>1.2692935524892021E-2</v>
      </c>
      <c r="AB717" s="1">
        <f t="shared" si="349"/>
        <v>-8.6087079732445858E-3</v>
      </c>
      <c r="AC717" s="1">
        <f t="shared" si="350"/>
        <v>2.4496345415109932E-3</v>
      </c>
      <c r="AD717" s="1">
        <f t="shared" si="334"/>
        <v>-2.3400205320557171E-3</v>
      </c>
      <c r="AE717" s="1">
        <f t="shared" si="351"/>
        <v>5.475696090442322E-7</v>
      </c>
      <c r="AF717" s="1">
        <f t="shared" si="335"/>
        <v>2.4496345415109932E-3</v>
      </c>
      <c r="AG717" s="2"/>
      <c r="AH717" s="1">
        <f t="shared" si="336"/>
        <v>1.896162296608089E-2</v>
      </c>
      <c r="AI717" s="1">
        <f t="shared" si="337"/>
        <v>0.7323580308576767</v>
      </c>
      <c r="AJ717" s="1">
        <f t="shared" si="338"/>
        <v>0.92481393941976853</v>
      </c>
      <c r="AK717" s="1">
        <f t="shared" si="339"/>
        <v>-0.21591972066374371</v>
      </c>
      <c r="AL717" s="1">
        <f t="shared" si="340"/>
        <v>-2.4627503796331798</v>
      </c>
      <c r="AM717" s="1">
        <f t="shared" si="341"/>
        <v>-2.8321734828947043</v>
      </c>
      <c r="AN717" s="1">
        <f t="shared" si="360"/>
        <v>16.643756689337135</v>
      </c>
      <c r="AO717" s="1">
        <f t="shared" si="360"/>
        <v>16.64377638916466</v>
      </c>
      <c r="AP717" s="1">
        <f t="shared" si="360"/>
        <v>16.64367981697244</v>
      </c>
      <c r="AQ717" s="1">
        <f t="shared" si="360"/>
        <v>16.644153352831641</v>
      </c>
      <c r="AR717" s="1">
        <f t="shared" si="360"/>
        <v>16.64183430241378</v>
      </c>
      <c r="AS717" s="1">
        <f t="shared" si="360"/>
        <v>16.653262106871452</v>
      </c>
      <c r="AT717" s="1">
        <f t="shared" si="360"/>
        <v>16.598548552235528</v>
      </c>
      <c r="AU717" s="1">
        <f t="shared" si="343"/>
        <v>16.920608281265483</v>
      </c>
    </row>
    <row r="718" spans="1:47" ht="12.95" customHeight="1" x14ac:dyDescent="0.2">
      <c r="A718" s="70" t="s">
        <v>293</v>
      </c>
      <c r="B718" s="2" t="s">
        <v>101</v>
      </c>
      <c r="C718" s="69">
        <v>48107.397700000001</v>
      </c>
      <c r="D718" s="69"/>
      <c r="E718" s="1">
        <f t="shared" si="329"/>
        <v>2200.5065895252847</v>
      </c>
      <c r="F718" s="1">
        <f t="shared" si="330"/>
        <v>2200.5</v>
      </c>
      <c r="G718" s="1">
        <f t="shared" si="358"/>
        <v>1.1052914996980689E-2</v>
      </c>
      <c r="I718" s="1">
        <f t="shared" si="357"/>
        <v>1.1052914996980689E-2</v>
      </c>
      <c r="P718" s="1">
        <f t="shared" si="331"/>
        <v>7.9032804513253108E-3</v>
      </c>
      <c r="Q718" s="119">
        <f t="shared" si="344"/>
        <v>33088.897700000001</v>
      </c>
      <c r="R718" s="1">
        <f t="shared" si="359"/>
        <v>9.9201977711857636E-6</v>
      </c>
      <c r="S718" s="2">
        <f t="shared" si="348"/>
        <v>0.1</v>
      </c>
      <c r="Z718" s="1">
        <f t="shared" si="332"/>
        <v>2200.5</v>
      </c>
      <c r="AA718" s="1">
        <f t="shared" si="333"/>
        <v>1.2692935524892021E-2</v>
      </c>
      <c r="AB718" s="1">
        <f t="shared" si="349"/>
        <v>-7.9087079691002003E-3</v>
      </c>
      <c r="AC718" s="1">
        <f t="shared" si="350"/>
        <v>3.1496345456553786E-3</v>
      </c>
      <c r="AD718" s="1">
        <f t="shared" si="334"/>
        <v>-1.6400205279113317E-3</v>
      </c>
      <c r="AE718" s="1">
        <f t="shared" si="351"/>
        <v>2.689667331970563E-7</v>
      </c>
      <c r="AF718" s="1">
        <f t="shared" si="335"/>
        <v>3.1496345456553786E-3</v>
      </c>
      <c r="AG718" s="2"/>
      <c r="AH718" s="1">
        <f t="shared" si="336"/>
        <v>1.896162296608089E-2</v>
      </c>
      <c r="AI718" s="1">
        <f t="shared" si="337"/>
        <v>0.7323580308576767</v>
      </c>
      <c r="AJ718" s="1">
        <f t="shared" si="338"/>
        <v>0.92481393941976853</v>
      </c>
      <c r="AK718" s="1">
        <f t="shared" si="339"/>
        <v>-0.21591972066374371</v>
      </c>
      <c r="AL718" s="1">
        <f t="shared" si="340"/>
        <v>-2.4627503796331798</v>
      </c>
      <c r="AM718" s="1">
        <f t="shared" si="341"/>
        <v>-2.8321734828947043</v>
      </c>
      <c r="AN718" s="1">
        <f t="shared" si="360"/>
        <v>16.643756689337135</v>
      </c>
      <c r="AO718" s="1">
        <f t="shared" si="360"/>
        <v>16.64377638916466</v>
      </c>
      <c r="AP718" s="1">
        <f t="shared" si="360"/>
        <v>16.64367981697244</v>
      </c>
      <c r="AQ718" s="1">
        <f t="shared" si="360"/>
        <v>16.644153352831641</v>
      </c>
      <c r="AR718" s="1">
        <f t="shared" si="360"/>
        <v>16.64183430241378</v>
      </c>
      <c r="AS718" s="1">
        <f t="shared" si="360"/>
        <v>16.653262106871452</v>
      </c>
      <c r="AT718" s="1">
        <f t="shared" si="360"/>
        <v>16.598548552235528</v>
      </c>
      <c r="AU718" s="1">
        <f t="shared" si="343"/>
        <v>16.920608281265483</v>
      </c>
    </row>
    <row r="719" spans="1:47" ht="12.95" customHeight="1" x14ac:dyDescent="0.2">
      <c r="A719" s="70" t="s">
        <v>294</v>
      </c>
      <c r="B719" s="2" t="s">
        <v>101</v>
      </c>
      <c r="C719" s="69">
        <v>48476.415999999997</v>
      </c>
      <c r="D719" s="69">
        <v>5.0000000000000001E-4</v>
      </c>
      <c r="E719" s="1">
        <f t="shared" si="329"/>
        <v>2420.5078669002442</v>
      </c>
      <c r="F719" s="1">
        <f t="shared" si="330"/>
        <v>2420.5</v>
      </c>
      <c r="G719" s="1">
        <f t="shared" si="358"/>
        <v>1.3195514991821256E-2</v>
      </c>
      <c r="I719" s="1">
        <f t="shared" si="357"/>
        <v>1.3195514991821256E-2</v>
      </c>
      <c r="P719" s="1">
        <f t="shared" si="331"/>
        <v>8.7428638210380501E-3</v>
      </c>
      <c r="Q719" s="119">
        <f t="shared" si="344"/>
        <v>33457.915999999997</v>
      </c>
      <c r="R719" s="1">
        <f t="shared" si="359"/>
        <v>1.9826102448677051E-5</v>
      </c>
      <c r="S719" s="2">
        <f t="shared" si="348"/>
        <v>0.1</v>
      </c>
      <c r="Z719" s="1">
        <f t="shared" si="332"/>
        <v>2420.5</v>
      </c>
      <c r="AA719" s="1">
        <f t="shared" si="333"/>
        <v>1.2856728045079719E-2</v>
      </c>
      <c r="AB719" s="1">
        <f t="shared" si="349"/>
        <v>-5.858541552242566E-3</v>
      </c>
      <c r="AC719" s="1">
        <f t="shared" si="350"/>
        <v>4.4526511707832055E-3</v>
      </c>
      <c r="AD719" s="1">
        <f t="shared" si="334"/>
        <v>3.387869467415365E-4</v>
      </c>
      <c r="AE719" s="1">
        <f t="shared" si="351"/>
        <v>1.1477659528245269E-8</v>
      </c>
      <c r="AF719" s="1">
        <f t="shared" si="335"/>
        <v>4.4526511707832055E-3</v>
      </c>
      <c r="AG719" s="2"/>
      <c r="AH719" s="1">
        <f t="shared" si="336"/>
        <v>1.9054056544063822E-2</v>
      </c>
      <c r="AI719" s="1">
        <f t="shared" si="337"/>
        <v>0.75918595565690028</v>
      </c>
      <c r="AJ719" s="1">
        <f t="shared" si="338"/>
        <v>0.96267123517287245</v>
      </c>
      <c r="AK719" s="1">
        <f t="shared" si="339"/>
        <v>-0.24548349326382213</v>
      </c>
      <c r="AL719" s="1">
        <f t="shared" si="340"/>
        <v>-2.3465927442218324</v>
      </c>
      <c r="AM719" s="1">
        <f t="shared" si="341"/>
        <v>-2.3818065105920994</v>
      </c>
      <c r="AN719" s="1">
        <f t="shared" si="360"/>
        <v>16.790084596550301</v>
      </c>
      <c r="AO719" s="1">
        <f t="shared" si="360"/>
        <v>16.79008909436725</v>
      </c>
      <c r="AP719" s="1">
        <f t="shared" si="360"/>
        <v>16.790061233686004</v>
      </c>
      <c r="AQ719" s="1">
        <f t="shared" si="360"/>
        <v>16.790233833690952</v>
      </c>
      <c r="AR719" s="1">
        <f t="shared" si="360"/>
        <v>16.789165457519989</v>
      </c>
      <c r="AS719" s="1">
        <f t="shared" si="360"/>
        <v>16.795813483746983</v>
      </c>
      <c r="AT719" s="1">
        <f t="shared" si="360"/>
        <v>16.755706727583092</v>
      </c>
      <c r="AU719" s="1">
        <f t="shared" si="343"/>
        <v>17.093716238400482</v>
      </c>
    </row>
    <row r="720" spans="1:47" ht="12.95" customHeight="1" x14ac:dyDescent="0.2">
      <c r="A720" s="70" t="s">
        <v>295</v>
      </c>
      <c r="B720" s="2"/>
      <c r="C720" s="69">
        <v>48762.39</v>
      </c>
      <c r="D720" s="69"/>
      <c r="E720" s="1">
        <f t="shared" si="329"/>
        <v>2590.9998053651598</v>
      </c>
      <c r="F720" s="1">
        <f t="shared" si="330"/>
        <v>2591</v>
      </c>
      <c r="G720" s="1">
        <f t="shared" si="358"/>
        <v>-3.2647000625729561E-4</v>
      </c>
      <c r="I720" s="1">
        <f t="shared" si="357"/>
        <v>-3.2647000625729561E-4</v>
      </c>
      <c r="P720" s="1">
        <f t="shared" si="331"/>
        <v>9.3997342798073664E-3</v>
      </c>
      <c r="Q720" s="119">
        <f t="shared" si="344"/>
        <v>33743.89</v>
      </c>
      <c r="R720" s="1">
        <f t="shared" si="359"/>
        <v>9.4599049814262599E-5</v>
      </c>
      <c r="S720" s="2">
        <f t="shared" si="348"/>
        <v>0.1</v>
      </c>
      <c r="Z720" s="1">
        <f t="shared" si="332"/>
        <v>2591</v>
      </c>
      <c r="AA720" s="1">
        <f t="shared" si="333"/>
        <v>1.2693182205869801E-2</v>
      </c>
      <c r="AB720" s="1">
        <f t="shared" si="349"/>
        <v>-1.9160202069334553E-2</v>
      </c>
      <c r="AC720" s="1">
        <f t="shared" si="350"/>
        <v>-9.726204286064662E-3</v>
      </c>
      <c r="AD720" s="1">
        <f t="shared" si="334"/>
        <v>-1.3019652212127097E-2</v>
      </c>
      <c r="AE720" s="1">
        <f t="shared" si="351"/>
        <v>1.6951134372474601E-5</v>
      </c>
      <c r="AF720" s="1">
        <f t="shared" si="335"/>
        <v>-9.726204286064662E-3</v>
      </c>
      <c r="AG720" s="2"/>
      <c r="AH720" s="1">
        <f t="shared" si="336"/>
        <v>1.8833732063077258E-2</v>
      </c>
      <c r="AI720" s="1">
        <f t="shared" si="337"/>
        <v>0.78392925737498831</v>
      </c>
      <c r="AJ720" s="1">
        <f t="shared" si="338"/>
        <v>0.9842523747113574</v>
      </c>
      <c r="AK720" s="1">
        <f t="shared" si="339"/>
        <v>-0.26752006205024204</v>
      </c>
      <c r="AL720" s="1">
        <f t="shared" si="340"/>
        <v>-2.2502029978815625</v>
      </c>
      <c r="AM720" s="1">
        <f t="shared" si="341"/>
        <v>-2.0931173403937562</v>
      </c>
      <c r="AN720" s="1">
        <f t="shared" si="360"/>
        <v>16.90743139602732</v>
      </c>
      <c r="AO720" s="1">
        <f t="shared" si="360"/>
        <v>16.907432198549735</v>
      </c>
      <c r="AP720" s="1">
        <f t="shared" si="360"/>
        <v>16.907425766992255</v>
      </c>
      <c r="AQ720" s="1">
        <f t="shared" si="360"/>
        <v>16.907477313624877</v>
      </c>
      <c r="AR720" s="1">
        <f t="shared" si="360"/>
        <v>16.907064377424717</v>
      </c>
      <c r="AS720" s="1">
        <f t="shared" si="360"/>
        <v>16.910384773553876</v>
      </c>
      <c r="AT720" s="1">
        <f t="shared" si="360"/>
        <v>16.884439867076907</v>
      </c>
      <c r="AU720" s="1">
        <f t="shared" si="343"/>
        <v>17.227874905180109</v>
      </c>
    </row>
    <row r="721" spans="1:47" ht="12.95" customHeight="1" x14ac:dyDescent="0.2">
      <c r="A721" s="70" t="s">
        <v>296</v>
      </c>
      <c r="B721" s="2"/>
      <c r="C721" s="69">
        <v>48762.396000000001</v>
      </c>
      <c r="D721" s="69">
        <v>4.0000000000000001E-3</v>
      </c>
      <c r="E721" s="1">
        <f t="shared" si="329"/>
        <v>2591.0033824443035</v>
      </c>
      <c r="F721" s="1">
        <f t="shared" si="330"/>
        <v>2591</v>
      </c>
      <c r="G721" s="1">
        <f t="shared" si="358"/>
        <v>5.6735299949650653E-3</v>
      </c>
      <c r="I721" s="1">
        <f t="shared" si="357"/>
        <v>5.6735299949650653E-3</v>
      </c>
      <c r="P721" s="1">
        <f t="shared" si="331"/>
        <v>9.3997342798073664E-3</v>
      </c>
      <c r="Q721" s="119">
        <f t="shared" si="344"/>
        <v>33743.896000000001</v>
      </c>
      <c r="R721" s="1">
        <f t="shared" si="359"/>
        <v>1.3884598372377124E-5</v>
      </c>
      <c r="S721" s="2">
        <f t="shared" si="348"/>
        <v>0.1</v>
      </c>
      <c r="Z721" s="1">
        <f t="shared" si="332"/>
        <v>2591</v>
      </c>
      <c r="AA721" s="1">
        <f t="shared" si="333"/>
        <v>1.2693182205869801E-2</v>
      </c>
      <c r="AB721" s="1">
        <f t="shared" si="349"/>
        <v>-1.3160202068112192E-2</v>
      </c>
      <c r="AC721" s="1">
        <f t="shared" si="350"/>
        <v>-3.7262042848423011E-3</v>
      </c>
      <c r="AD721" s="1">
        <f t="shared" si="334"/>
        <v>-7.0196522109047359E-3</v>
      </c>
      <c r="AE721" s="1">
        <f t="shared" si="351"/>
        <v>4.9275517162059745E-6</v>
      </c>
      <c r="AF721" s="1">
        <f t="shared" si="335"/>
        <v>-3.7262042848423011E-3</v>
      </c>
      <c r="AG721" s="2"/>
      <c r="AH721" s="1">
        <f t="shared" si="336"/>
        <v>1.8833732063077258E-2</v>
      </c>
      <c r="AI721" s="1">
        <f t="shared" si="337"/>
        <v>0.78392925737498831</v>
      </c>
      <c r="AJ721" s="1">
        <f t="shared" si="338"/>
        <v>0.9842523747113574</v>
      </c>
      <c r="AK721" s="1">
        <f t="shared" si="339"/>
        <v>-0.26752006205024204</v>
      </c>
      <c r="AL721" s="1">
        <f t="shared" si="340"/>
        <v>-2.2502029978815625</v>
      </c>
      <c r="AM721" s="1">
        <f t="shared" si="341"/>
        <v>-2.0931173403937562</v>
      </c>
      <c r="AN721" s="1">
        <f t="shared" ref="AN721:AT730" si="361">$AU721+$AB$7*SIN(AO721)</f>
        <v>16.90743139602732</v>
      </c>
      <c r="AO721" s="1">
        <f t="shared" si="361"/>
        <v>16.907432198549735</v>
      </c>
      <c r="AP721" s="1">
        <f t="shared" si="361"/>
        <v>16.907425766992255</v>
      </c>
      <c r="AQ721" s="1">
        <f t="shared" si="361"/>
        <v>16.907477313624877</v>
      </c>
      <c r="AR721" s="1">
        <f t="shared" si="361"/>
        <v>16.907064377424717</v>
      </c>
      <c r="AS721" s="1">
        <f t="shared" si="361"/>
        <v>16.910384773553876</v>
      </c>
      <c r="AT721" s="1">
        <f t="shared" si="361"/>
        <v>16.884439867076907</v>
      </c>
      <c r="AU721" s="1">
        <f t="shared" si="343"/>
        <v>17.227874905180109</v>
      </c>
    </row>
    <row r="722" spans="1:47" ht="12.95" customHeight="1" x14ac:dyDescent="0.2">
      <c r="A722" s="81" t="s">
        <v>297</v>
      </c>
      <c r="B722" s="74" t="s">
        <v>100</v>
      </c>
      <c r="C722" s="69">
        <v>48765.751799999998</v>
      </c>
      <c r="D722" s="69">
        <v>1.4999999999999999E-4</v>
      </c>
      <c r="E722" s="1">
        <f t="shared" si="329"/>
        <v>2593.0040428088823</v>
      </c>
      <c r="F722" s="1">
        <f t="shared" si="330"/>
        <v>2593</v>
      </c>
      <c r="G722" s="1">
        <f t="shared" si="358"/>
        <v>6.7811899934895337E-3</v>
      </c>
      <c r="J722" s="1">
        <f>+C722-(C$7+F722*C$8)</f>
        <v>6.7811899934895337E-3</v>
      </c>
      <c r="P722" s="1">
        <f t="shared" si="331"/>
        <v>9.4074715973016271E-3</v>
      </c>
      <c r="Q722" s="119">
        <f t="shared" si="344"/>
        <v>33747.251799999998</v>
      </c>
      <c r="R722" s="1">
        <f t="shared" si="359"/>
        <v>6.8973550625218223E-6</v>
      </c>
      <c r="S722" s="2">
        <f>S$17</f>
        <v>1</v>
      </c>
      <c r="Z722" s="1">
        <f t="shared" si="332"/>
        <v>2593</v>
      </c>
      <c r="AA722" s="1">
        <f t="shared" si="333"/>
        <v>1.2689655755460799E-2</v>
      </c>
      <c r="AB722" s="1">
        <f t="shared" si="349"/>
        <v>-1.2048341948631247E-2</v>
      </c>
      <c r="AC722" s="1">
        <f t="shared" si="350"/>
        <v>-2.6262816038120935E-3</v>
      </c>
      <c r="AD722" s="1">
        <f t="shared" si="334"/>
        <v>-5.9084657619712655E-3</v>
      </c>
      <c r="AE722" s="1">
        <f t="shared" si="351"/>
        <v>3.4909967660386689E-5</v>
      </c>
      <c r="AF722" s="1">
        <f t="shared" si="335"/>
        <v>-2.6262816038120935E-3</v>
      </c>
      <c r="AG722" s="2"/>
      <c r="AH722" s="1">
        <f t="shared" si="336"/>
        <v>1.8829531942120781E-2</v>
      </c>
      <c r="AI722" s="1">
        <f t="shared" si="337"/>
        <v>0.7842420076067681</v>
      </c>
      <c r="AJ722" s="1">
        <f t="shared" si="338"/>
        <v>0.98445826091377098</v>
      </c>
      <c r="AK722" s="1">
        <f t="shared" si="339"/>
        <v>-0.26777236253267717</v>
      </c>
      <c r="AL722" s="1">
        <f t="shared" si="340"/>
        <v>-2.249034476969141</v>
      </c>
      <c r="AM722" s="1">
        <f t="shared" si="341"/>
        <v>-2.0899771927750792</v>
      </c>
      <c r="AN722" s="1">
        <f t="shared" si="361"/>
        <v>16.90883080570384</v>
      </c>
      <c r="AO722" s="1">
        <f t="shared" si="361"/>
        <v>16.908831588510811</v>
      </c>
      <c r="AP722" s="1">
        <f t="shared" si="361"/>
        <v>16.908825292322163</v>
      </c>
      <c r="AQ722" s="1">
        <f t="shared" si="361"/>
        <v>16.908875936043803</v>
      </c>
      <c r="AR722" s="1">
        <f t="shared" si="361"/>
        <v>16.908468767804781</v>
      </c>
      <c r="AS722" s="1">
        <f t="shared" si="361"/>
        <v>16.911754536567301</v>
      </c>
      <c r="AT722" s="1">
        <f t="shared" si="361"/>
        <v>16.885986475816647</v>
      </c>
      <c r="AU722" s="1">
        <f t="shared" si="343"/>
        <v>17.229448613881335</v>
      </c>
    </row>
    <row r="723" spans="1:47" ht="12.95" customHeight="1" x14ac:dyDescent="0.2">
      <c r="A723" s="70" t="s">
        <v>298</v>
      </c>
      <c r="B723" s="2"/>
      <c r="C723" s="69">
        <v>48772.466</v>
      </c>
      <c r="D723" s="69"/>
      <c r="E723" s="1">
        <f t="shared" si="329"/>
        <v>2597.0069136056732</v>
      </c>
      <c r="F723" s="1">
        <f t="shared" si="330"/>
        <v>2597</v>
      </c>
      <c r="G723" s="1">
        <f t="shared" si="358"/>
        <v>1.1596509997616522E-2</v>
      </c>
      <c r="I723" s="1">
        <f>+G723</f>
        <v>1.1596509997616522E-2</v>
      </c>
      <c r="P723" s="1">
        <f t="shared" si="331"/>
        <v>9.4229484647890323E-3</v>
      </c>
      <c r="Q723" s="119">
        <f t="shared" si="344"/>
        <v>33753.966</v>
      </c>
      <c r="R723" s="1">
        <f t="shared" si="359"/>
        <v>4.7243697369873867E-6</v>
      </c>
      <c r="S723" s="2">
        <f t="shared" ref="S723:S736" si="362">S$16</f>
        <v>0.1</v>
      </c>
      <c r="Z723" s="1">
        <f t="shared" si="332"/>
        <v>2597</v>
      </c>
      <c r="AA723" s="1">
        <f t="shared" si="333"/>
        <v>1.2682487627324702E-2</v>
      </c>
      <c r="AB723" s="1">
        <f t="shared" si="349"/>
        <v>-7.2245059434176279E-3</v>
      </c>
      <c r="AC723" s="1">
        <f t="shared" si="350"/>
        <v>2.1735615328274897E-3</v>
      </c>
      <c r="AD723" s="1">
        <f t="shared" si="334"/>
        <v>-1.0859776297081798E-3</v>
      </c>
      <c r="AE723" s="1">
        <f t="shared" si="351"/>
        <v>1.1793474122265965E-7</v>
      </c>
      <c r="AF723" s="1">
        <f t="shared" si="335"/>
        <v>2.1735615328274897E-3</v>
      </c>
      <c r="AG723" s="2"/>
      <c r="AH723" s="1">
        <f t="shared" si="336"/>
        <v>1.882101594103415E-2</v>
      </c>
      <c r="AI723" s="1">
        <f t="shared" si="337"/>
        <v>0.7848691430048258</v>
      </c>
      <c r="AJ723" s="1">
        <f t="shared" si="338"/>
        <v>0.98486648590735981</v>
      </c>
      <c r="AK723" s="1">
        <f t="shared" si="339"/>
        <v>-0.26827646893906165</v>
      </c>
      <c r="AL723" s="1">
        <f t="shared" si="340"/>
        <v>-2.2466946337492155</v>
      </c>
      <c r="AM723" s="1">
        <f t="shared" si="341"/>
        <v>-2.0837123634489005</v>
      </c>
      <c r="AN723" s="1">
        <f t="shared" si="361"/>
        <v>16.911631301875385</v>
      </c>
      <c r="AO723" s="1">
        <f t="shared" si="361"/>
        <v>16.911632046383328</v>
      </c>
      <c r="AP723" s="1">
        <f t="shared" si="361"/>
        <v>16.911626014652327</v>
      </c>
      <c r="AQ723" s="1">
        <f t="shared" si="361"/>
        <v>16.911674884252317</v>
      </c>
      <c r="AR723" s="1">
        <f t="shared" si="361"/>
        <v>16.911279117081101</v>
      </c>
      <c r="AS723" s="1">
        <f t="shared" si="361"/>
        <v>16.914496009481422</v>
      </c>
      <c r="AT723" s="1">
        <f t="shared" si="361"/>
        <v>16.889082245173444</v>
      </c>
      <c r="AU723" s="1">
        <f t="shared" si="343"/>
        <v>17.232596031283791</v>
      </c>
    </row>
    <row r="724" spans="1:47" ht="12.95" customHeight="1" x14ac:dyDescent="0.2">
      <c r="A724" s="70" t="s">
        <v>229</v>
      </c>
      <c r="B724" s="2"/>
      <c r="C724" s="69">
        <v>48817.762999999999</v>
      </c>
      <c r="D724" s="69"/>
      <c r="E724" s="1">
        <f t="shared" si="329"/>
        <v>2624.0120725944103</v>
      </c>
      <c r="F724" s="1">
        <f t="shared" si="330"/>
        <v>2624</v>
      </c>
      <c r="G724" s="1">
        <f t="shared" si="358"/>
        <v>2.0249919994967058E-2</v>
      </c>
      <c r="I724" s="1">
        <f>+G724</f>
        <v>2.0249919994967058E-2</v>
      </c>
      <c r="P724" s="1">
        <f t="shared" si="331"/>
        <v>9.5274951787276008E-3</v>
      </c>
      <c r="Q724" s="119">
        <f t="shared" si="344"/>
        <v>33799.262999999999</v>
      </c>
      <c r="R724" s="1">
        <f t="shared" si="359"/>
        <v>1.1497039393990776E-4</v>
      </c>
      <c r="S724" s="2">
        <f t="shared" si="362"/>
        <v>0.1</v>
      </c>
      <c r="Z724" s="1">
        <f t="shared" si="332"/>
        <v>2624</v>
      </c>
      <c r="AA724" s="1">
        <f t="shared" si="333"/>
        <v>1.2630061785904305E-2</v>
      </c>
      <c r="AB724" s="1">
        <f t="shared" si="349"/>
        <v>1.4904465862328256E-3</v>
      </c>
      <c r="AC724" s="1">
        <f t="shared" si="350"/>
        <v>1.0722424816239457E-2</v>
      </c>
      <c r="AD724" s="1">
        <f t="shared" si="334"/>
        <v>7.6198582090627534E-3</v>
      </c>
      <c r="AE724" s="1">
        <f t="shared" si="351"/>
        <v>5.8062239126221033E-6</v>
      </c>
      <c r="AF724" s="1">
        <f t="shared" si="335"/>
        <v>1.0722424816239457E-2</v>
      </c>
      <c r="AG724" s="2"/>
      <c r="AH724" s="1">
        <f t="shared" si="336"/>
        <v>1.8759473408734233E-2</v>
      </c>
      <c r="AI724" s="1">
        <f t="shared" si="337"/>
        <v>0.7891597962157344</v>
      </c>
      <c r="AJ724" s="1">
        <f t="shared" si="338"/>
        <v>0.98749645001896758</v>
      </c>
      <c r="AK724" s="1">
        <f t="shared" si="339"/>
        <v>-0.27166147663240509</v>
      </c>
      <c r="AL724" s="1">
        <f t="shared" si="340"/>
        <v>-2.2308018337182873</v>
      </c>
      <c r="AM724" s="1">
        <f t="shared" si="341"/>
        <v>-2.0419543794589656</v>
      </c>
      <c r="AN724" s="1">
        <f t="shared" si="361"/>
        <v>16.930593693492401</v>
      </c>
      <c r="AO724" s="1">
        <f t="shared" si="361"/>
        <v>16.930594216070574</v>
      </c>
      <c r="AP724" s="1">
        <f t="shared" si="361"/>
        <v>16.930589761910856</v>
      </c>
      <c r="AQ724" s="1">
        <f t="shared" si="361"/>
        <v>16.930627728392924</v>
      </c>
      <c r="AR724" s="1">
        <f t="shared" si="361"/>
        <v>16.930304235952494</v>
      </c>
      <c r="AS724" s="1">
        <f t="shared" si="361"/>
        <v>16.933069848465905</v>
      </c>
      <c r="AT724" s="1">
        <f t="shared" si="361"/>
        <v>16.910067718065665</v>
      </c>
      <c r="AU724" s="1">
        <f t="shared" si="343"/>
        <v>17.25384109875036</v>
      </c>
    </row>
    <row r="725" spans="1:47" ht="12.95" customHeight="1" x14ac:dyDescent="0.2">
      <c r="A725" s="70" t="s">
        <v>298</v>
      </c>
      <c r="B725" s="2" t="s">
        <v>101</v>
      </c>
      <c r="C725" s="69">
        <v>48840.392999999996</v>
      </c>
      <c r="D725" s="69"/>
      <c r="E725" s="1">
        <f t="shared" ref="E725:E788" si="363">+(C725-C$7)/C$8</f>
        <v>2637.5036227614205</v>
      </c>
      <c r="F725" s="1">
        <f t="shared" ref="F725:F788" si="364">ROUND(2*E725,0)/2</f>
        <v>2637.5</v>
      </c>
      <c r="G725" s="1">
        <f t="shared" si="358"/>
        <v>6.0766249953303486E-3</v>
      </c>
      <c r="I725" s="1">
        <f>+G725</f>
        <v>6.0766249953303486E-3</v>
      </c>
      <c r="P725" s="1">
        <f t="shared" ref="P725:P788" si="365">+D$11+D$12*F725+D$13*F725^2</f>
        <v>9.5798193948120804E-3</v>
      </c>
      <c r="Q725" s="119">
        <f t="shared" si="344"/>
        <v>33821.892999999996</v>
      </c>
      <c r="R725" s="1">
        <f t="shared" si="359"/>
        <v>1.2272371000560172E-5</v>
      </c>
      <c r="S725" s="2">
        <f t="shared" si="362"/>
        <v>0.1</v>
      </c>
      <c r="Z725" s="1">
        <f t="shared" ref="Z725:Z788" si="366">F725</f>
        <v>2637.5</v>
      </c>
      <c r="AA725" s="1">
        <f t="shared" ref="AA725:AA788" si="367">AB$3+AB$4*Z725+AB$5*Z725^2+AH725</f>
        <v>1.2601189348229375E-2</v>
      </c>
      <c r="AB725" s="1">
        <f t="shared" si="349"/>
        <v>-1.2649405513954212E-2</v>
      </c>
      <c r="AC725" s="1">
        <f t="shared" si="350"/>
        <v>-3.5031943994817318E-3</v>
      </c>
      <c r="AD725" s="1">
        <f t="shared" ref="AD725:AD788" si="368">IF(S725&lt;&gt;0,G725-AA725,-9999)</f>
        <v>-6.524564352899026E-3</v>
      </c>
      <c r="AE725" s="1">
        <f t="shared" si="351"/>
        <v>4.2569939995120687E-6</v>
      </c>
      <c r="AF725" s="1">
        <f t="shared" ref="AF725:AF788" si="369">IF(S725&lt;&gt;0,G725-P725,-9999)</f>
        <v>-3.5031943994817318E-3</v>
      </c>
      <c r="AG725" s="2"/>
      <c r="AH725" s="1">
        <f t="shared" ref="AH725:AH788" si="370">$AB$6*($AB$11/AI725*AJ725+$AB$12)</f>
        <v>1.872603050928456E-2</v>
      </c>
      <c r="AI725" s="1">
        <f t="shared" ref="AI725:AI788" si="371">1+$AB$7*COS(AL725)</f>
        <v>0.7913430949022886</v>
      </c>
      <c r="AJ725" s="1">
        <f t="shared" ref="AJ725:AJ788" si="372">SIN(AL725+RADIANS($AB$9))</f>
        <v>0.98872776525683903</v>
      </c>
      <c r="AK725" s="1">
        <f t="shared" ref="AK725:AK788" si="373">$AB$7*SIN(AL725)</f>
        <v>-0.27334199343118515</v>
      </c>
      <c r="AL725" s="1">
        <f t="shared" ref="AL725:AL788" si="374">2*ATAN(AM725)</f>
        <v>-2.2227898223194056</v>
      </c>
      <c r="AM725" s="1">
        <f t="shared" ref="AM725:AM788" si="375">SQRT((1+$AB$7)/(1-$AB$7))*TAN(AN725/2)</f>
        <v>-2.0214129425099778</v>
      </c>
      <c r="AN725" s="1">
        <f t="shared" si="361"/>
        <v>16.940113957948785</v>
      </c>
      <c r="AO725" s="1">
        <f t="shared" si="361"/>
        <v>16.940114391028917</v>
      </c>
      <c r="AP725" s="1">
        <f t="shared" si="361"/>
        <v>16.940110600090538</v>
      </c>
      <c r="AQ725" s="1">
        <f t="shared" si="361"/>
        <v>16.94014378520426</v>
      </c>
      <c r="AR725" s="1">
        <f t="shared" si="361"/>
        <v>16.93985339540896</v>
      </c>
      <c r="AS725" s="1">
        <f t="shared" si="361"/>
        <v>16.942402655513142</v>
      </c>
      <c r="AT725" s="1">
        <f t="shared" si="361"/>
        <v>16.920618633901604</v>
      </c>
      <c r="AU725" s="1">
        <f t="shared" ref="AU725:AU788" si="376">RADIANS($AB$9)+$AB$18*(F725-AB$15)</f>
        <v>17.264463632483643</v>
      </c>
    </row>
    <row r="726" spans="1:47" ht="12.95" customHeight="1" x14ac:dyDescent="0.2">
      <c r="A726" s="70" t="s">
        <v>229</v>
      </c>
      <c r="B726" s="2"/>
      <c r="C726" s="69">
        <v>48859.675000000003</v>
      </c>
      <c r="D726" s="69"/>
      <c r="E726" s="1">
        <f t="shared" si="363"/>
        <v>2648.9991627667409</v>
      </c>
      <c r="F726" s="1">
        <f t="shared" si="364"/>
        <v>2649</v>
      </c>
      <c r="G726" s="1">
        <f t="shared" si="358"/>
        <v>-1.4043300034245476E-3</v>
      </c>
      <c r="I726" s="1">
        <f>+G726</f>
        <v>-1.4043300034245476E-3</v>
      </c>
      <c r="P726" s="1">
        <f t="shared" si="365"/>
        <v>9.6244186186565522E-3</v>
      </c>
      <c r="Q726" s="119">
        <f t="shared" ref="Q726:Q789" si="377">+C726-15018.5</f>
        <v>33841.175000000003</v>
      </c>
      <c r="R726" s="1">
        <f t="shared" si="359"/>
        <v>1.2163329616905576E-4</v>
      </c>
      <c r="S726" s="2">
        <f t="shared" si="362"/>
        <v>0.1</v>
      </c>
      <c r="Z726" s="1">
        <f t="shared" si="366"/>
        <v>2649</v>
      </c>
      <c r="AA726" s="1">
        <f t="shared" si="367"/>
        <v>1.2575183578788729E-2</v>
      </c>
      <c r="AB726" s="1">
        <f t="shared" si="349"/>
        <v>-2.0100455015755164E-2</v>
      </c>
      <c r="AC726" s="1">
        <f t="shared" si="350"/>
        <v>-1.10287486220811E-2</v>
      </c>
      <c r="AD726" s="1">
        <f t="shared" si="368"/>
        <v>-1.3979513582213277E-2</v>
      </c>
      <c r="AE726" s="1">
        <f t="shared" si="351"/>
        <v>1.9542679999528549E-5</v>
      </c>
      <c r="AF726" s="1">
        <f t="shared" si="369"/>
        <v>-1.10287486220811E-2</v>
      </c>
      <c r="AG726" s="2"/>
      <c r="AH726" s="1">
        <f t="shared" si="370"/>
        <v>1.8696125012330617E-2</v>
      </c>
      <c r="AI726" s="1">
        <f t="shared" si="371"/>
        <v>0.79322316894416656</v>
      </c>
      <c r="AJ726" s="1">
        <f t="shared" si="372"/>
        <v>0.98973162993578956</v>
      </c>
      <c r="AK726" s="1">
        <f t="shared" si="373"/>
        <v>-0.27476697683018009</v>
      </c>
      <c r="AL726" s="1">
        <f t="shared" si="374"/>
        <v>-2.2159296292902724</v>
      </c>
      <c r="AM726" s="1">
        <f t="shared" si="375"/>
        <v>-2.0040871561931946</v>
      </c>
      <c r="AN726" s="1">
        <f t="shared" si="361"/>
        <v>16.948244667299576</v>
      </c>
      <c r="AO726" s="1">
        <f t="shared" si="361"/>
        <v>16.948245034014281</v>
      </c>
      <c r="AP726" s="1">
        <f t="shared" si="361"/>
        <v>16.948241748036715</v>
      </c>
      <c r="AQ726" s="1">
        <f t="shared" si="361"/>
        <v>16.948271193434149</v>
      </c>
      <c r="AR726" s="1">
        <f t="shared" si="361"/>
        <v>16.948007425517648</v>
      </c>
      <c r="AS726" s="1">
        <f t="shared" si="361"/>
        <v>16.950377497434474</v>
      </c>
      <c r="AT726" s="1">
        <f t="shared" si="361"/>
        <v>16.929637053280473</v>
      </c>
      <c r="AU726" s="1">
        <f t="shared" si="376"/>
        <v>17.2735124575157</v>
      </c>
    </row>
    <row r="727" spans="1:47" ht="12.95" customHeight="1" x14ac:dyDescent="0.2">
      <c r="A727" s="70" t="s">
        <v>229</v>
      </c>
      <c r="B727" s="2"/>
      <c r="C727" s="69">
        <v>48861.366999999998</v>
      </c>
      <c r="D727" s="69"/>
      <c r="E727" s="1">
        <f t="shared" si="363"/>
        <v>2650.0078990850143</v>
      </c>
      <c r="F727" s="1">
        <f t="shared" si="364"/>
        <v>2650</v>
      </c>
      <c r="G727" s="1">
        <f t="shared" si="358"/>
        <v>1.3249499992525671E-2</v>
      </c>
      <c r="I727" s="1">
        <f>+G727</f>
        <v>1.3249499992525671E-2</v>
      </c>
      <c r="P727" s="1">
        <f t="shared" si="365"/>
        <v>9.6282979747941682E-3</v>
      </c>
      <c r="Q727" s="119">
        <f t="shared" si="377"/>
        <v>33842.866999999998</v>
      </c>
      <c r="R727" s="1">
        <f t="shared" si="359"/>
        <v>1.3113104053222705E-5</v>
      </c>
      <c r="S727" s="2">
        <f t="shared" si="362"/>
        <v>0.1</v>
      </c>
      <c r="Z727" s="1">
        <f t="shared" si="366"/>
        <v>2650</v>
      </c>
      <c r="AA727" s="1">
        <f t="shared" si="367"/>
        <v>1.2572860603427926E-2</v>
      </c>
      <c r="AB727" s="1">
        <f t="shared" si="349"/>
        <v>-5.4439626606957413E-3</v>
      </c>
      <c r="AC727" s="1">
        <f t="shared" si="350"/>
        <v>3.6212020177315025E-3</v>
      </c>
      <c r="AD727" s="1">
        <f t="shared" si="368"/>
        <v>6.7663938909774506E-4</v>
      </c>
      <c r="AE727" s="1">
        <f t="shared" si="351"/>
        <v>4.578408628785697E-8</v>
      </c>
      <c r="AF727" s="1">
        <f t="shared" si="369"/>
        <v>3.6212020177315025E-3</v>
      </c>
      <c r="AG727" s="2"/>
      <c r="AH727" s="1">
        <f t="shared" si="370"/>
        <v>1.8693462653221412E-2</v>
      </c>
      <c r="AI727" s="1">
        <f t="shared" si="371"/>
        <v>0.79338753878701396</v>
      </c>
      <c r="AJ727" s="1">
        <f t="shared" si="372"/>
        <v>0.989816941459568</v>
      </c>
      <c r="AK727" s="1">
        <f t="shared" si="373"/>
        <v>-0.27489059694613371</v>
      </c>
      <c r="AL727" s="1">
        <f t="shared" si="374"/>
        <v>-2.2153315484276055</v>
      </c>
      <c r="AM727" s="1">
        <f t="shared" si="375"/>
        <v>-2.0025879585703743</v>
      </c>
      <c r="AN727" s="1">
        <f t="shared" si="361"/>
        <v>16.948952599042112</v>
      </c>
      <c r="AO727" s="1">
        <f t="shared" si="361"/>
        <v>16.948952960386148</v>
      </c>
      <c r="AP727" s="1">
        <f t="shared" si="361"/>
        <v>16.948949715837358</v>
      </c>
      <c r="AQ727" s="1">
        <f t="shared" si="361"/>
        <v>16.948978850107949</v>
      </c>
      <c r="AR727" s="1">
        <f t="shared" si="361"/>
        <v>16.948717329090858</v>
      </c>
      <c r="AS727" s="1">
        <f t="shared" si="361"/>
        <v>16.951072046533451</v>
      </c>
      <c r="AT727" s="1">
        <f t="shared" si="361"/>
        <v>16.930422594302023</v>
      </c>
      <c r="AU727" s="1">
        <f t="shared" si="376"/>
        <v>17.274299311866315</v>
      </c>
    </row>
    <row r="728" spans="1:47" ht="12.95" customHeight="1" x14ac:dyDescent="0.2">
      <c r="A728" s="67" t="s">
        <v>299</v>
      </c>
      <c r="B728" s="68" t="s">
        <v>100</v>
      </c>
      <c r="C728" s="67">
        <v>48861.368999999999</v>
      </c>
      <c r="D728" s="69"/>
      <c r="E728" s="70">
        <f t="shared" si="363"/>
        <v>2650.0090914447287</v>
      </c>
      <c r="F728" s="1">
        <f t="shared" si="364"/>
        <v>2650</v>
      </c>
      <c r="G728" s="1">
        <f t="shared" si="358"/>
        <v>1.5249499992933124E-2</v>
      </c>
      <c r="I728" s="1">
        <f>+C728-(C$7+F728*C$8)</f>
        <v>1.5249499992933124E-2</v>
      </c>
      <c r="O728" s="1">
        <f ca="1">+C$11+C$12*$F728</f>
        <v>6.0974039357642954E-3</v>
      </c>
      <c r="P728" s="1">
        <f t="shared" si="365"/>
        <v>9.6282979747941682E-3</v>
      </c>
      <c r="Q728" s="119">
        <f t="shared" si="377"/>
        <v>33842.868999999999</v>
      </c>
      <c r="R728" s="1">
        <f t="shared" si="359"/>
        <v>3.1597912128729476E-5</v>
      </c>
      <c r="S728" s="2">
        <f t="shared" si="362"/>
        <v>0.1</v>
      </c>
      <c r="Z728" s="1">
        <f t="shared" si="366"/>
        <v>2650</v>
      </c>
      <c r="AA728" s="1">
        <f t="shared" si="367"/>
        <v>1.2572860603427926E-2</v>
      </c>
      <c r="AB728" s="1">
        <f t="shared" si="349"/>
        <v>-3.4439626602882877E-3</v>
      </c>
      <c r="AC728" s="1">
        <f t="shared" si="350"/>
        <v>5.6212020181389561E-3</v>
      </c>
      <c r="AD728" s="1">
        <f t="shared" si="368"/>
        <v>2.6766393895051987E-3</v>
      </c>
      <c r="AE728" s="1">
        <f t="shared" si="351"/>
        <v>7.1643984214507635E-7</v>
      </c>
      <c r="AF728" s="1">
        <f t="shared" si="369"/>
        <v>5.6212020181389561E-3</v>
      </c>
      <c r="AG728" s="2"/>
      <c r="AH728" s="1">
        <f t="shared" si="370"/>
        <v>1.8693462653221412E-2</v>
      </c>
      <c r="AI728" s="1">
        <f t="shared" si="371"/>
        <v>0.79338753878701396</v>
      </c>
      <c r="AJ728" s="1">
        <f t="shared" si="372"/>
        <v>0.989816941459568</v>
      </c>
      <c r="AK728" s="1">
        <f t="shared" si="373"/>
        <v>-0.27489059694613371</v>
      </c>
      <c r="AL728" s="1">
        <f t="shared" si="374"/>
        <v>-2.2153315484276055</v>
      </c>
      <c r="AM728" s="1">
        <f t="shared" si="375"/>
        <v>-2.0025879585703743</v>
      </c>
      <c r="AN728" s="1">
        <f t="shared" si="361"/>
        <v>16.948952599042112</v>
      </c>
      <c r="AO728" s="1">
        <f t="shared" si="361"/>
        <v>16.948952960386148</v>
      </c>
      <c r="AP728" s="1">
        <f t="shared" si="361"/>
        <v>16.948949715837358</v>
      </c>
      <c r="AQ728" s="1">
        <f t="shared" si="361"/>
        <v>16.948978850107949</v>
      </c>
      <c r="AR728" s="1">
        <f t="shared" si="361"/>
        <v>16.948717329090858</v>
      </c>
      <c r="AS728" s="1">
        <f t="shared" si="361"/>
        <v>16.951072046533451</v>
      </c>
      <c r="AT728" s="1">
        <f t="shared" si="361"/>
        <v>16.930422594302023</v>
      </c>
      <c r="AU728" s="1">
        <f t="shared" si="376"/>
        <v>17.274299311866315</v>
      </c>
    </row>
    <row r="729" spans="1:47" ht="12.95" customHeight="1" x14ac:dyDescent="0.2">
      <c r="A729" s="70" t="s">
        <v>300</v>
      </c>
      <c r="B729" s="2" t="s">
        <v>101</v>
      </c>
      <c r="C729" s="69">
        <v>49167.4784</v>
      </c>
      <c r="D729" s="69"/>
      <c r="E729" s="1">
        <f t="shared" si="363"/>
        <v>2832.5053498050415</v>
      </c>
      <c r="F729" s="1">
        <f t="shared" si="364"/>
        <v>2832.5</v>
      </c>
      <c r="G729" s="1">
        <f t="shared" si="358"/>
        <v>8.9734749999479391E-3</v>
      </c>
      <c r="I729" s="1">
        <f>+G729</f>
        <v>8.9734749999479391E-3</v>
      </c>
      <c r="P729" s="1">
        <f t="shared" si="365"/>
        <v>1.0339395619783752E-2</v>
      </c>
      <c r="Q729" s="119">
        <f t="shared" si="377"/>
        <v>34148.9784</v>
      </c>
      <c r="R729" s="1">
        <f t="shared" si="359"/>
        <v>1.8657391396926504E-6</v>
      </c>
      <c r="S729" s="2">
        <f t="shared" si="362"/>
        <v>0.1</v>
      </c>
      <c r="Z729" s="1">
        <f t="shared" si="366"/>
        <v>2832.5</v>
      </c>
      <c r="AA729" s="1">
        <f t="shared" si="367"/>
        <v>1.1978384368221455E-2</v>
      </c>
      <c r="AB729" s="1">
        <f t="shared" si="349"/>
        <v>-9.0628317515406356E-3</v>
      </c>
      <c r="AC729" s="1">
        <f t="shared" si="350"/>
        <v>-1.3659206198358125E-3</v>
      </c>
      <c r="AD729" s="1">
        <f t="shared" si="368"/>
        <v>-3.0049093682735159E-3</v>
      </c>
      <c r="AE729" s="1">
        <f t="shared" si="351"/>
        <v>9.0294803115379421E-7</v>
      </c>
      <c r="AF729" s="1">
        <f t="shared" si="369"/>
        <v>-1.3659206198358125E-3</v>
      </c>
      <c r="AG729" s="2"/>
      <c r="AH729" s="1">
        <f t="shared" si="370"/>
        <v>1.8036306751488575E-2</v>
      </c>
      <c r="AI729" s="1">
        <f t="shared" si="371"/>
        <v>0.82587532037883682</v>
      </c>
      <c r="AJ729" s="1">
        <f t="shared" si="372"/>
        <v>0.99957236279656214</v>
      </c>
      <c r="AK729" s="1">
        <f t="shared" si="373"/>
        <v>-0.29653692074464638</v>
      </c>
      <c r="AL729" s="1">
        <f t="shared" si="374"/>
        <v>-2.1017463800446095</v>
      </c>
      <c r="AM729" s="1">
        <f t="shared" si="375"/>
        <v>-1.7468476319101944</v>
      </c>
      <c r="AN729" s="1">
        <f t="shared" si="361"/>
        <v>17.080740152781772</v>
      </c>
      <c r="AO729" s="1">
        <f t="shared" si="361"/>
        <v>17.080740157961049</v>
      </c>
      <c r="AP729" s="1">
        <f t="shared" si="361"/>
        <v>17.080740081402062</v>
      </c>
      <c r="AQ729" s="1">
        <f t="shared" si="361"/>
        <v>17.080741213083744</v>
      </c>
      <c r="AR729" s="1">
        <f t="shared" si="361"/>
        <v>17.080724485411505</v>
      </c>
      <c r="AS729" s="1">
        <f t="shared" si="361"/>
        <v>17.080971883555812</v>
      </c>
      <c r="AT729" s="1">
        <f t="shared" si="361"/>
        <v>17.077343505487029</v>
      </c>
      <c r="AU729" s="1">
        <f t="shared" si="376"/>
        <v>17.417900230853302</v>
      </c>
    </row>
    <row r="730" spans="1:47" ht="12.95" customHeight="1" x14ac:dyDescent="0.2">
      <c r="A730" s="70" t="s">
        <v>300</v>
      </c>
      <c r="B730" s="76" t="s">
        <v>101</v>
      </c>
      <c r="C730" s="77">
        <v>49167.479599999999</v>
      </c>
      <c r="D730" s="77"/>
      <c r="E730" s="1">
        <f t="shared" si="363"/>
        <v>2832.5060652208695</v>
      </c>
      <c r="F730" s="1">
        <f t="shared" si="364"/>
        <v>2832.5</v>
      </c>
      <c r="G730" s="1">
        <f t="shared" si="358"/>
        <v>1.017347499873722E-2</v>
      </c>
      <c r="I730" s="1">
        <f>+G730</f>
        <v>1.017347499873722E-2</v>
      </c>
      <c r="P730" s="1">
        <f t="shared" si="365"/>
        <v>1.0339395619783752E-2</v>
      </c>
      <c r="Q730" s="119">
        <f t="shared" si="377"/>
        <v>34148.979599999999</v>
      </c>
      <c r="R730" s="1">
        <f t="shared" si="359"/>
        <v>2.7529652488466832E-8</v>
      </c>
      <c r="S730" s="2">
        <f t="shared" si="362"/>
        <v>0.1</v>
      </c>
      <c r="Z730" s="1">
        <f t="shared" si="366"/>
        <v>2832.5</v>
      </c>
      <c r="AA730" s="1">
        <f t="shared" si="367"/>
        <v>1.1978384368221455E-2</v>
      </c>
      <c r="AB730" s="1">
        <f t="shared" si="349"/>
        <v>-7.862831752751355E-3</v>
      </c>
      <c r="AC730" s="1">
        <f t="shared" si="350"/>
        <v>-1.6592062104653187E-4</v>
      </c>
      <c r="AD730" s="1">
        <f t="shared" si="368"/>
        <v>-1.8049093694842352E-3</v>
      </c>
      <c r="AE730" s="1">
        <f t="shared" si="351"/>
        <v>3.2576978320519801E-7</v>
      </c>
      <c r="AF730" s="1">
        <f t="shared" si="369"/>
        <v>-1.6592062104653187E-4</v>
      </c>
      <c r="AG730" s="2"/>
      <c r="AH730" s="1">
        <f t="shared" si="370"/>
        <v>1.8036306751488575E-2</v>
      </c>
      <c r="AI730" s="1">
        <f t="shared" si="371"/>
        <v>0.82587532037883682</v>
      </c>
      <c r="AJ730" s="1">
        <f t="shared" si="372"/>
        <v>0.99957236279656214</v>
      </c>
      <c r="AK730" s="1">
        <f t="shared" si="373"/>
        <v>-0.29653692074464638</v>
      </c>
      <c r="AL730" s="1">
        <f t="shared" si="374"/>
        <v>-2.1017463800446095</v>
      </c>
      <c r="AM730" s="1">
        <f t="shared" si="375"/>
        <v>-1.7468476319101944</v>
      </c>
      <c r="AN730" s="1">
        <f t="shared" si="361"/>
        <v>17.080740152781772</v>
      </c>
      <c r="AO730" s="1">
        <f t="shared" si="361"/>
        <v>17.080740157961049</v>
      </c>
      <c r="AP730" s="1">
        <f t="shared" si="361"/>
        <v>17.080740081402062</v>
      </c>
      <c r="AQ730" s="1">
        <f t="shared" si="361"/>
        <v>17.080741213083744</v>
      </c>
      <c r="AR730" s="1">
        <f t="shared" si="361"/>
        <v>17.080724485411505</v>
      </c>
      <c r="AS730" s="1">
        <f t="shared" si="361"/>
        <v>17.080971883555812</v>
      </c>
      <c r="AT730" s="1">
        <f t="shared" si="361"/>
        <v>17.077343505487029</v>
      </c>
      <c r="AU730" s="1">
        <f t="shared" si="376"/>
        <v>17.417900230853302</v>
      </c>
    </row>
    <row r="731" spans="1:47" ht="12.95" customHeight="1" x14ac:dyDescent="0.2">
      <c r="A731" s="70" t="s">
        <v>301</v>
      </c>
      <c r="B731" s="76"/>
      <c r="C731" s="77">
        <v>49178.377999999997</v>
      </c>
      <c r="D731" s="77"/>
      <c r="E731" s="1">
        <f t="shared" si="363"/>
        <v>2839.0034717758908</v>
      </c>
      <c r="F731" s="1">
        <f t="shared" si="364"/>
        <v>2839</v>
      </c>
      <c r="G731" s="1">
        <f t="shared" si="358"/>
        <v>5.8233699965057895E-3</v>
      </c>
      <c r="I731" s="1">
        <f>+G731</f>
        <v>5.8233699965057895E-3</v>
      </c>
      <c r="P731" s="1">
        <f t="shared" si="365"/>
        <v>1.0364836661258349E-2</v>
      </c>
      <c r="Q731" s="119">
        <f t="shared" si="377"/>
        <v>34159.877999999997</v>
      </c>
      <c r="R731" s="1">
        <f t="shared" si="359"/>
        <v>2.0624919467058736E-5</v>
      </c>
      <c r="S731" s="2">
        <f t="shared" si="362"/>
        <v>0.1</v>
      </c>
      <c r="Z731" s="1">
        <f t="shared" si="366"/>
        <v>2839</v>
      </c>
      <c r="AA731" s="1">
        <f t="shared" si="367"/>
        <v>1.1950755865293289E-2</v>
      </c>
      <c r="AB731" s="1">
        <f t="shared" si="349"/>
        <v>-1.218304860121798E-2</v>
      </c>
      <c r="AC731" s="1">
        <f t="shared" si="350"/>
        <v>-4.5414666647525595E-3</v>
      </c>
      <c r="AD731" s="1">
        <f t="shared" si="368"/>
        <v>-6.1273858687874994E-3</v>
      </c>
      <c r="AE731" s="1">
        <f t="shared" si="351"/>
        <v>3.7544857585016739E-6</v>
      </c>
      <c r="AF731" s="1">
        <f t="shared" si="369"/>
        <v>-4.5414666647525595E-3</v>
      </c>
      <c r="AG731" s="2"/>
      <c r="AH731" s="1">
        <f t="shared" si="370"/>
        <v>1.800641859772377E-2</v>
      </c>
      <c r="AI731" s="1">
        <f t="shared" si="371"/>
        <v>0.82712815674510898</v>
      </c>
      <c r="AJ731" s="1">
        <f t="shared" si="372"/>
        <v>0.9996868549776694</v>
      </c>
      <c r="AK731" s="1">
        <f t="shared" si="373"/>
        <v>-0.2972690283691623</v>
      </c>
      <c r="AL731" s="1">
        <f t="shared" si="374"/>
        <v>-2.0975267035352196</v>
      </c>
      <c r="AM731" s="1">
        <f t="shared" si="375"/>
        <v>-1.7383310472853164</v>
      </c>
      <c r="AN731" s="1">
        <f t="shared" ref="AN731:AT740" si="378">$AU731+$AB$7*SIN(AO731)</f>
        <v>17.085534256937652</v>
      </c>
      <c r="AO731" s="1">
        <f t="shared" si="378"/>
        <v>17.085534260748126</v>
      </c>
      <c r="AP731" s="1">
        <f t="shared" si="378"/>
        <v>17.085534203043103</v>
      </c>
      <c r="AQ731" s="1">
        <f t="shared" si="378"/>
        <v>17.085535076917743</v>
      </c>
      <c r="AR731" s="1">
        <f t="shared" si="378"/>
        <v>17.085521843532785</v>
      </c>
      <c r="AS731" s="1">
        <f t="shared" si="378"/>
        <v>17.085722337181721</v>
      </c>
      <c r="AT731" s="1">
        <f t="shared" si="378"/>
        <v>17.082706442693347</v>
      </c>
      <c r="AU731" s="1">
        <f t="shared" si="376"/>
        <v>17.423014784132292</v>
      </c>
    </row>
    <row r="732" spans="1:47" ht="12.95" customHeight="1" x14ac:dyDescent="0.2">
      <c r="A732" s="77" t="s">
        <v>302</v>
      </c>
      <c r="B732" s="76"/>
      <c r="C732" s="77">
        <v>49178.377999999997</v>
      </c>
      <c r="D732" s="77" t="s">
        <v>65</v>
      </c>
      <c r="E732" s="1">
        <f t="shared" si="363"/>
        <v>2839.0034717758908</v>
      </c>
      <c r="F732" s="1">
        <f t="shared" si="364"/>
        <v>2839</v>
      </c>
      <c r="G732" s="1">
        <f t="shared" si="358"/>
        <v>5.8233699965057895E-3</v>
      </c>
      <c r="I732" s="1">
        <f>+C732-(C$7+F732*C$8)</f>
        <v>5.8233699965057895E-3</v>
      </c>
      <c r="O732" s="1">
        <f ca="1">+C$11+C$12*$F732</f>
        <v>5.4433287106464608E-3</v>
      </c>
      <c r="P732" s="1">
        <f t="shared" si="365"/>
        <v>1.0364836661258349E-2</v>
      </c>
      <c r="Q732" s="119">
        <f t="shared" si="377"/>
        <v>34159.877999999997</v>
      </c>
      <c r="R732" s="1">
        <f t="shared" si="359"/>
        <v>2.0624919467058736E-5</v>
      </c>
      <c r="S732" s="2">
        <f t="shared" si="362"/>
        <v>0.1</v>
      </c>
      <c r="Z732" s="1">
        <f t="shared" si="366"/>
        <v>2839</v>
      </c>
      <c r="AA732" s="1">
        <f t="shared" si="367"/>
        <v>1.1950755865293289E-2</v>
      </c>
      <c r="AB732" s="1">
        <f t="shared" si="349"/>
        <v>-1.218304860121798E-2</v>
      </c>
      <c r="AC732" s="1">
        <f t="shared" si="350"/>
        <v>-4.5414666647525595E-3</v>
      </c>
      <c r="AD732" s="1">
        <f t="shared" si="368"/>
        <v>-6.1273858687874994E-3</v>
      </c>
      <c r="AE732" s="1">
        <f t="shared" si="351"/>
        <v>3.7544857585016739E-6</v>
      </c>
      <c r="AF732" s="1">
        <f t="shared" si="369"/>
        <v>-4.5414666647525595E-3</v>
      </c>
      <c r="AG732" s="2"/>
      <c r="AH732" s="1">
        <f t="shared" si="370"/>
        <v>1.800641859772377E-2</v>
      </c>
      <c r="AI732" s="1">
        <f t="shared" si="371"/>
        <v>0.82712815674510898</v>
      </c>
      <c r="AJ732" s="1">
        <f t="shared" si="372"/>
        <v>0.9996868549776694</v>
      </c>
      <c r="AK732" s="1">
        <f t="shared" si="373"/>
        <v>-0.2972690283691623</v>
      </c>
      <c r="AL732" s="1">
        <f t="shared" si="374"/>
        <v>-2.0975267035352196</v>
      </c>
      <c r="AM732" s="1">
        <f t="shared" si="375"/>
        <v>-1.7383310472853164</v>
      </c>
      <c r="AN732" s="1">
        <f t="shared" si="378"/>
        <v>17.085534256937652</v>
      </c>
      <c r="AO732" s="1">
        <f t="shared" si="378"/>
        <v>17.085534260748126</v>
      </c>
      <c r="AP732" s="1">
        <f t="shared" si="378"/>
        <v>17.085534203043103</v>
      </c>
      <c r="AQ732" s="1">
        <f t="shared" si="378"/>
        <v>17.085535076917743</v>
      </c>
      <c r="AR732" s="1">
        <f t="shared" si="378"/>
        <v>17.085521843532785</v>
      </c>
      <c r="AS732" s="1">
        <f t="shared" si="378"/>
        <v>17.085722337181721</v>
      </c>
      <c r="AT732" s="1">
        <f t="shared" si="378"/>
        <v>17.082706442693347</v>
      </c>
      <c r="AU732" s="1">
        <f t="shared" si="376"/>
        <v>17.423014784132292</v>
      </c>
    </row>
    <row r="733" spans="1:47" ht="12.95" customHeight="1" x14ac:dyDescent="0.2">
      <c r="A733" s="67" t="s">
        <v>303</v>
      </c>
      <c r="B733" s="68" t="s">
        <v>100</v>
      </c>
      <c r="C733" s="67">
        <v>49183.404999999999</v>
      </c>
      <c r="D733" s="69"/>
      <c r="E733" s="70">
        <f t="shared" si="363"/>
        <v>2842.00046791772</v>
      </c>
      <c r="F733" s="1">
        <f t="shared" si="364"/>
        <v>2842</v>
      </c>
      <c r="G733" s="1">
        <f t="shared" si="358"/>
        <v>7.8485999256372452E-4</v>
      </c>
      <c r="I733" s="1">
        <f>+C733-(C$7+F733*C$8)</f>
        <v>7.8485999256372452E-4</v>
      </c>
      <c r="O733" s="1">
        <f ca="1">+C$11+C$12*$F733</f>
        <v>5.4329465642160204E-3</v>
      </c>
      <c r="P733" s="1">
        <f t="shared" si="365"/>
        <v>1.0376581331492895E-2</v>
      </c>
      <c r="Q733" s="119">
        <f t="shared" si="377"/>
        <v>34164.904999999999</v>
      </c>
      <c r="R733" s="1">
        <f t="shared" si="359"/>
        <v>9.2001118243669199E-5</v>
      </c>
      <c r="S733" s="2">
        <f t="shared" si="362"/>
        <v>0.1</v>
      </c>
      <c r="Z733" s="1">
        <f t="shared" si="366"/>
        <v>2842</v>
      </c>
      <c r="AA733" s="1">
        <f t="shared" si="367"/>
        <v>1.1937849744834986E-2</v>
      </c>
      <c r="AB733" s="1">
        <f t="shared" si="349"/>
        <v>-1.7207608937352483E-2</v>
      </c>
      <c r="AC733" s="1">
        <f t="shared" si="350"/>
        <v>-9.5917213389291704E-3</v>
      </c>
      <c r="AD733" s="1">
        <f t="shared" si="368"/>
        <v>-1.1152989752271261E-2</v>
      </c>
      <c r="AE733" s="1">
        <f t="shared" si="351"/>
        <v>1.2438918041426777E-5</v>
      </c>
      <c r="AF733" s="1">
        <f t="shared" si="369"/>
        <v>-9.5917213389291704E-3</v>
      </c>
      <c r="AG733" s="2"/>
      <c r="AH733" s="1">
        <f t="shared" si="370"/>
        <v>1.7992468929916208E-2</v>
      </c>
      <c r="AI733" s="1">
        <f t="shared" si="371"/>
        <v>0.8277087154008882</v>
      </c>
      <c r="AJ733" s="1">
        <f t="shared" si="372"/>
        <v>0.99973379384507899</v>
      </c>
      <c r="AK733" s="1">
        <f t="shared" si="373"/>
        <v>-0.29760588480249728</v>
      </c>
      <c r="AL733" s="1">
        <f t="shared" si="374"/>
        <v>-2.0955748361472781</v>
      </c>
      <c r="AM733" s="1">
        <f t="shared" si="375"/>
        <v>-1.7344126884360045</v>
      </c>
      <c r="AN733" s="1">
        <f t="shared" si="378"/>
        <v>17.087749375728066</v>
      </c>
      <c r="AO733" s="1">
        <f t="shared" si="378"/>
        <v>17.087749378988669</v>
      </c>
      <c r="AP733" s="1">
        <f t="shared" si="378"/>
        <v>17.087749329045234</v>
      </c>
      <c r="AQ733" s="1">
        <f t="shared" si="378"/>
        <v>17.087750094041937</v>
      </c>
      <c r="AR733" s="1">
        <f t="shared" si="378"/>
        <v>17.087738376718768</v>
      </c>
      <c r="AS733" s="1">
        <f t="shared" si="378"/>
        <v>17.087917926864886</v>
      </c>
      <c r="AT733" s="1">
        <f t="shared" si="378"/>
        <v>17.085184647328937</v>
      </c>
      <c r="AU733" s="1">
        <f t="shared" si="376"/>
        <v>17.425375347184133</v>
      </c>
    </row>
    <row r="734" spans="1:47" ht="12.95" customHeight="1" x14ac:dyDescent="0.2">
      <c r="A734" s="70" t="s">
        <v>301</v>
      </c>
      <c r="B734" s="76"/>
      <c r="C734" s="77">
        <v>49193.478000000003</v>
      </c>
      <c r="D734" s="77"/>
      <c r="E734" s="1">
        <f t="shared" si="363"/>
        <v>2848.0057876186638</v>
      </c>
      <c r="F734" s="1">
        <f t="shared" si="364"/>
        <v>2848</v>
      </c>
      <c r="G734" s="1">
        <f t="shared" si="358"/>
        <v>9.7078399994643405E-3</v>
      </c>
      <c r="I734" s="1">
        <f>+G734</f>
        <v>9.7078399994643405E-3</v>
      </c>
      <c r="P734" s="1">
        <f t="shared" si="365"/>
        <v>1.0400075695084478E-2</v>
      </c>
      <c r="Q734" s="119">
        <f t="shared" si="377"/>
        <v>34174.978000000003</v>
      </c>
      <c r="R734" s="1">
        <f t="shared" si="359"/>
        <v>4.7919025829069528E-7</v>
      </c>
      <c r="S734" s="2">
        <f t="shared" si="362"/>
        <v>0.1</v>
      </c>
      <c r="Z734" s="1">
        <f t="shared" si="366"/>
        <v>2848</v>
      </c>
      <c r="AA734" s="1">
        <f t="shared" si="367"/>
        <v>1.1911744024928322E-2</v>
      </c>
      <c r="AB734" s="1">
        <f t="shared" si="349"/>
        <v>-8.2564349191716208E-3</v>
      </c>
      <c r="AC734" s="1">
        <f t="shared" si="350"/>
        <v>-6.9223569562013726E-4</v>
      </c>
      <c r="AD734" s="1">
        <f t="shared" si="368"/>
        <v>-2.2039040254639812E-3</v>
      </c>
      <c r="AE734" s="1">
        <f t="shared" si="351"/>
        <v>4.8571929534563409E-7</v>
      </c>
      <c r="AF734" s="1">
        <f t="shared" si="369"/>
        <v>-6.9223569562013726E-4</v>
      </c>
      <c r="AG734" s="2"/>
      <c r="AH734" s="1">
        <f t="shared" si="370"/>
        <v>1.7964274918635961E-2</v>
      </c>
      <c r="AI734" s="1">
        <f t="shared" si="371"/>
        <v>0.82887425729320374</v>
      </c>
      <c r="AJ734" s="1">
        <f t="shared" si="372"/>
        <v>0.9998164030150879</v>
      </c>
      <c r="AK734" s="1">
        <f t="shared" si="373"/>
        <v>-0.29827760492691496</v>
      </c>
      <c r="AL734" s="1">
        <f t="shared" si="374"/>
        <v>-2.0916628619912752</v>
      </c>
      <c r="AM734" s="1">
        <f t="shared" si="375"/>
        <v>-1.7265992228566684</v>
      </c>
      <c r="AN734" s="1">
        <f t="shared" si="378"/>
        <v>17.092184285883334</v>
      </c>
      <c r="AO734" s="1">
        <f t="shared" si="378"/>
        <v>17.092184288183986</v>
      </c>
      <c r="AP734" s="1">
        <f t="shared" si="378"/>
        <v>17.092184252116784</v>
      </c>
      <c r="AQ734" s="1">
        <f t="shared" si="378"/>
        <v>17.092184817540932</v>
      </c>
      <c r="AR734" s="1">
        <f t="shared" si="378"/>
        <v>17.092175953603039</v>
      </c>
      <c r="AS734" s="1">
        <f t="shared" si="378"/>
        <v>17.092314958078713</v>
      </c>
      <c r="AT734" s="1">
        <f t="shared" si="378"/>
        <v>17.090146742822359</v>
      </c>
      <c r="AU734" s="1">
        <f t="shared" si="376"/>
        <v>17.430096473287815</v>
      </c>
    </row>
    <row r="735" spans="1:47" ht="12.95" customHeight="1" x14ac:dyDescent="0.2">
      <c r="A735" s="77" t="s">
        <v>302</v>
      </c>
      <c r="B735" s="76"/>
      <c r="C735" s="77">
        <v>49193.478000000003</v>
      </c>
      <c r="D735" s="77" t="s">
        <v>65</v>
      </c>
      <c r="E735" s="1">
        <f t="shared" si="363"/>
        <v>2848.0057876186638</v>
      </c>
      <c r="F735" s="1">
        <f t="shared" si="364"/>
        <v>2848</v>
      </c>
      <c r="G735" s="1">
        <f t="shared" si="358"/>
        <v>9.7078399994643405E-3</v>
      </c>
      <c r="I735" s="1">
        <f>+C735-(C$7+F735*C$8)</f>
        <v>9.7078399994643405E-3</v>
      </c>
      <c r="O735" s="1">
        <f ca="1">+C$11+C$12*$F735</f>
        <v>5.412182271355136E-3</v>
      </c>
      <c r="P735" s="1">
        <f t="shared" si="365"/>
        <v>1.0400075695084478E-2</v>
      </c>
      <c r="Q735" s="119">
        <f t="shared" si="377"/>
        <v>34174.978000000003</v>
      </c>
      <c r="R735" s="1">
        <f t="shared" si="359"/>
        <v>4.7919025829069528E-7</v>
      </c>
      <c r="S735" s="2">
        <f t="shared" si="362"/>
        <v>0.1</v>
      </c>
      <c r="Z735" s="1">
        <f t="shared" si="366"/>
        <v>2848</v>
      </c>
      <c r="AA735" s="1">
        <f t="shared" si="367"/>
        <v>1.1911744024928322E-2</v>
      </c>
      <c r="AB735" s="1">
        <f t="shared" si="349"/>
        <v>-8.2564349191716208E-3</v>
      </c>
      <c r="AC735" s="1">
        <f t="shared" si="350"/>
        <v>-6.9223569562013726E-4</v>
      </c>
      <c r="AD735" s="1">
        <f t="shared" si="368"/>
        <v>-2.2039040254639812E-3</v>
      </c>
      <c r="AE735" s="1">
        <f t="shared" si="351"/>
        <v>4.8571929534563409E-7</v>
      </c>
      <c r="AF735" s="1">
        <f t="shared" si="369"/>
        <v>-6.9223569562013726E-4</v>
      </c>
      <c r="AG735" s="2"/>
      <c r="AH735" s="1">
        <f t="shared" si="370"/>
        <v>1.7964274918635961E-2</v>
      </c>
      <c r="AI735" s="1">
        <f t="shared" si="371"/>
        <v>0.82887425729320374</v>
      </c>
      <c r="AJ735" s="1">
        <f t="shared" si="372"/>
        <v>0.9998164030150879</v>
      </c>
      <c r="AK735" s="1">
        <f t="shared" si="373"/>
        <v>-0.29827760492691496</v>
      </c>
      <c r="AL735" s="1">
        <f t="shared" si="374"/>
        <v>-2.0916628619912752</v>
      </c>
      <c r="AM735" s="1">
        <f t="shared" si="375"/>
        <v>-1.7265992228566684</v>
      </c>
      <c r="AN735" s="1">
        <f t="shared" si="378"/>
        <v>17.092184285883334</v>
      </c>
      <c r="AO735" s="1">
        <f t="shared" si="378"/>
        <v>17.092184288183986</v>
      </c>
      <c r="AP735" s="1">
        <f t="shared" si="378"/>
        <v>17.092184252116784</v>
      </c>
      <c r="AQ735" s="1">
        <f t="shared" si="378"/>
        <v>17.092184817540932</v>
      </c>
      <c r="AR735" s="1">
        <f t="shared" si="378"/>
        <v>17.092175953603039</v>
      </c>
      <c r="AS735" s="1">
        <f t="shared" si="378"/>
        <v>17.092314958078713</v>
      </c>
      <c r="AT735" s="1">
        <f t="shared" si="378"/>
        <v>17.090146742822359</v>
      </c>
      <c r="AU735" s="1">
        <f t="shared" si="376"/>
        <v>17.430096473287815</v>
      </c>
    </row>
    <row r="736" spans="1:47" ht="12.95" customHeight="1" x14ac:dyDescent="0.2">
      <c r="A736" s="77" t="s">
        <v>302</v>
      </c>
      <c r="B736" s="76"/>
      <c r="C736" s="77">
        <v>49214.444000000003</v>
      </c>
      <c r="D736" s="77" t="s">
        <v>65</v>
      </c>
      <c r="E736" s="1">
        <f t="shared" si="363"/>
        <v>2860.5052945033999</v>
      </c>
      <c r="F736" s="1">
        <f t="shared" si="364"/>
        <v>2860.5</v>
      </c>
      <c r="G736" s="1">
        <f t="shared" si="358"/>
        <v>8.8807150023058057E-3</v>
      </c>
      <c r="I736" s="1">
        <f>+C736-(C$7+F736*C$8)</f>
        <v>8.8807150023058057E-3</v>
      </c>
      <c r="O736" s="1">
        <f ca="1">+C$11+C$12*$F736</f>
        <v>5.3689233278949623E-3</v>
      </c>
      <c r="P736" s="1">
        <f t="shared" si="365"/>
        <v>1.0449043796957228E-2</v>
      </c>
      <c r="Q736" s="119">
        <f t="shared" si="377"/>
        <v>34195.944000000003</v>
      </c>
      <c r="R736" s="1">
        <f t="shared" si="359"/>
        <v>2.4596552081327818E-6</v>
      </c>
      <c r="S736" s="2">
        <f t="shared" si="362"/>
        <v>0.1</v>
      </c>
      <c r="Z736" s="1">
        <f t="shared" si="366"/>
        <v>2860.5</v>
      </c>
      <c r="AA736" s="1">
        <f t="shared" si="367"/>
        <v>1.1856095938915942E-2</v>
      </c>
      <c r="AB736" s="1">
        <f t="shared" si="349"/>
        <v>-9.0235560986393418E-3</v>
      </c>
      <c r="AC736" s="1">
        <f t="shared" si="350"/>
        <v>-1.5683287946514218E-3</v>
      </c>
      <c r="AD736" s="1">
        <f t="shared" si="368"/>
        <v>-2.9753809366101364E-3</v>
      </c>
      <c r="AE736" s="1">
        <f t="shared" si="351"/>
        <v>8.8528917179430125E-7</v>
      </c>
      <c r="AF736" s="1">
        <f t="shared" si="369"/>
        <v>-1.5683287946514218E-3</v>
      </c>
      <c r="AG736" s="2"/>
      <c r="AH736" s="1">
        <f t="shared" si="370"/>
        <v>1.7904271100945147E-2</v>
      </c>
      <c r="AI736" s="1">
        <f t="shared" si="371"/>
        <v>0.83132151568802137</v>
      </c>
      <c r="AJ736" s="1">
        <f t="shared" si="372"/>
        <v>0.99993975230473275</v>
      </c>
      <c r="AK736" s="1">
        <f t="shared" si="373"/>
        <v>-0.29966834725760239</v>
      </c>
      <c r="AL736" s="1">
        <f t="shared" si="374"/>
        <v>-2.0834773571927401</v>
      </c>
      <c r="AM736" s="1">
        <f t="shared" si="375"/>
        <v>-1.7104196260906188</v>
      </c>
      <c r="AN736" s="1">
        <f t="shared" si="378"/>
        <v>17.101443813477783</v>
      </c>
      <c r="AO736" s="1">
        <f t="shared" si="378"/>
        <v>17.10144381429409</v>
      </c>
      <c r="AP736" s="1">
        <f t="shared" si="378"/>
        <v>17.101443800836179</v>
      </c>
      <c r="AQ736" s="1">
        <f t="shared" si="378"/>
        <v>17.101444022707682</v>
      </c>
      <c r="AR736" s="1">
        <f t="shared" si="378"/>
        <v>17.101440364896614</v>
      </c>
      <c r="AS736" s="1">
        <f t="shared" si="378"/>
        <v>17.101500677722413</v>
      </c>
      <c r="AT736" s="1">
        <f t="shared" si="378"/>
        <v>17.100508771625947</v>
      </c>
      <c r="AU736" s="1">
        <f t="shared" si="376"/>
        <v>17.439932152670483</v>
      </c>
    </row>
    <row r="737" spans="1:103" ht="12.95" customHeight="1" x14ac:dyDescent="0.2">
      <c r="A737" s="70" t="s">
        <v>301</v>
      </c>
      <c r="B737" s="76"/>
      <c r="C737" s="77">
        <v>49214.444000000003</v>
      </c>
      <c r="D737" s="77"/>
      <c r="E737" s="1">
        <f t="shared" si="363"/>
        <v>2860.5052945033999</v>
      </c>
      <c r="F737" s="1">
        <f t="shared" si="364"/>
        <v>2860.5</v>
      </c>
      <c r="G737" s="1">
        <f t="shared" si="358"/>
        <v>8.8807150023058057E-3</v>
      </c>
      <c r="P737" s="1">
        <f t="shared" si="365"/>
        <v>1.0449043796957228E-2</v>
      </c>
      <c r="Q737" s="119">
        <f t="shared" si="377"/>
        <v>34195.944000000003</v>
      </c>
      <c r="R737" s="1">
        <f t="shared" si="359"/>
        <v>2.4596552081327818E-6</v>
      </c>
      <c r="S737" s="2">
        <f>S$18</f>
        <v>1</v>
      </c>
      <c r="Z737" s="1">
        <f t="shared" si="366"/>
        <v>2860.5</v>
      </c>
      <c r="AA737" s="1">
        <f t="shared" si="367"/>
        <v>1.1856095938915942E-2</v>
      </c>
      <c r="AB737" s="1">
        <f t="shared" si="349"/>
        <v>-9.0235560986393418E-3</v>
      </c>
      <c r="AC737" s="1">
        <f t="shared" si="350"/>
        <v>-1.5683287946514218E-3</v>
      </c>
      <c r="AD737" s="1">
        <f t="shared" si="368"/>
        <v>-2.9753809366101364E-3</v>
      </c>
      <c r="AE737" s="1">
        <f t="shared" si="351"/>
        <v>8.8528917179430118E-6</v>
      </c>
      <c r="AF737" s="1">
        <f t="shared" si="369"/>
        <v>-1.5683287946514218E-3</v>
      </c>
      <c r="AG737" s="2"/>
      <c r="AH737" s="1">
        <f t="shared" si="370"/>
        <v>1.7904271100945147E-2</v>
      </c>
      <c r="AI737" s="1">
        <f t="shared" si="371"/>
        <v>0.83132151568802137</v>
      </c>
      <c r="AJ737" s="1">
        <f t="shared" si="372"/>
        <v>0.99993975230473275</v>
      </c>
      <c r="AK737" s="1">
        <f t="shared" si="373"/>
        <v>-0.29966834725760239</v>
      </c>
      <c r="AL737" s="1">
        <f t="shared" si="374"/>
        <v>-2.0834773571927401</v>
      </c>
      <c r="AM737" s="1">
        <f t="shared" si="375"/>
        <v>-1.7104196260906188</v>
      </c>
      <c r="AN737" s="1">
        <f t="shared" si="378"/>
        <v>17.101443813477783</v>
      </c>
      <c r="AO737" s="1">
        <f t="shared" si="378"/>
        <v>17.10144381429409</v>
      </c>
      <c r="AP737" s="1">
        <f t="shared" si="378"/>
        <v>17.101443800836179</v>
      </c>
      <c r="AQ737" s="1">
        <f t="shared" si="378"/>
        <v>17.101444022707682</v>
      </c>
      <c r="AR737" s="1">
        <f t="shared" si="378"/>
        <v>17.101440364896614</v>
      </c>
      <c r="AS737" s="1">
        <f t="shared" si="378"/>
        <v>17.101500677722413</v>
      </c>
      <c r="AT737" s="1">
        <f t="shared" si="378"/>
        <v>17.100508771625947</v>
      </c>
      <c r="AU737" s="1">
        <f t="shared" si="376"/>
        <v>17.439932152670483</v>
      </c>
    </row>
    <row r="738" spans="1:103" ht="12.95" customHeight="1" x14ac:dyDescent="0.2">
      <c r="A738" s="70" t="s">
        <v>229</v>
      </c>
      <c r="B738" s="76"/>
      <c r="C738" s="77">
        <v>49218.642</v>
      </c>
      <c r="D738" s="77"/>
      <c r="E738" s="1">
        <f t="shared" si="363"/>
        <v>2863.0080575436591</v>
      </c>
      <c r="F738" s="1">
        <f t="shared" si="364"/>
        <v>2863</v>
      </c>
      <c r="G738" s="1">
        <f t="shared" si="358"/>
        <v>1.351528999657603E-2</v>
      </c>
      <c r="I738" s="1">
        <f>+G738</f>
        <v>1.351528999657603E-2</v>
      </c>
      <c r="P738" s="1">
        <f t="shared" si="365"/>
        <v>1.0458840905611284E-2</v>
      </c>
      <c r="Q738" s="119">
        <f t="shared" si="377"/>
        <v>34200.142</v>
      </c>
      <c r="R738" s="1">
        <f t="shared" si="359"/>
        <v>9.3418810456592187E-6</v>
      </c>
      <c r="S738" s="2">
        <f t="shared" ref="S738:S743" si="379">S$16</f>
        <v>0.1</v>
      </c>
      <c r="Z738" s="1">
        <f t="shared" si="366"/>
        <v>2863</v>
      </c>
      <c r="AA738" s="1">
        <f t="shared" si="367"/>
        <v>1.1844761114264343E-2</v>
      </c>
      <c r="AB738" s="1">
        <f t="shared" si="349"/>
        <v>-4.3767743023574862E-3</v>
      </c>
      <c r="AC738" s="1">
        <f t="shared" si="350"/>
        <v>3.0564490909647454E-3</v>
      </c>
      <c r="AD738" s="1">
        <f t="shared" si="368"/>
        <v>1.6705288823116865E-3</v>
      </c>
      <c r="AE738" s="1">
        <f t="shared" si="351"/>
        <v>2.7906667466375326E-7</v>
      </c>
      <c r="AF738" s="1">
        <f t="shared" si="369"/>
        <v>3.0564490909647454E-3</v>
      </c>
      <c r="AG738" s="2"/>
      <c r="AH738" s="1">
        <f t="shared" si="370"/>
        <v>1.7892064298933516E-2</v>
      </c>
      <c r="AI738" s="1">
        <f t="shared" si="371"/>
        <v>0.83181407152255571</v>
      </c>
      <c r="AJ738" s="1">
        <f t="shared" si="372"/>
        <v>0.99995643682644264</v>
      </c>
      <c r="AK738" s="1">
        <f t="shared" si="373"/>
        <v>-0.29994506643728847</v>
      </c>
      <c r="AL738" s="1">
        <f t="shared" si="374"/>
        <v>-2.0818344462354661</v>
      </c>
      <c r="AM738" s="1">
        <f t="shared" si="375"/>
        <v>-1.7071994972788422</v>
      </c>
      <c r="AN738" s="1">
        <f t="shared" si="378"/>
        <v>17.103299002893049</v>
      </c>
      <c r="AO738" s="1">
        <f t="shared" si="378"/>
        <v>17.103299003483997</v>
      </c>
      <c r="AP738" s="1">
        <f t="shared" si="378"/>
        <v>17.103298993639516</v>
      </c>
      <c r="AQ738" s="1">
        <f t="shared" si="378"/>
        <v>17.103299157636879</v>
      </c>
      <c r="AR738" s="1">
        <f t="shared" si="378"/>
        <v>17.103296425654445</v>
      </c>
      <c r="AS738" s="1">
        <f t="shared" si="378"/>
        <v>17.103341942415224</v>
      </c>
      <c r="AT738" s="1">
        <f t="shared" si="378"/>
        <v>17.102585119362377</v>
      </c>
      <c r="AU738" s="1">
        <f t="shared" si="376"/>
        <v>17.441899288547017</v>
      </c>
    </row>
    <row r="739" spans="1:103" ht="12.95" customHeight="1" x14ac:dyDescent="0.2">
      <c r="A739" s="70" t="s">
        <v>229</v>
      </c>
      <c r="B739" s="2"/>
      <c r="C739" s="69">
        <v>49230.377999999997</v>
      </c>
      <c r="D739" s="69"/>
      <c r="E739" s="1">
        <f t="shared" si="363"/>
        <v>2870.0048243470183</v>
      </c>
      <c r="F739" s="1">
        <f t="shared" si="364"/>
        <v>2870</v>
      </c>
      <c r="G739" s="1">
        <f t="shared" si="358"/>
        <v>8.0920999898808077E-3</v>
      </c>
      <c r="I739" s="1">
        <f>+G739</f>
        <v>8.0920999898808077E-3</v>
      </c>
      <c r="O739" s="1">
        <f t="shared" ref="O739:O770" ca="1" si="380">+C$11+C$12*$F739</f>
        <v>5.3360465308652291E-3</v>
      </c>
      <c r="P739" s="1">
        <f t="shared" si="365"/>
        <v>1.0486278995724962E-2</v>
      </c>
      <c r="Q739" s="119">
        <f t="shared" si="377"/>
        <v>34211.877999999997</v>
      </c>
      <c r="R739" s="1">
        <f t="shared" si="359"/>
        <v>5.7320931120249055E-6</v>
      </c>
      <c r="S739" s="2">
        <f t="shared" si="379"/>
        <v>0.1</v>
      </c>
      <c r="Z739" s="1">
        <f t="shared" si="366"/>
        <v>2870</v>
      </c>
      <c r="AA739" s="1">
        <f t="shared" si="367"/>
        <v>1.1812658413978641E-2</v>
      </c>
      <c r="AB739" s="1">
        <f t="shared" si="349"/>
        <v>-9.7654185984757357E-3</v>
      </c>
      <c r="AC739" s="1">
        <f t="shared" si="350"/>
        <v>-2.3941790058441548E-3</v>
      </c>
      <c r="AD739" s="1">
        <f t="shared" si="368"/>
        <v>-3.7205584240978338E-3</v>
      </c>
      <c r="AE739" s="1">
        <f t="shared" si="351"/>
        <v>1.3842554987125357E-6</v>
      </c>
      <c r="AF739" s="1">
        <f t="shared" si="369"/>
        <v>-2.3941790058441548E-3</v>
      </c>
      <c r="AG739" s="2"/>
      <c r="AH739" s="1">
        <f t="shared" si="370"/>
        <v>1.7857518588356543E-2</v>
      </c>
      <c r="AI739" s="1">
        <f t="shared" si="371"/>
        <v>0.83319876160100426</v>
      </c>
      <c r="AJ739" s="1">
        <f t="shared" si="372"/>
        <v>0.99998884359659179</v>
      </c>
      <c r="AK739" s="1">
        <f t="shared" si="373"/>
        <v>-0.30071730293824261</v>
      </c>
      <c r="AL739" s="1">
        <f t="shared" si="374"/>
        <v>-2.0772239106128678</v>
      </c>
      <c r="AM739" s="1">
        <f t="shared" si="375"/>
        <v>-1.6982108164871257</v>
      </c>
      <c r="AN739" s="1">
        <f t="shared" si="378"/>
        <v>17.108499392807051</v>
      </c>
      <c r="AO739" s="1">
        <f t="shared" si="378"/>
        <v>17.108499392873529</v>
      </c>
      <c r="AP739" s="1">
        <f t="shared" si="378"/>
        <v>17.108499391732565</v>
      </c>
      <c r="AQ739" s="1">
        <f t="shared" si="378"/>
        <v>17.108499411314337</v>
      </c>
      <c r="AR739" s="1">
        <f t="shared" si="378"/>
        <v>17.108499075242833</v>
      </c>
      <c r="AS739" s="1">
        <f t="shared" si="378"/>
        <v>17.108504843149564</v>
      </c>
      <c r="AT739" s="1">
        <f t="shared" si="378"/>
        <v>17.108405876910009</v>
      </c>
      <c r="AU739" s="1">
        <f t="shared" si="376"/>
        <v>17.447407269001314</v>
      </c>
    </row>
    <row r="740" spans="1:103" ht="12.95" customHeight="1" x14ac:dyDescent="0.2">
      <c r="A740" s="70" t="s">
        <v>304</v>
      </c>
      <c r="B740" s="2"/>
      <c r="C740" s="69">
        <v>49505.466</v>
      </c>
      <c r="D740" s="69"/>
      <c r="E740" s="1">
        <f t="shared" si="363"/>
        <v>3034.0067488871405</v>
      </c>
      <c r="F740" s="1">
        <f t="shared" si="364"/>
        <v>3034</v>
      </c>
      <c r="G740" s="1">
        <f t="shared" si="358"/>
        <v>1.1320220000925474E-2</v>
      </c>
      <c r="I740" s="1">
        <f>+G740</f>
        <v>1.1320220000925474E-2</v>
      </c>
      <c r="O740" s="1">
        <f t="shared" ca="1" si="380"/>
        <v>4.7684891926677436E-3</v>
      </c>
      <c r="P740" s="1">
        <f t="shared" si="365"/>
        <v>1.1131722924762586E-2</v>
      </c>
      <c r="Q740" s="119">
        <f t="shared" si="377"/>
        <v>34486.966</v>
      </c>
      <c r="R740" s="1">
        <f t="shared" si="359"/>
        <v>3.5531147721957514E-8</v>
      </c>
      <c r="S740" s="2">
        <f t="shared" si="379"/>
        <v>0.1</v>
      </c>
      <c r="Z740" s="1">
        <f t="shared" si="366"/>
        <v>3034</v>
      </c>
      <c r="AA740" s="1">
        <f t="shared" si="367"/>
        <v>1.0902214222868932E-2</v>
      </c>
      <c r="AB740" s="1">
        <f t="shared" si="349"/>
        <v>-5.5689966819637074E-3</v>
      </c>
      <c r="AC740" s="1">
        <f t="shared" si="350"/>
        <v>1.8849707616288777E-4</v>
      </c>
      <c r="AD740" s="1">
        <f t="shared" si="368"/>
        <v>4.1800577805654188E-4</v>
      </c>
      <c r="AE740" s="1">
        <f t="shared" si="351"/>
        <v>1.7472883048865496E-8</v>
      </c>
      <c r="AF740" s="1">
        <f t="shared" si="369"/>
        <v>1.8849707616288777E-4</v>
      </c>
      <c r="AG740" s="2"/>
      <c r="AH740" s="1">
        <f t="shared" si="370"/>
        <v>1.6889216682889181E-2</v>
      </c>
      <c r="AI740" s="1">
        <f t="shared" si="371"/>
        <v>0.86807121440711166</v>
      </c>
      <c r="AJ740" s="1">
        <f t="shared" si="372"/>
        <v>0.99417786591145574</v>
      </c>
      <c r="AK740" s="1">
        <f t="shared" si="373"/>
        <v>-0.31756628434056899</v>
      </c>
      <c r="AL740" s="1">
        <f t="shared" si="374"/>
        <v>-1.9645392289671457</v>
      </c>
      <c r="AM740" s="1">
        <f t="shared" si="375"/>
        <v>-1.4982979844238695</v>
      </c>
      <c r="AN740" s="1">
        <f t="shared" si="378"/>
        <v>17.232932279850871</v>
      </c>
      <c r="AO740" s="1">
        <f t="shared" si="378"/>
        <v>17.232932279838639</v>
      </c>
      <c r="AP740" s="1">
        <f t="shared" si="378"/>
        <v>17.232932280615213</v>
      </c>
      <c r="AQ740" s="1">
        <f t="shared" si="378"/>
        <v>17.232932231320163</v>
      </c>
      <c r="AR740" s="1">
        <f t="shared" si="378"/>
        <v>17.232935360555231</v>
      </c>
      <c r="AS740" s="1">
        <f t="shared" si="378"/>
        <v>17.232737139288961</v>
      </c>
      <c r="AT740" s="1">
        <f t="shared" si="378"/>
        <v>17.247696445324372</v>
      </c>
      <c r="AU740" s="1">
        <f t="shared" si="376"/>
        <v>17.576451382501951</v>
      </c>
    </row>
    <row r="741" spans="1:103" ht="12.95" customHeight="1" x14ac:dyDescent="0.2">
      <c r="A741" s="70" t="s">
        <v>229</v>
      </c>
      <c r="B741" s="2"/>
      <c r="C741" s="69">
        <v>49508.81</v>
      </c>
      <c r="D741" s="69"/>
      <c r="E741" s="1">
        <f t="shared" si="363"/>
        <v>3036.0003743294055</v>
      </c>
      <c r="F741" s="1">
        <f t="shared" si="364"/>
        <v>3036</v>
      </c>
      <c r="G741" s="1">
        <f t="shared" si="358"/>
        <v>6.2787999195279554E-4</v>
      </c>
      <c r="I741" s="1">
        <f>+G741</f>
        <v>6.2787999195279554E-4</v>
      </c>
      <c r="O741" s="1">
        <f t="shared" ca="1" si="380"/>
        <v>4.7615677617141149E-3</v>
      </c>
      <c r="P741" s="1">
        <f t="shared" si="365"/>
        <v>1.1139625075091098E-2</v>
      </c>
      <c r="Q741" s="119">
        <f t="shared" si="377"/>
        <v>34490.31</v>
      </c>
      <c r="R741" s="1">
        <f t="shared" si="359"/>
        <v>1.1049678469288229E-4</v>
      </c>
      <c r="S741" s="2">
        <f t="shared" si="379"/>
        <v>0.1</v>
      </c>
      <c r="Z741" s="1">
        <f t="shared" si="366"/>
        <v>3036</v>
      </c>
      <c r="AA741" s="1">
        <f t="shared" si="367"/>
        <v>1.0889185801216318E-2</v>
      </c>
      <c r="AB741" s="1">
        <f t="shared" si="349"/>
        <v>-1.6247595330065805E-2</v>
      </c>
      <c r="AC741" s="1">
        <f t="shared" si="350"/>
        <v>-1.0511745083138303E-2</v>
      </c>
      <c r="AD741" s="1">
        <f t="shared" si="368"/>
        <v>-1.0261305809263523E-2</v>
      </c>
      <c r="AE741" s="1">
        <f t="shared" si="351"/>
        <v>1.0529439691122533E-5</v>
      </c>
      <c r="AF741" s="1">
        <f t="shared" si="369"/>
        <v>-1.0511745083138303E-2</v>
      </c>
      <c r="AG741" s="2"/>
      <c r="AH741" s="1">
        <f t="shared" si="370"/>
        <v>1.68754753220186E-2</v>
      </c>
      <c r="AI741" s="1">
        <f t="shared" si="371"/>
        <v>0.86852642318326079</v>
      </c>
      <c r="AJ741" s="1">
        <f t="shared" si="372"/>
        <v>0.99402243705695936</v>
      </c>
      <c r="AK741" s="1">
        <f t="shared" si="373"/>
        <v>-0.31775501257557276</v>
      </c>
      <c r="AL741" s="1">
        <f t="shared" si="374"/>
        <v>-1.9631062258537249</v>
      </c>
      <c r="AM741" s="1">
        <f t="shared" si="375"/>
        <v>-1.4959755036413394</v>
      </c>
      <c r="AN741" s="1">
        <f t="shared" ref="AN741:AT750" si="381">$AU741+$AB$7*SIN(AO741)</f>
        <v>17.234481987601225</v>
      </c>
      <c r="AO741" s="1">
        <f t="shared" si="381"/>
        <v>17.234481987590897</v>
      </c>
      <c r="AP741" s="1">
        <f t="shared" si="381"/>
        <v>17.234481988269447</v>
      </c>
      <c r="AQ741" s="1">
        <f t="shared" si="381"/>
        <v>17.234481943690117</v>
      </c>
      <c r="AR741" s="1">
        <f t="shared" si="381"/>
        <v>17.234484872546872</v>
      </c>
      <c r="AS741" s="1">
        <f t="shared" si="381"/>
        <v>17.234292856741593</v>
      </c>
      <c r="AT741" s="1">
        <f t="shared" si="381"/>
        <v>17.249429293119949</v>
      </c>
      <c r="AU741" s="1">
        <f t="shared" si="376"/>
        <v>17.578025091203177</v>
      </c>
    </row>
    <row r="742" spans="1:103" ht="12.95" customHeight="1" x14ac:dyDescent="0.2">
      <c r="A742" s="70" t="s">
        <v>304</v>
      </c>
      <c r="B742" s="2"/>
      <c r="C742" s="69">
        <v>49547.391000000003</v>
      </c>
      <c r="D742" s="69"/>
      <c r="E742" s="1">
        <f t="shared" si="363"/>
        <v>3059.0015893976138</v>
      </c>
      <c r="F742" s="1">
        <f t="shared" si="364"/>
        <v>3059</v>
      </c>
      <c r="G742" s="1">
        <f t="shared" si="358"/>
        <v>2.6659700015443377E-3</v>
      </c>
      <c r="I742" s="1">
        <f>+G742</f>
        <v>2.6659700015443377E-3</v>
      </c>
      <c r="O742" s="1">
        <f t="shared" ca="1" si="380"/>
        <v>4.6819713057473945E-3</v>
      </c>
      <c r="P742" s="1">
        <f t="shared" si="365"/>
        <v>1.123055329082143E-2</v>
      </c>
      <c r="Q742" s="119">
        <f t="shared" si="377"/>
        <v>34528.891000000003</v>
      </c>
      <c r="R742" s="1">
        <f t="shared" si="359"/>
        <v>7.3352086918964415E-5</v>
      </c>
      <c r="S742" s="2">
        <f t="shared" si="379"/>
        <v>0.1</v>
      </c>
      <c r="Z742" s="1">
        <f t="shared" si="366"/>
        <v>3059</v>
      </c>
      <c r="AA742" s="1">
        <f t="shared" si="367"/>
        <v>1.0735927535333173E-2</v>
      </c>
      <c r="AB742" s="1">
        <f t="shared" si="349"/>
        <v>-1.4048035511211195E-2</v>
      </c>
      <c r="AC742" s="1">
        <f t="shared" si="350"/>
        <v>-8.5645832892770925E-3</v>
      </c>
      <c r="AD742" s="1">
        <f t="shared" si="368"/>
        <v>-8.0699575337888352E-3</v>
      </c>
      <c r="AE742" s="1">
        <f t="shared" si="351"/>
        <v>6.5124214597155172E-6</v>
      </c>
      <c r="AF742" s="1">
        <f t="shared" si="369"/>
        <v>-8.5645832892770925E-3</v>
      </c>
      <c r="AG742" s="2"/>
      <c r="AH742" s="1">
        <f t="shared" si="370"/>
        <v>1.6714005512755533E-2</v>
      </c>
      <c r="AI742" s="1">
        <f t="shared" si="371"/>
        <v>0.87381534014892637</v>
      </c>
      <c r="AJ742" s="1">
        <f t="shared" si="372"/>
        <v>0.99207469441895002</v>
      </c>
      <c r="AK742" s="1">
        <f t="shared" si="373"/>
        <v>-0.31989213969111252</v>
      </c>
      <c r="AL742" s="1">
        <f t="shared" si="374"/>
        <v>-1.9465177547414945</v>
      </c>
      <c r="AM742" s="1">
        <f t="shared" si="375"/>
        <v>-1.4694477909351913</v>
      </c>
      <c r="AN742" s="1">
        <f t="shared" si="381"/>
        <v>17.252362405985053</v>
      </c>
      <c r="AO742" s="1">
        <f t="shared" si="381"/>
        <v>17.252362405984336</v>
      </c>
      <c r="AP742" s="1">
        <f t="shared" si="381"/>
        <v>17.252362406063554</v>
      </c>
      <c r="AQ742" s="1">
        <f t="shared" si="381"/>
        <v>17.252362397335308</v>
      </c>
      <c r="AR742" s="1">
        <f t="shared" si="381"/>
        <v>17.252363358992842</v>
      </c>
      <c r="AS742" s="1">
        <f t="shared" si="381"/>
        <v>17.252257615667943</v>
      </c>
      <c r="AT742" s="1">
        <f t="shared" si="381"/>
        <v>17.269415432836247</v>
      </c>
      <c r="AU742" s="1">
        <f t="shared" si="376"/>
        <v>17.59612274126729</v>
      </c>
    </row>
    <row r="743" spans="1:103" ht="12.95" customHeight="1" x14ac:dyDescent="0.2">
      <c r="A743" s="67" t="s">
        <v>305</v>
      </c>
      <c r="B743" s="68" t="s">
        <v>100</v>
      </c>
      <c r="C743" s="67">
        <v>49857.7</v>
      </c>
      <c r="D743" s="69"/>
      <c r="E743" s="70">
        <f t="shared" si="363"/>
        <v>3244.0015646859551</v>
      </c>
      <c r="F743" s="1">
        <f t="shared" si="364"/>
        <v>3244</v>
      </c>
      <c r="G743" s="1">
        <f t="shared" si="358"/>
        <v>2.6245199915138073E-3</v>
      </c>
      <c r="I743" s="1">
        <f>+C743-(C$7+F743*C$8)</f>
        <v>2.6245199915138073E-3</v>
      </c>
      <c r="O743" s="1">
        <f t="shared" ca="1" si="380"/>
        <v>4.0417389425368155E-3</v>
      </c>
      <c r="P743" s="1">
        <f t="shared" si="365"/>
        <v>1.1965511857224992E-2</v>
      </c>
      <c r="Q743" s="119">
        <f t="shared" si="377"/>
        <v>34839.199999999997</v>
      </c>
      <c r="R743" s="1">
        <f t="shared" si="359"/>
        <v>8.7254129035282529E-5</v>
      </c>
      <c r="S743" s="2">
        <f t="shared" si="379"/>
        <v>0.1</v>
      </c>
      <c r="Z743" s="1">
        <f t="shared" si="366"/>
        <v>3244</v>
      </c>
      <c r="AA743" s="1">
        <f t="shared" si="367"/>
        <v>9.2665087195429735E-3</v>
      </c>
      <c r="AB743" s="1">
        <f t="shared" ref="AB743:AB806" si="382">IF(S743&lt;&gt;0,G743-AH743,-9999)</f>
        <v>-1.2553164593003372E-2</v>
      </c>
      <c r="AC743" s="1">
        <f t="shared" ref="AC743:AC806" si="383">+G743-P743</f>
        <v>-9.3409918657111849E-3</v>
      </c>
      <c r="AD743" s="1">
        <f t="shared" si="368"/>
        <v>-6.6419887280291662E-3</v>
      </c>
      <c r="AE743" s="1">
        <f t="shared" ref="AE743:AE806" si="384">+(G743-AA743)^2*S743</f>
        <v>4.4116014263266499E-6</v>
      </c>
      <c r="AF743" s="1">
        <f t="shared" si="369"/>
        <v>-9.3409918657111849E-3</v>
      </c>
      <c r="AG743" s="2"/>
      <c r="AH743" s="1">
        <f t="shared" si="370"/>
        <v>1.517768458451718E-2</v>
      </c>
      <c r="AI743" s="1">
        <f t="shared" si="371"/>
        <v>0.92012428811602498</v>
      </c>
      <c r="AJ743" s="1">
        <f t="shared" si="372"/>
        <v>0.96449149684372282</v>
      </c>
      <c r="AK743" s="1">
        <f t="shared" si="373"/>
        <v>-0.3344748422062826</v>
      </c>
      <c r="AL743" s="1">
        <f t="shared" si="374"/>
        <v>-1.8052151780286247</v>
      </c>
      <c r="AM743" s="1">
        <f t="shared" si="375"/>
        <v>-1.2669289183136623</v>
      </c>
      <c r="AN743" s="1">
        <f t="shared" si="381"/>
        <v>17.400349508365192</v>
      </c>
      <c r="AO743" s="1">
        <f t="shared" si="381"/>
        <v>17.400349513027827</v>
      </c>
      <c r="AP743" s="1">
        <f t="shared" si="381"/>
        <v>17.400349624816347</v>
      </c>
      <c r="AQ743" s="1">
        <f t="shared" si="381"/>
        <v>17.400352304959696</v>
      </c>
      <c r="AR743" s="1">
        <f t="shared" si="381"/>
        <v>17.400416544132121</v>
      </c>
      <c r="AS743" s="1">
        <f t="shared" si="381"/>
        <v>17.401946290362758</v>
      </c>
      <c r="AT743" s="1">
        <f t="shared" si="381"/>
        <v>17.434004954256022</v>
      </c>
      <c r="AU743" s="1">
        <f t="shared" si="376"/>
        <v>17.741690796130815</v>
      </c>
    </row>
    <row r="744" spans="1:103" ht="12.95" customHeight="1" x14ac:dyDescent="0.2">
      <c r="A744" s="77" t="s">
        <v>306</v>
      </c>
      <c r="B744" s="76" t="s">
        <v>100</v>
      </c>
      <c r="C744" s="77">
        <v>49862.733500000002</v>
      </c>
      <c r="D744" s="77">
        <v>1E-4</v>
      </c>
      <c r="E744" s="1">
        <f t="shared" si="363"/>
        <v>3247.0024359968575</v>
      </c>
      <c r="F744" s="1">
        <f t="shared" si="364"/>
        <v>3247</v>
      </c>
      <c r="G744" s="1">
        <f t="shared" si="358"/>
        <v>4.0860099979909137E-3</v>
      </c>
      <c r="K744" s="1">
        <f>+C744-(C$7+F744*C$8)</f>
        <v>4.0860099979909137E-3</v>
      </c>
      <c r="O744" s="1">
        <f t="shared" ca="1" si="380"/>
        <v>4.0313567961063734E-3</v>
      </c>
      <c r="P744" s="1">
        <f t="shared" si="365"/>
        <v>1.1977482567971522E-2</v>
      </c>
      <c r="Q744" s="119">
        <f t="shared" si="377"/>
        <v>34844.233500000002</v>
      </c>
      <c r="R744" s="1">
        <f t="shared" si="359"/>
        <v>6.2275339322756345E-5</v>
      </c>
      <c r="S744" s="2">
        <f>S$18</f>
        <v>1</v>
      </c>
      <c r="Z744" s="1">
        <f t="shared" si="366"/>
        <v>3247</v>
      </c>
      <c r="AA744" s="1">
        <f t="shared" si="367"/>
        <v>9.2391098209779338E-3</v>
      </c>
      <c r="AB744" s="1">
        <f t="shared" si="382"/>
        <v>-1.106317829023426E-2</v>
      </c>
      <c r="AC744" s="1">
        <f t="shared" si="383"/>
        <v>-7.8914725699806079E-3</v>
      </c>
      <c r="AD744" s="1">
        <f t="shared" si="368"/>
        <v>-5.1530998229870201E-3</v>
      </c>
      <c r="AE744" s="1">
        <f t="shared" si="384"/>
        <v>2.6554437785668858E-5</v>
      </c>
      <c r="AF744" s="1">
        <f t="shared" si="369"/>
        <v>-7.8914725699806079E-3</v>
      </c>
      <c r="AG744" s="2"/>
      <c r="AH744" s="1">
        <f t="shared" si="370"/>
        <v>1.5149188288225174E-2</v>
      </c>
      <c r="AI744" s="1">
        <f t="shared" si="371"/>
        <v>0.92093256957550962</v>
      </c>
      <c r="AJ744" s="1">
        <f t="shared" si="372"/>
        <v>0.96385061689820362</v>
      </c>
      <c r="AK744" s="1">
        <f t="shared" si="373"/>
        <v>-0.33466683562008021</v>
      </c>
      <c r="AL744" s="1">
        <f t="shared" si="374"/>
        <v>-1.8027993038030472</v>
      </c>
      <c r="AM744" s="1">
        <f t="shared" si="375"/>
        <v>-1.2637869175067933</v>
      </c>
      <c r="AN744" s="1">
        <f t="shared" si="381"/>
        <v>17.402813896000961</v>
      </c>
      <c r="AO744" s="1">
        <f t="shared" si="381"/>
        <v>17.402813901180593</v>
      </c>
      <c r="AP744" s="1">
        <f t="shared" si="381"/>
        <v>17.402814022909702</v>
      </c>
      <c r="AQ744" s="1">
        <f t="shared" si="381"/>
        <v>17.402816883690605</v>
      </c>
      <c r="AR744" s="1">
        <f t="shared" si="381"/>
        <v>17.402884096607625</v>
      </c>
      <c r="AS744" s="1">
        <f t="shared" si="381"/>
        <v>17.404452949165503</v>
      </c>
      <c r="AT744" s="1">
        <f t="shared" si="381"/>
        <v>17.436728879951819</v>
      </c>
      <c r="AU744" s="1">
        <f t="shared" si="376"/>
        <v>17.744051359182656</v>
      </c>
    </row>
    <row r="745" spans="1:103" ht="12.95" customHeight="1" x14ac:dyDescent="0.2">
      <c r="A745" s="67" t="s">
        <v>305</v>
      </c>
      <c r="B745" s="68" t="s">
        <v>100</v>
      </c>
      <c r="C745" s="67">
        <v>49872.800999999999</v>
      </c>
      <c r="D745" s="69"/>
      <c r="E745" s="70">
        <f t="shared" si="363"/>
        <v>3253.0044767085833</v>
      </c>
      <c r="F745" s="1">
        <f t="shared" si="364"/>
        <v>3253</v>
      </c>
      <c r="G745" s="1">
        <f t="shared" si="358"/>
        <v>7.508989998314064E-3</v>
      </c>
      <c r="I745" s="1">
        <f>+C745-(C$7+F745*C$8)</f>
        <v>7.508989998314064E-3</v>
      </c>
      <c r="O745" s="1">
        <f t="shared" ca="1" si="380"/>
        <v>4.0105925032454907E-3</v>
      </c>
      <c r="P745" s="1">
        <f t="shared" si="365"/>
        <v>1.2001429012587069E-2</v>
      </c>
      <c r="Q745" s="119">
        <f t="shared" si="377"/>
        <v>34854.300999999999</v>
      </c>
      <c r="R745" s="1">
        <f t="shared" si="359"/>
        <v>2.0182008296962212E-5</v>
      </c>
      <c r="S745" s="2">
        <f>S$16</f>
        <v>0.1</v>
      </c>
      <c r="Z745" s="1">
        <f t="shared" si="366"/>
        <v>3253</v>
      </c>
      <c r="AA745" s="1">
        <f t="shared" si="367"/>
        <v>9.1839615647364096E-3</v>
      </c>
      <c r="AB745" s="1">
        <f t="shared" si="382"/>
        <v>-7.5828540415405991E-3</v>
      </c>
      <c r="AC745" s="1">
        <f t="shared" si="383"/>
        <v>-4.4924390142730055E-3</v>
      </c>
      <c r="AD745" s="1">
        <f t="shared" si="368"/>
        <v>-1.6749715664223456E-3</v>
      </c>
      <c r="AE745" s="1">
        <f t="shared" si="384"/>
        <v>2.8055297483233263E-7</v>
      </c>
      <c r="AF745" s="1">
        <f t="shared" si="369"/>
        <v>-4.4924390142730055E-3</v>
      </c>
      <c r="AG745" s="2"/>
      <c r="AH745" s="1">
        <f t="shared" si="370"/>
        <v>1.5091844039854663E-2</v>
      </c>
      <c r="AI745" s="1">
        <f t="shared" si="371"/>
        <v>0.92255478798445611</v>
      </c>
      <c r="AJ745" s="1">
        <f t="shared" si="372"/>
        <v>0.96254852462242335</v>
      </c>
      <c r="AK745" s="1">
        <f t="shared" si="373"/>
        <v>-0.33504594991397357</v>
      </c>
      <c r="AL745" s="1">
        <f t="shared" si="374"/>
        <v>-1.7979547935255253</v>
      </c>
      <c r="AM745" s="1">
        <f t="shared" si="375"/>
        <v>-1.2575151267439195</v>
      </c>
      <c r="AN745" s="1">
        <f t="shared" si="381"/>
        <v>17.407749175555359</v>
      </c>
      <c r="AO745" s="1">
        <f t="shared" si="381"/>
        <v>17.407749181911068</v>
      </c>
      <c r="AP745" s="1">
        <f t="shared" si="381"/>
        <v>17.407749325594658</v>
      </c>
      <c r="AQ745" s="1">
        <f t="shared" si="381"/>
        <v>17.407752573807581</v>
      </c>
      <c r="AR745" s="1">
        <f t="shared" si="381"/>
        <v>17.407825983516787</v>
      </c>
      <c r="AS745" s="1">
        <f t="shared" si="381"/>
        <v>17.409474112201519</v>
      </c>
      <c r="AT745" s="1">
        <f t="shared" si="381"/>
        <v>17.442181866747099</v>
      </c>
      <c r="AU745" s="1">
        <f t="shared" si="376"/>
        <v>17.748772485286338</v>
      </c>
    </row>
    <row r="746" spans="1:103" ht="12.95" customHeight="1" x14ac:dyDescent="0.2">
      <c r="A746" s="70" t="s">
        <v>280</v>
      </c>
      <c r="B746" s="2" t="s">
        <v>101</v>
      </c>
      <c r="C746" s="69">
        <v>49895.433100000002</v>
      </c>
      <c r="D746" s="69">
        <v>4.0000000000000002E-4</v>
      </c>
      <c r="E746" s="1">
        <f t="shared" si="363"/>
        <v>3266.4972788532964</v>
      </c>
      <c r="F746" s="1">
        <f t="shared" si="364"/>
        <v>3266.5</v>
      </c>
      <c r="G746" s="1">
        <f t="shared" si="358"/>
        <v>-4.5643050034414046E-3</v>
      </c>
      <c r="I746" s="1">
        <f>+G746</f>
        <v>-4.5643050034414046E-3</v>
      </c>
      <c r="O746" s="1">
        <f t="shared" ca="1" si="380"/>
        <v>3.9638728443085018E-3</v>
      </c>
      <c r="P746" s="1">
        <f t="shared" si="365"/>
        <v>1.205533300069418E-2</v>
      </c>
      <c r="Q746" s="119">
        <f t="shared" si="377"/>
        <v>34876.933100000002</v>
      </c>
      <c r="R746" s="1">
        <f t="shared" si="359"/>
        <v>2.7621236738850793E-4</v>
      </c>
      <c r="S746" s="2">
        <f>S$16</f>
        <v>0.1</v>
      </c>
      <c r="Z746" s="1">
        <f t="shared" si="366"/>
        <v>3266.5</v>
      </c>
      <c r="AA746" s="1">
        <f t="shared" si="367"/>
        <v>9.0581648651289447E-3</v>
      </c>
      <c r="AB746" s="1">
        <f t="shared" si="382"/>
        <v>-1.952540552760746E-2</v>
      </c>
      <c r="AC746" s="1">
        <f t="shared" si="383"/>
        <v>-1.6619638004135587E-2</v>
      </c>
      <c r="AD746" s="1">
        <f t="shared" si="368"/>
        <v>-1.3622469868570349E-2</v>
      </c>
      <c r="AE746" s="1">
        <f t="shared" si="384"/>
        <v>1.855716853201071E-5</v>
      </c>
      <c r="AF746" s="1">
        <f t="shared" si="369"/>
        <v>-1.6619638004135587E-2</v>
      </c>
      <c r="AG746" s="2"/>
      <c r="AH746" s="1">
        <f t="shared" si="370"/>
        <v>1.4961100524166058E-2</v>
      </c>
      <c r="AI746" s="1">
        <f t="shared" si="371"/>
        <v>0.92623243105143138</v>
      </c>
      <c r="AJ746" s="1">
        <f t="shared" si="372"/>
        <v>0.95951860726737426</v>
      </c>
      <c r="AK746" s="1">
        <f t="shared" si="373"/>
        <v>-0.33587482071347297</v>
      </c>
      <c r="AL746" s="1">
        <f t="shared" si="374"/>
        <v>-1.786991930561753</v>
      </c>
      <c r="AM746" s="1">
        <f t="shared" si="375"/>
        <v>-1.2434623894013708</v>
      </c>
      <c r="AN746" s="1">
        <f t="shared" si="381"/>
        <v>17.418885447804755</v>
      </c>
      <c r="AO746" s="1">
        <f t="shared" si="381"/>
        <v>17.418885457624331</v>
      </c>
      <c r="AP746" s="1">
        <f t="shared" si="381"/>
        <v>17.418885662075322</v>
      </c>
      <c r="AQ746" s="1">
        <f t="shared" si="381"/>
        <v>17.41888991883199</v>
      </c>
      <c r="AR746" s="1">
        <f t="shared" si="381"/>
        <v>17.418978517155548</v>
      </c>
      <c r="AS746" s="1">
        <f t="shared" si="381"/>
        <v>17.420810103363912</v>
      </c>
      <c r="AT746" s="1">
        <f t="shared" si="381"/>
        <v>17.454476047271868</v>
      </c>
      <c r="AU746" s="1">
        <f t="shared" si="376"/>
        <v>17.759395019019621</v>
      </c>
    </row>
    <row r="747" spans="1:103" ht="12.95" customHeight="1" x14ac:dyDescent="0.2">
      <c r="A747" s="70" t="s">
        <v>307</v>
      </c>
      <c r="B747" s="2"/>
      <c r="C747" s="69">
        <v>49895.4427</v>
      </c>
      <c r="D747" s="69"/>
      <c r="E747" s="1">
        <f t="shared" si="363"/>
        <v>3266.5030021799234</v>
      </c>
      <c r="F747" s="1">
        <f t="shared" si="364"/>
        <v>3266.5</v>
      </c>
      <c r="G747" s="1">
        <f t="shared" si="358"/>
        <v>5.0356949941487983E-3</v>
      </c>
      <c r="I747" s="1">
        <f>+G747</f>
        <v>5.0356949941487983E-3</v>
      </c>
      <c r="O747" s="1">
        <f t="shared" ca="1" si="380"/>
        <v>3.9638728443085018E-3</v>
      </c>
      <c r="P747" s="1">
        <f t="shared" si="365"/>
        <v>1.205533300069418E-2</v>
      </c>
      <c r="Q747" s="119">
        <f t="shared" si="377"/>
        <v>34876.9427</v>
      </c>
      <c r="R747" s="1">
        <f t="shared" si="359"/>
        <v>4.9275317742936425E-5</v>
      </c>
      <c r="S747" s="2">
        <f>S$16</f>
        <v>0.1</v>
      </c>
      <c r="Z747" s="1">
        <f t="shared" si="366"/>
        <v>3266.5</v>
      </c>
      <c r="AA747" s="1">
        <f t="shared" si="367"/>
        <v>9.0581648651289447E-3</v>
      </c>
      <c r="AB747" s="1">
        <f t="shared" si="382"/>
        <v>-9.9254055300172592E-3</v>
      </c>
      <c r="AC747" s="1">
        <f t="shared" si="383"/>
        <v>-7.0196380065453822E-3</v>
      </c>
      <c r="AD747" s="1">
        <f t="shared" si="368"/>
        <v>-4.0224698709801464E-3</v>
      </c>
      <c r="AE747" s="1">
        <f t="shared" si="384"/>
        <v>1.6180263862943035E-6</v>
      </c>
      <c r="AF747" s="1">
        <f t="shared" si="369"/>
        <v>-7.0196380065453822E-3</v>
      </c>
      <c r="AG747" s="2"/>
      <c r="AH747" s="1">
        <f t="shared" si="370"/>
        <v>1.4961100524166058E-2</v>
      </c>
      <c r="AI747" s="1">
        <f t="shared" si="371"/>
        <v>0.92623243105143138</v>
      </c>
      <c r="AJ747" s="1">
        <f t="shared" si="372"/>
        <v>0.95951860726737426</v>
      </c>
      <c r="AK747" s="1">
        <f t="shared" si="373"/>
        <v>-0.33587482071347297</v>
      </c>
      <c r="AL747" s="1">
        <f t="shared" si="374"/>
        <v>-1.786991930561753</v>
      </c>
      <c r="AM747" s="1">
        <f t="shared" si="375"/>
        <v>-1.2434623894013708</v>
      </c>
      <c r="AN747" s="1">
        <f t="shared" si="381"/>
        <v>17.418885447804755</v>
      </c>
      <c r="AO747" s="1">
        <f t="shared" si="381"/>
        <v>17.418885457624331</v>
      </c>
      <c r="AP747" s="1">
        <f t="shared" si="381"/>
        <v>17.418885662075322</v>
      </c>
      <c r="AQ747" s="1">
        <f t="shared" si="381"/>
        <v>17.41888991883199</v>
      </c>
      <c r="AR747" s="1">
        <f t="shared" si="381"/>
        <v>17.418978517155548</v>
      </c>
      <c r="AS747" s="1">
        <f t="shared" si="381"/>
        <v>17.420810103363912</v>
      </c>
      <c r="AT747" s="1">
        <f t="shared" si="381"/>
        <v>17.454476047271868</v>
      </c>
      <c r="AU747" s="1">
        <f t="shared" si="376"/>
        <v>17.759395019019621</v>
      </c>
    </row>
    <row r="748" spans="1:103" s="70" customFormat="1" ht="12.95" customHeight="1" x14ac:dyDescent="0.2">
      <c r="A748" s="67" t="s">
        <v>308</v>
      </c>
      <c r="B748" s="68" t="s">
        <v>101</v>
      </c>
      <c r="C748" s="67">
        <v>49895.443099999997</v>
      </c>
      <c r="D748" s="69"/>
      <c r="E748" s="70">
        <f t="shared" si="363"/>
        <v>3266.5032406518644</v>
      </c>
      <c r="F748" s="1">
        <f t="shared" si="364"/>
        <v>3266.5</v>
      </c>
      <c r="G748" s="1">
        <f t="shared" si="358"/>
        <v>5.435694991319906E-3</v>
      </c>
      <c r="H748" s="1"/>
      <c r="I748" s="1"/>
      <c r="J748" s="1"/>
      <c r="K748" s="1"/>
      <c r="L748" s="1"/>
      <c r="M748" s="1"/>
      <c r="N748" s="1"/>
      <c r="O748" s="1">
        <f t="shared" ca="1" si="380"/>
        <v>3.9638728443085018E-3</v>
      </c>
      <c r="P748" s="1">
        <f t="shared" si="365"/>
        <v>1.205533300069418E-2</v>
      </c>
      <c r="Q748" s="119">
        <f t="shared" si="377"/>
        <v>34876.943099999997</v>
      </c>
      <c r="R748" s="1">
        <f t="shared" si="359"/>
        <v>4.3819607375152609E-5</v>
      </c>
      <c r="S748" s="2">
        <f>S$18</f>
        <v>1</v>
      </c>
      <c r="T748" s="1"/>
      <c r="U748" s="1"/>
      <c r="V748" s="1"/>
      <c r="W748" s="1"/>
      <c r="X748" s="1"/>
      <c r="Y748" s="1"/>
      <c r="Z748" s="1">
        <f t="shared" si="366"/>
        <v>3266.5</v>
      </c>
      <c r="AA748" s="1">
        <f t="shared" si="367"/>
        <v>9.0581648651289447E-3</v>
      </c>
      <c r="AB748" s="1">
        <f t="shared" si="382"/>
        <v>-9.5254055328461516E-3</v>
      </c>
      <c r="AC748" s="1">
        <f t="shared" si="383"/>
        <v>-6.6196380093742745E-3</v>
      </c>
      <c r="AD748" s="1">
        <f t="shared" si="368"/>
        <v>-3.6224698738090387E-3</v>
      </c>
      <c r="AE748" s="1">
        <f t="shared" si="384"/>
        <v>1.3122287986654073E-5</v>
      </c>
      <c r="AF748" s="1">
        <f t="shared" si="369"/>
        <v>-6.6196380093742745E-3</v>
      </c>
      <c r="AG748" s="2"/>
      <c r="AH748" s="1">
        <f t="shared" si="370"/>
        <v>1.4961100524166058E-2</v>
      </c>
      <c r="AI748" s="1">
        <f t="shared" si="371"/>
        <v>0.92623243105143138</v>
      </c>
      <c r="AJ748" s="1">
        <f t="shared" si="372"/>
        <v>0.95951860726737426</v>
      </c>
      <c r="AK748" s="1">
        <f t="shared" si="373"/>
        <v>-0.33587482071347297</v>
      </c>
      <c r="AL748" s="1">
        <f t="shared" si="374"/>
        <v>-1.786991930561753</v>
      </c>
      <c r="AM748" s="1">
        <f t="shared" si="375"/>
        <v>-1.2434623894013708</v>
      </c>
      <c r="AN748" s="1">
        <f t="shared" si="381"/>
        <v>17.418885447804755</v>
      </c>
      <c r="AO748" s="1">
        <f t="shared" si="381"/>
        <v>17.418885457624331</v>
      </c>
      <c r="AP748" s="1">
        <f t="shared" si="381"/>
        <v>17.418885662075322</v>
      </c>
      <c r="AQ748" s="1">
        <f t="shared" si="381"/>
        <v>17.41888991883199</v>
      </c>
      <c r="AR748" s="1">
        <f t="shared" si="381"/>
        <v>17.418978517155548</v>
      </c>
      <c r="AS748" s="1">
        <f t="shared" si="381"/>
        <v>17.420810103363912</v>
      </c>
      <c r="AT748" s="1">
        <f t="shared" si="381"/>
        <v>17.454476047271868</v>
      </c>
      <c r="AU748" s="1">
        <f t="shared" si="376"/>
        <v>17.759395019019621</v>
      </c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</row>
    <row r="749" spans="1:103" ht="12.95" customHeight="1" x14ac:dyDescent="0.2">
      <c r="A749" s="75" t="s">
        <v>309</v>
      </c>
      <c r="B749" s="74" t="s">
        <v>101</v>
      </c>
      <c r="C749" s="69">
        <v>49905.507700000002</v>
      </c>
      <c r="D749" s="69">
        <v>5.9999999999999995E-4</v>
      </c>
      <c r="E749" s="1">
        <f t="shared" si="363"/>
        <v>3272.5035524420095</v>
      </c>
      <c r="F749" s="1">
        <f t="shared" si="364"/>
        <v>3272.5</v>
      </c>
      <c r="G749" s="1">
        <f t="shared" si="358"/>
        <v>5.9586749994195998E-3</v>
      </c>
      <c r="J749" s="1">
        <f>+C749-(C$7+F749*C$8)</f>
        <v>5.9586749994195998E-3</v>
      </c>
      <c r="O749" s="1">
        <f t="shared" ca="1" si="380"/>
        <v>3.9431085514476192E-3</v>
      </c>
      <c r="P749" s="1">
        <f t="shared" si="365"/>
        <v>1.2079301212173845E-2</v>
      </c>
      <c r="Q749" s="119">
        <f t="shared" si="377"/>
        <v>34887.007700000002</v>
      </c>
      <c r="R749" s="1">
        <f t="shared" si="359"/>
        <v>3.7462065236254375E-5</v>
      </c>
      <c r="S749" s="2">
        <f>S$17</f>
        <v>1</v>
      </c>
      <c r="Z749" s="1">
        <f t="shared" si="366"/>
        <v>3272.5</v>
      </c>
      <c r="AA749" s="1">
        <f t="shared" si="367"/>
        <v>9.001491518399558E-3</v>
      </c>
      <c r="AB749" s="1">
        <f t="shared" si="382"/>
        <v>-8.9435510002961547E-3</v>
      </c>
      <c r="AC749" s="1">
        <f t="shared" si="383"/>
        <v>-6.1206262127542453E-3</v>
      </c>
      <c r="AD749" s="1">
        <f t="shared" si="368"/>
        <v>-3.0428165189799582E-3</v>
      </c>
      <c r="AE749" s="1">
        <f t="shared" si="384"/>
        <v>9.2587323681773099E-6</v>
      </c>
      <c r="AF749" s="1">
        <f t="shared" si="369"/>
        <v>-6.1206262127542453E-3</v>
      </c>
      <c r="AG749" s="2"/>
      <c r="AH749" s="1">
        <f t="shared" si="370"/>
        <v>1.4902225999715754E-2</v>
      </c>
      <c r="AI749" s="1">
        <f t="shared" si="371"/>
        <v>0.92787926840648349</v>
      </c>
      <c r="AJ749" s="1">
        <f t="shared" si="372"/>
        <v>0.95812688584722006</v>
      </c>
      <c r="AK749" s="1">
        <f t="shared" si="373"/>
        <v>-0.33623228502376945</v>
      </c>
      <c r="AL749" s="1">
        <f t="shared" si="374"/>
        <v>-1.782091419779293</v>
      </c>
      <c r="AM749" s="1">
        <f t="shared" si="375"/>
        <v>-1.2372424906182682</v>
      </c>
      <c r="AN749" s="1">
        <f t="shared" si="381"/>
        <v>17.423849170294432</v>
      </c>
      <c r="AO749" s="1">
        <f t="shared" si="381"/>
        <v>17.423849182087281</v>
      </c>
      <c r="AP749" s="1">
        <f t="shared" si="381"/>
        <v>17.423849419279165</v>
      </c>
      <c r="AQ749" s="1">
        <f t="shared" si="381"/>
        <v>17.423854189884384</v>
      </c>
      <c r="AR749" s="1">
        <f t="shared" si="381"/>
        <v>17.423950107314141</v>
      </c>
      <c r="AS749" s="1">
        <f t="shared" si="381"/>
        <v>17.425865440076493</v>
      </c>
      <c r="AT749" s="1">
        <f t="shared" si="381"/>
        <v>17.459951182821246</v>
      </c>
      <c r="AU749" s="1">
        <f t="shared" si="376"/>
        <v>17.764116145123303</v>
      </c>
    </row>
    <row r="750" spans="1:103" ht="12.95" customHeight="1" x14ac:dyDescent="0.2">
      <c r="A750" s="67" t="s">
        <v>305</v>
      </c>
      <c r="B750" s="68" t="s">
        <v>100</v>
      </c>
      <c r="C750" s="67">
        <v>49998.586000000003</v>
      </c>
      <c r="D750" s="69"/>
      <c r="E750" s="70">
        <f t="shared" si="363"/>
        <v>3327.9949600385708</v>
      </c>
      <c r="F750" s="1">
        <f t="shared" si="364"/>
        <v>3328</v>
      </c>
      <c r="G750" s="1">
        <f t="shared" si="358"/>
        <v>-8.4537599977920763E-3</v>
      </c>
      <c r="I750" s="1">
        <f>+C750-(C$7+F750*C$8)</f>
        <v>-8.4537599977920763E-3</v>
      </c>
      <c r="O750" s="1">
        <f t="shared" ca="1" si="380"/>
        <v>3.751038842484445E-3</v>
      </c>
      <c r="P750" s="1">
        <f t="shared" si="365"/>
        <v>1.2301324671561361E-2</v>
      </c>
      <c r="Q750" s="119">
        <f t="shared" si="377"/>
        <v>34980.086000000003</v>
      </c>
      <c r="R750" s="1">
        <f t="shared" si="359"/>
        <v>4.307735396320301E-4</v>
      </c>
      <c r="S750" s="2">
        <f t="shared" ref="S750:S758" si="385">S$16</f>
        <v>0.1</v>
      </c>
      <c r="Z750" s="1">
        <f t="shared" si="366"/>
        <v>3328</v>
      </c>
      <c r="AA750" s="1">
        <f t="shared" si="367"/>
        <v>8.4547903214900518E-3</v>
      </c>
      <c r="AB750" s="1">
        <f t="shared" si="382"/>
        <v>-2.278884826684377E-2</v>
      </c>
      <c r="AC750" s="1">
        <f t="shared" si="383"/>
        <v>-2.0755084669353437E-2</v>
      </c>
      <c r="AD750" s="1">
        <f t="shared" si="368"/>
        <v>-1.690855031928213E-2</v>
      </c>
      <c r="AE750" s="1">
        <f t="shared" si="384"/>
        <v>2.8589907389969583E-5</v>
      </c>
      <c r="AF750" s="1">
        <f t="shared" si="369"/>
        <v>-2.0755084669353437E-2</v>
      </c>
      <c r="AG750" s="2"/>
      <c r="AH750" s="1">
        <f t="shared" si="370"/>
        <v>1.4335088269051693E-2</v>
      </c>
      <c r="AI750" s="1">
        <f t="shared" si="371"/>
        <v>0.94347529353406134</v>
      </c>
      <c r="AJ750" s="1">
        <f t="shared" si="372"/>
        <v>0.94388923986923845</v>
      </c>
      <c r="AK750" s="1">
        <f t="shared" si="373"/>
        <v>-0.33920275201835975</v>
      </c>
      <c r="AL750" s="1">
        <f t="shared" si="374"/>
        <v>-1.7359189430398954</v>
      </c>
      <c r="AM750" s="1">
        <f t="shared" si="375"/>
        <v>-1.1804292336632625</v>
      </c>
      <c r="AN750" s="1">
        <f t="shared" si="381"/>
        <v>17.470187919604243</v>
      </c>
      <c r="AO750" s="1">
        <f t="shared" si="381"/>
        <v>17.470187970429954</v>
      </c>
      <c r="AP750" s="1">
        <f t="shared" si="381"/>
        <v>17.470188747257975</v>
      </c>
      <c r="AQ750" s="1">
        <f t="shared" si="381"/>
        <v>17.470200620029765</v>
      </c>
      <c r="AR750" s="1">
        <f t="shared" si="381"/>
        <v>17.470381988964533</v>
      </c>
      <c r="AS750" s="1">
        <f t="shared" si="381"/>
        <v>17.473131808272786</v>
      </c>
      <c r="AT750" s="1">
        <f t="shared" si="381"/>
        <v>17.510915332574221</v>
      </c>
      <c r="AU750" s="1">
        <f t="shared" si="376"/>
        <v>17.807786561582361</v>
      </c>
    </row>
    <row r="751" spans="1:103" ht="12.95" customHeight="1" x14ac:dyDescent="0.2">
      <c r="A751" s="67" t="s">
        <v>305</v>
      </c>
      <c r="B751" s="68" t="s">
        <v>100</v>
      </c>
      <c r="C751" s="67">
        <v>50221.671999999999</v>
      </c>
      <c r="D751" s="69"/>
      <c r="E751" s="70">
        <f t="shared" si="363"/>
        <v>3460.994339647847</v>
      </c>
      <c r="F751" s="1">
        <f t="shared" si="364"/>
        <v>3461</v>
      </c>
      <c r="G751" s="1">
        <f t="shared" si="358"/>
        <v>-9.4943700023577549E-3</v>
      </c>
      <c r="I751" s="1">
        <f>+C751-(C$7+F751*C$8)</f>
        <v>-9.4943700023577549E-3</v>
      </c>
      <c r="O751" s="1">
        <f t="shared" ca="1" si="380"/>
        <v>3.2907636840681913E-3</v>
      </c>
      <c r="P751" s="1">
        <f t="shared" si="365"/>
        <v>1.283571296718914E-2</v>
      </c>
      <c r="Q751" s="119">
        <f t="shared" si="377"/>
        <v>35203.171999999999</v>
      </c>
      <c r="R751" s="1">
        <f t="shared" si="359"/>
        <v>4.9863260542684824E-4</v>
      </c>
      <c r="S751" s="2">
        <f t="shared" si="385"/>
        <v>0.1</v>
      </c>
      <c r="Z751" s="1">
        <f t="shared" si="366"/>
        <v>3461</v>
      </c>
      <c r="AA751" s="1">
        <f t="shared" si="367"/>
        <v>6.9762647228023451E-3</v>
      </c>
      <c r="AB751" s="1">
        <f t="shared" si="382"/>
        <v>-2.2301403058320197E-2</v>
      </c>
      <c r="AC751" s="1">
        <f t="shared" si="383"/>
        <v>-2.2330082969546895E-2</v>
      </c>
      <c r="AD751" s="1">
        <f t="shared" si="368"/>
        <v>-1.64706347251601E-2</v>
      </c>
      <c r="AE751" s="1">
        <f t="shared" si="384"/>
        <v>2.7128180824964975E-5</v>
      </c>
      <c r="AF751" s="1">
        <f t="shared" si="369"/>
        <v>-2.2330082969546895E-2</v>
      </c>
      <c r="AG751" s="2"/>
      <c r="AH751" s="1">
        <f t="shared" si="370"/>
        <v>1.2807033055962442E-2</v>
      </c>
      <c r="AI751" s="1">
        <f t="shared" si="371"/>
        <v>0.98355392359711979</v>
      </c>
      <c r="AJ751" s="1">
        <f t="shared" si="372"/>
        <v>0.89876114182418587</v>
      </c>
      <c r="AK751" s="1">
        <f t="shared" si="373"/>
        <v>-0.34348664601238871</v>
      </c>
      <c r="AL751" s="1">
        <f t="shared" si="374"/>
        <v>-1.6186396023258436</v>
      </c>
      <c r="AM751" s="1">
        <f t="shared" si="375"/>
        <v>-1.0490253951399542</v>
      </c>
      <c r="AN751" s="1">
        <f t="shared" ref="AN751:AT760" si="386">$AU751+$AB$7*SIN(AO751)</f>
        <v>17.584506444293989</v>
      </c>
      <c r="AO751" s="1">
        <f t="shared" si="386"/>
        <v>17.584507034799213</v>
      </c>
      <c r="AP751" s="1">
        <f t="shared" si="386"/>
        <v>17.584512739561152</v>
      </c>
      <c r="AQ751" s="1">
        <f t="shared" si="386"/>
        <v>17.584567846904314</v>
      </c>
      <c r="AR751" s="1">
        <f t="shared" si="386"/>
        <v>17.585099683101387</v>
      </c>
      <c r="AS751" s="1">
        <f t="shared" si="386"/>
        <v>17.590187179702824</v>
      </c>
      <c r="AT751" s="1">
        <f t="shared" si="386"/>
        <v>17.635320723094274</v>
      </c>
      <c r="AU751" s="1">
        <f t="shared" si="376"/>
        <v>17.912438190213972</v>
      </c>
    </row>
    <row r="752" spans="1:103" ht="12.95" customHeight="1" x14ac:dyDescent="0.2">
      <c r="A752" s="67" t="s">
        <v>305</v>
      </c>
      <c r="B752" s="68" t="s">
        <v>100</v>
      </c>
      <c r="C752" s="67">
        <v>50320.658000000003</v>
      </c>
      <c r="D752" s="69"/>
      <c r="E752" s="70">
        <f t="shared" si="363"/>
        <v>3520.0077989864189</v>
      </c>
      <c r="F752" s="1">
        <f t="shared" si="364"/>
        <v>3520</v>
      </c>
      <c r="G752" s="1">
        <f t="shared" si="358"/>
        <v>1.3081600001896732E-2</v>
      </c>
      <c r="I752" s="1">
        <f>+C752-(C$7+F752*C$8)</f>
        <v>1.3081600001896732E-2</v>
      </c>
      <c r="O752" s="1">
        <f t="shared" ca="1" si="380"/>
        <v>3.0865814709361682E-3</v>
      </c>
      <c r="P752" s="1">
        <f t="shared" si="365"/>
        <v>1.3073826176151297E-2</v>
      </c>
      <c r="Q752" s="119">
        <f t="shared" si="377"/>
        <v>35302.158000000003</v>
      </c>
      <c r="R752" s="1">
        <f t="shared" si="359"/>
        <v>6.043236672038313E-11</v>
      </c>
      <c r="S752" s="2">
        <f t="shared" si="385"/>
        <v>0.1</v>
      </c>
      <c r="Z752" s="1">
        <f t="shared" si="366"/>
        <v>3520</v>
      </c>
      <c r="AA752" s="1">
        <f t="shared" si="367"/>
        <v>6.2426538275876676E-3</v>
      </c>
      <c r="AB752" s="1">
        <f t="shared" si="382"/>
        <v>1.0304006608160589E-3</v>
      </c>
      <c r="AC752" s="1">
        <f t="shared" si="383"/>
        <v>7.7738257454346843E-6</v>
      </c>
      <c r="AD752" s="1">
        <f t="shared" si="368"/>
        <v>6.838946174309064E-3</v>
      </c>
      <c r="AE752" s="1">
        <f t="shared" si="384"/>
        <v>4.6771184775096585E-6</v>
      </c>
      <c r="AF752" s="1">
        <f t="shared" si="369"/>
        <v>7.7738257454346843E-6</v>
      </c>
      <c r="AG752" s="2"/>
      <c r="AH752" s="1">
        <f t="shared" si="370"/>
        <v>1.2051199341080673E-2</v>
      </c>
      <c r="AI752" s="1">
        <f t="shared" si="371"/>
        <v>1.002560419579501</v>
      </c>
      <c r="AJ752" s="1">
        <f t="shared" si="372"/>
        <v>0.87315929927226443</v>
      </c>
      <c r="AK752" s="1">
        <f t="shared" si="373"/>
        <v>-0.34387060599805025</v>
      </c>
      <c r="AL752" s="1">
        <f t="shared" si="374"/>
        <v>-1.5633505834865529</v>
      </c>
      <c r="AM752" s="1">
        <f t="shared" si="375"/>
        <v>-0.9925818392805511</v>
      </c>
      <c r="AN752" s="1">
        <f t="shared" si="386"/>
        <v>17.636788243397842</v>
      </c>
      <c r="AO752" s="1">
        <f t="shared" si="386"/>
        <v>17.636789568874377</v>
      </c>
      <c r="AP752" s="1">
        <f t="shared" si="386"/>
        <v>17.636800567983862</v>
      </c>
      <c r="AQ752" s="1">
        <f t="shared" si="386"/>
        <v>17.636891828656101</v>
      </c>
      <c r="AR752" s="1">
        <f t="shared" si="386"/>
        <v>17.637648170789294</v>
      </c>
      <c r="AS752" s="1">
        <f t="shared" si="386"/>
        <v>17.643858825475728</v>
      </c>
      <c r="AT752" s="1">
        <f t="shared" si="386"/>
        <v>17.691493056466264</v>
      </c>
      <c r="AU752" s="1">
        <f t="shared" si="376"/>
        <v>17.958862596900179</v>
      </c>
    </row>
    <row r="753" spans="1:103" ht="12.95" customHeight="1" x14ac:dyDescent="0.2">
      <c r="A753" s="67" t="s">
        <v>305</v>
      </c>
      <c r="B753" s="68" t="s">
        <v>100</v>
      </c>
      <c r="C753" s="67">
        <v>50642.701000000001</v>
      </c>
      <c r="D753" s="69"/>
      <c r="E753" s="70">
        <f t="shared" si="363"/>
        <v>3712.0033487184087</v>
      </c>
      <c r="F753" s="1">
        <f t="shared" si="364"/>
        <v>3712</v>
      </c>
      <c r="G753" s="1">
        <f t="shared" si="358"/>
        <v>5.6169599993154407E-3</v>
      </c>
      <c r="I753" s="1">
        <f>+C753-(C$7+F753*C$8)</f>
        <v>5.6169599993154407E-3</v>
      </c>
      <c r="O753" s="1">
        <f t="shared" ca="1" si="380"/>
        <v>2.4221240993878932E-3</v>
      </c>
      <c r="P753" s="1">
        <f t="shared" si="365"/>
        <v>1.3853185917312194E-2</v>
      </c>
      <c r="Q753" s="119">
        <f t="shared" si="377"/>
        <v>35624.201000000001</v>
      </c>
      <c r="R753" s="1">
        <f t="shared" si="359"/>
        <v>6.7835417372281461E-5</v>
      </c>
      <c r="S753" s="2">
        <f t="shared" si="385"/>
        <v>0.1</v>
      </c>
      <c r="Z753" s="1">
        <f t="shared" si="366"/>
        <v>3712</v>
      </c>
      <c r="AA753" s="1">
        <f t="shared" si="367"/>
        <v>3.5189535490982695E-3</v>
      </c>
      <c r="AB753" s="1">
        <f t="shared" si="382"/>
        <v>-3.6371527688584902E-3</v>
      </c>
      <c r="AC753" s="1">
        <f t="shared" si="383"/>
        <v>-8.2362259179967531E-3</v>
      </c>
      <c r="AD753" s="1">
        <f t="shared" si="368"/>
        <v>2.0980064502171712E-3</v>
      </c>
      <c r="AE753" s="1">
        <f t="shared" si="384"/>
        <v>4.4016310651528554E-7</v>
      </c>
      <c r="AF753" s="1">
        <f t="shared" si="369"/>
        <v>-8.2362259179967531E-3</v>
      </c>
      <c r="AG753" s="2"/>
      <c r="AH753" s="1">
        <f t="shared" si="370"/>
        <v>9.2541127681739308E-3</v>
      </c>
      <c r="AI753" s="1">
        <f t="shared" si="371"/>
        <v>1.0693671909880009</v>
      </c>
      <c r="AJ753" s="1">
        <f t="shared" si="372"/>
        <v>0.7617303117799934</v>
      </c>
      <c r="AK753" s="1">
        <f t="shared" si="373"/>
        <v>-0.33681113733414991</v>
      </c>
      <c r="AL753" s="1">
        <f t="shared" si="374"/>
        <v>-1.3676835446437048</v>
      </c>
      <c r="AM753" s="1">
        <f t="shared" si="375"/>
        <v>-0.81503524301578689</v>
      </c>
      <c r="AN753" s="1">
        <f t="shared" si="386"/>
        <v>17.81418571308653</v>
      </c>
      <c r="AO753" s="1">
        <f t="shared" si="386"/>
        <v>17.814195061750066</v>
      </c>
      <c r="AP753" s="1">
        <f t="shared" si="386"/>
        <v>17.814248342360706</v>
      </c>
      <c r="AQ753" s="1">
        <f t="shared" si="386"/>
        <v>17.814551911957754</v>
      </c>
      <c r="AR753" s="1">
        <f t="shared" si="386"/>
        <v>17.816278566594388</v>
      </c>
      <c r="AS753" s="1">
        <f t="shared" si="386"/>
        <v>17.826006048618655</v>
      </c>
      <c r="AT753" s="1">
        <f t="shared" si="386"/>
        <v>17.878161616326469</v>
      </c>
      <c r="AU753" s="1">
        <f t="shared" si="376"/>
        <v>18.109938632217997</v>
      </c>
    </row>
    <row r="754" spans="1:103" s="70" customFormat="1" ht="12.95" customHeight="1" x14ac:dyDescent="0.2">
      <c r="A754" s="70" t="s">
        <v>310</v>
      </c>
      <c r="B754" s="2"/>
      <c r="C754" s="69">
        <v>50659.466999999997</v>
      </c>
      <c r="D754" s="69"/>
      <c r="E754" s="1">
        <f t="shared" si="363"/>
        <v>3721.9989002031666</v>
      </c>
      <c r="F754" s="1">
        <f t="shared" si="364"/>
        <v>3722</v>
      </c>
      <c r="G754" s="1">
        <f t="shared" si="358"/>
        <v>-1.8447400070726871E-3</v>
      </c>
      <c r="H754" s="1"/>
      <c r="I754" s="1">
        <f>+G754</f>
        <v>-1.8447400070726871E-3</v>
      </c>
      <c r="J754" s="1"/>
      <c r="K754" s="1"/>
      <c r="L754" s="1"/>
      <c r="M754" s="1"/>
      <c r="N754" s="1"/>
      <c r="O754" s="1">
        <f t="shared" ca="1" si="380"/>
        <v>2.3875169446197532E-3</v>
      </c>
      <c r="P754" s="1">
        <f t="shared" si="365"/>
        <v>1.3893965472487042E-2</v>
      </c>
      <c r="Q754" s="119">
        <f t="shared" si="377"/>
        <v>35640.966999999997</v>
      </c>
      <c r="R754" s="1">
        <f t="shared" si="359"/>
        <v>2.4770685017232348E-4</v>
      </c>
      <c r="S754" s="2">
        <f t="shared" si="385"/>
        <v>0.1</v>
      </c>
      <c r="T754" s="1"/>
      <c r="U754" s="1"/>
      <c r="V754" s="1"/>
      <c r="W754" s="1"/>
      <c r="X754" s="1"/>
      <c r="Y754" s="1"/>
      <c r="Z754" s="1">
        <f t="shared" si="366"/>
        <v>3722</v>
      </c>
      <c r="AA754" s="1">
        <f t="shared" si="367"/>
        <v>3.3630131319906838E-3</v>
      </c>
      <c r="AB754" s="1">
        <f t="shared" si="382"/>
        <v>-1.093904539079329E-2</v>
      </c>
      <c r="AC754" s="1">
        <f t="shared" si="383"/>
        <v>-1.5738705479559731E-2</v>
      </c>
      <c r="AD754" s="1">
        <f t="shared" si="368"/>
        <v>-5.2077531390633709E-3</v>
      </c>
      <c r="AE754" s="1">
        <f t="shared" si="384"/>
        <v>2.7120692757424395E-6</v>
      </c>
      <c r="AF754" s="1">
        <f t="shared" si="369"/>
        <v>-1.5738705479559731E-2</v>
      </c>
      <c r="AG754" s="2"/>
      <c r="AH754" s="1">
        <f t="shared" si="370"/>
        <v>9.0943053837206026E-3</v>
      </c>
      <c r="AI754" s="1">
        <f t="shared" si="371"/>
        <v>1.0730359524979074</v>
      </c>
      <c r="AJ754" s="1">
        <f t="shared" si="372"/>
        <v>0.7546198084539586</v>
      </c>
      <c r="AK754" s="1">
        <f t="shared" si="373"/>
        <v>-0.33603466943250487</v>
      </c>
      <c r="AL754" s="1">
        <f t="shared" si="374"/>
        <v>-1.3567784453916962</v>
      </c>
      <c r="AM754" s="1">
        <f t="shared" si="375"/>
        <v>-0.80600072044666549</v>
      </c>
      <c r="AN754" s="1">
        <f t="shared" si="386"/>
        <v>17.823745108364218</v>
      </c>
      <c r="AO754" s="1">
        <f t="shared" si="386"/>
        <v>17.823755239258045</v>
      </c>
      <c r="AP754" s="1">
        <f t="shared" si="386"/>
        <v>17.823812064761217</v>
      </c>
      <c r="AQ754" s="1">
        <f t="shared" si="386"/>
        <v>17.824130707750136</v>
      </c>
      <c r="AR754" s="1">
        <f t="shared" si="386"/>
        <v>17.825914374593374</v>
      </c>
      <c r="AS754" s="1">
        <f t="shared" si="386"/>
        <v>17.835804066197696</v>
      </c>
      <c r="AT754" s="1">
        <f t="shared" si="386"/>
        <v>17.888036187085763</v>
      </c>
      <c r="AU754" s="1">
        <f t="shared" si="376"/>
        <v>18.117807175724135</v>
      </c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</row>
    <row r="755" spans="1:103" s="70" customFormat="1" ht="12.95" customHeight="1" x14ac:dyDescent="0.2">
      <c r="A755" s="70" t="s">
        <v>310</v>
      </c>
      <c r="B755" s="76"/>
      <c r="C755" s="77">
        <v>50659.476000000002</v>
      </c>
      <c r="D755" s="77"/>
      <c r="E755" s="1">
        <f t="shared" si="363"/>
        <v>3722.004265821884</v>
      </c>
      <c r="F755" s="1">
        <f t="shared" si="364"/>
        <v>3722</v>
      </c>
      <c r="G755" s="1">
        <f t="shared" si="358"/>
        <v>7.155259998398833E-3</v>
      </c>
      <c r="H755" s="1"/>
      <c r="I755" s="1">
        <f>+G755</f>
        <v>7.155259998398833E-3</v>
      </c>
      <c r="J755" s="1"/>
      <c r="K755" s="1"/>
      <c r="L755" s="1"/>
      <c r="M755" s="1"/>
      <c r="N755" s="1"/>
      <c r="O755" s="1">
        <f t="shared" ca="1" si="380"/>
        <v>2.3875169446197532E-3</v>
      </c>
      <c r="P755" s="1">
        <f t="shared" si="365"/>
        <v>1.3893965472487042E-2</v>
      </c>
      <c r="Q755" s="119">
        <f t="shared" si="377"/>
        <v>35640.976000000002</v>
      </c>
      <c r="R755" s="1">
        <f t="shared" si="359"/>
        <v>4.5410151466506391E-5</v>
      </c>
      <c r="S755" s="2">
        <f t="shared" si="385"/>
        <v>0.1</v>
      </c>
      <c r="T755" s="1"/>
      <c r="U755" s="1"/>
      <c r="V755" s="1"/>
      <c r="W755" s="1"/>
      <c r="X755" s="1"/>
      <c r="Y755" s="1"/>
      <c r="Z755" s="1">
        <f t="shared" si="366"/>
        <v>3722</v>
      </c>
      <c r="AA755" s="1">
        <f t="shared" si="367"/>
        <v>3.3630131319906838E-3</v>
      </c>
      <c r="AB755" s="1">
        <f t="shared" si="382"/>
        <v>-1.9390453853217696E-3</v>
      </c>
      <c r="AC755" s="1">
        <f t="shared" si="383"/>
        <v>-6.738705474088209E-3</v>
      </c>
      <c r="AD755" s="1">
        <f t="shared" si="368"/>
        <v>3.7922468664081492E-3</v>
      </c>
      <c r="AE755" s="1">
        <f t="shared" si="384"/>
        <v>1.4381136295782428E-6</v>
      </c>
      <c r="AF755" s="1">
        <f t="shared" si="369"/>
        <v>-6.738705474088209E-3</v>
      </c>
      <c r="AG755" s="2"/>
      <c r="AH755" s="1">
        <f t="shared" si="370"/>
        <v>9.0943053837206026E-3</v>
      </c>
      <c r="AI755" s="1">
        <f t="shared" si="371"/>
        <v>1.0730359524979074</v>
      </c>
      <c r="AJ755" s="1">
        <f t="shared" si="372"/>
        <v>0.7546198084539586</v>
      </c>
      <c r="AK755" s="1">
        <f t="shared" si="373"/>
        <v>-0.33603466943250487</v>
      </c>
      <c r="AL755" s="1">
        <f t="shared" si="374"/>
        <v>-1.3567784453916962</v>
      </c>
      <c r="AM755" s="1">
        <f t="shared" si="375"/>
        <v>-0.80600072044666549</v>
      </c>
      <c r="AN755" s="1">
        <f t="shared" si="386"/>
        <v>17.823745108364218</v>
      </c>
      <c r="AO755" s="1">
        <f t="shared" si="386"/>
        <v>17.823755239258045</v>
      </c>
      <c r="AP755" s="1">
        <f t="shared" si="386"/>
        <v>17.823812064761217</v>
      </c>
      <c r="AQ755" s="1">
        <f t="shared" si="386"/>
        <v>17.824130707750136</v>
      </c>
      <c r="AR755" s="1">
        <f t="shared" si="386"/>
        <v>17.825914374593374</v>
      </c>
      <c r="AS755" s="1">
        <f t="shared" si="386"/>
        <v>17.835804066197696</v>
      </c>
      <c r="AT755" s="1">
        <f t="shared" si="386"/>
        <v>17.888036187085763</v>
      </c>
      <c r="AU755" s="1">
        <f t="shared" si="376"/>
        <v>18.117807175724135</v>
      </c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</row>
    <row r="756" spans="1:103" ht="12.95" customHeight="1" x14ac:dyDescent="0.2">
      <c r="A756" s="67" t="s">
        <v>305</v>
      </c>
      <c r="B756" s="68" t="s">
        <v>100</v>
      </c>
      <c r="C756" s="67">
        <v>50733.27</v>
      </c>
      <c r="D756" s="69"/>
      <c r="E756" s="70">
        <f t="shared" si="363"/>
        <v>3765.9987621994533</v>
      </c>
      <c r="F756" s="1">
        <f t="shared" si="364"/>
        <v>3766</v>
      </c>
      <c r="G756" s="1">
        <f t="shared" si="358"/>
        <v>-2.0762200074386783E-3</v>
      </c>
      <c r="I756" s="1">
        <f>+C756-(C$7+F756*C$8)</f>
        <v>-2.0762200074386783E-3</v>
      </c>
      <c r="O756" s="1">
        <f t="shared" ca="1" si="380"/>
        <v>2.2352454636399392E-3</v>
      </c>
      <c r="P756" s="1">
        <f t="shared" si="365"/>
        <v>1.4073616532645867E-2</v>
      </c>
      <c r="Q756" s="119">
        <f t="shared" si="377"/>
        <v>35714.769999999997</v>
      </c>
      <c r="R756" s="1">
        <f t="shared" si="359"/>
        <v>2.6081722027145E-4</v>
      </c>
      <c r="S756" s="2">
        <f t="shared" si="385"/>
        <v>0.1</v>
      </c>
      <c r="Z756" s="1">
        <f t="shared" si="366"/>
        <v>3766</v>
      </c>
      <c r="AA756" s="1">
        <f t="shared" si="367"/>
        <v>2.6605392397147558E-3</v>
      </c>
      <c r="AB756" s="1">
        <f t="shared" si="382"/>
        <v>-1.0450984188859437E-2</v>
      </c>
      <c r="AC756" s="1">
        <f t="shared" si="383"/>
        <v>-1.6149836540084547E-2</v>
      </c>
      <c r="AD756" s="1">
        <f t="shared" si="368"/>
        <v>-4.7367592471534341E-3</v>
      </c>
      <c r="AE756" s="1">
        <f t="shared" si="384"/>
        <v>2.2436888165493567E-6</v>
      </c>
      <c r="AF756" s="1">
        <f t="shared" si="369"/>
        <v>-1.6149836540084547E-2</v>
      </c>
      <c r="AG756" s="2"/>
      <c r="AH756" s="1">
        <f t="shared" si="370"/>
        <v>8.3747641814207584E-3</v>
      </c>
      <c r="AI756" s="1">
        <f t="shared" si="371"/>
        <v>1.0893680505981878</v>
      </c>
      <c r="AJ756" s="1">
        <f t="shared" si="372"/>
        <v>0.72165702077349292</v>
      </c>
      <c r="AK756" s="1">
        <f t="shared" si="373"/>
        <v>-0.33206460357913664</v>
      </c>
      <c r="AL756" s="1">
        <f t="shared" si="374"/>
        <v>-1.307896949372882</v>
      </c>
      <c r="AM756" s="1">
        <f t="shared" si="375"/>
        <v>-0.76645352986778392</v>
      </c>
      <c r="AN756" s="1">
        <f t="shared" si="386"/>
        <v>17.866198390383722</v>
      </c>
      <c r="AO756" s="1">
        <f t="shared" si="386"/>
        <v>17.866212527942242</v>
      </c>
      <c r="AP756" s="1">
        <f t="shared" si="386"/>
        <v>17.866286700474788</v>
      </c>
      <c r="AQ756" s="1">
        <f t="shared" si="386"/>
        <v>17.866675710509814</v>
      </c>
      <c r="AR756" s="1">
        <f t="shared" si="386"/>
        <v>17.868712232406057</v>
      </c>
      <c r="AS756" s="1">
        <f t="shared" si="386"/>
        <v>17.879274366741996</v>
      </c>
      <c r="AT756" s="1">
        <f t="shared" si="386"/>
        <v>17.931651611729343</v>
      </c>
      <c r="AU756" s="1">
        <f t="shared" si="376"/>
        <v>18.152428767151132</v>
      </c>
    </row>
    <row r="757" spans="1:103" ht="12.95" customHeight="1" x14ac:dyDescent="0.2">
      <c r="A757" s="67" t="s">
        <v>305</v>
      </c>
      <c r="B757" s="68" t="s">
        <v>100</v>
      </c>
      <c r="C757" s="67">
        <v>50914.434000000001</v>
      </c>
      <c r="D757" s="69"/>
      <c r="E757" s="70">
        <f t="shared" si="363"/>
        <v>3874.0050898378345</v>
      </c>
      <c r="F757" s="1">
        <f t="shared" si="364"/>
        <v>3874</v>
      </c>
      <c r="G757" s="1">
        <f t="shared" si="358"/>
        <v>8.5374199989018962E-3</v>
      </c>
      <c r="I757" s="1">
        <f>+C757-(C$7+F757*C$8)</f>
        <v>8.5374199989018962E-3</v>
      </c>
      <c r="O757" s="1">
        <f t="shared" ca="1" si="380"/>
        <v>1.8614881921440347E-3</v>
      </c>
      <c r="P757" s="1">
        <f t="shared" si="365"/>
        <v>1.4516105254999485E-2</v>
      </c>
      <c r="Q757" s="119">
        <f t="shared" si="377"/>
        <v>35895.934000000001</v>
      </c>
      <c r="R757" s="1">
        <f t="shared" si="359"/>
        <v>3.5744677391478686E-5</v>
      </c>
      <c r="S757" s="2">
        <f t="shared" si="385"/>
        <v>0.1</v>
      </c>
      <c r="Z757" s="1">
        <f t="shared" si="366"/>
        <v>3874</v>
      </c>
      <c r="AA757" s="1">
        <f t="shared" si="367"/>
        <v>8.2585961577909608E-4</v>
      </c>
      <c r="AB757" s="1">
        <f t="shared" si="382"/>
        <v>2.0395917188755844E-3</v>
      </c>
      <c r="AC757" s="1">
        <f t="shared" si="383"/>
        <v>-5.9786852560975885E-3</v>
      </c>
      <c r="AD757" s="1">
        <f t="shared" si="368"/>
        <v>7.7115603831228001E-3</v>
      </c>
      <c r="AE757" s="1">
        <f t="shared" si="384"/>
        <v>5.9468163542549072E-6</v>
      </c>
      <c r="AF757" s="1">
        <f t="shared" si="369"/>
        <v>-5.9786852560975885E-3</v>
      </c>
      <c r="AG757" s="2"/>
      <c r="AH757" s="1">
        <f t="shared" si="370"/>
        <v>6.4978282800263118E-3</v>
      </c>
      <c r="AI757" s="1">
        <f t="shared" si="371"/>
        <v>1.1305297817149582</v>
      </c>
      <c r="AJ757" s="1">
        <f t="shared" si="372"/>
        <v>0.62859928824760092</v>
      </c>
      <c r="AK757" s="1">
        <f t="shared" si="373"/>
        <v>-0.3181438754767012</v>
      </c>
      <c r="AL757" s="1">
        <f t="shared" si="374"/>
        <v>-1.1814548065978985</v>
      </c>
      <c r="AM757" s="1">
        <f t="shared" si="375"/>
        <v>-0.67060966086782214</v>
      </c>
      <c r="AN757" s="1">
        <f t="shared" si="386"/>
        <v>17.97316620274502</v>
      </c>
      <c r="AO757" s="1">
        <f t="shared" si="386"/>
        <v>17.973194406589066</v>
      </c>
      <c r="AP757" s="1">
        <f t="shared" si="386"/>
        <v>17.973322557268837</v>
      </c>
      <c r="AQ757" s="1">
        <f t="shared" si="386"/>
        <v>17.973904591394543</v>
      </c>
      <c r="AR757" s="1">
        <f t="shared" si="386"/>
        <v>17.976542978438435</v>
      </c>
      <c r="AS757" s="1">
        <f t="shared" si="386"/>
        <v>17.988400514927349</v>
      </c>
      <c r="AT757" s="1">
        <f t="shared" si="386"/>
        <v>18.039806627832974</v>
      </c>
      <c r="AU757" s="1">
        <f t="shared" si="376"/>
        <v>18.237409037017407</v>
      </c>
    </row>
    <row r="758" spans="1:103" ht="12.95" customHeight="1" x14ac:dyDescent="0.2">
      <c r="A758" s="67" t="s">
        <v>305</v>
      </c>
      <c r="B758" s="68" t="s">
        <v>100</v>
      </c>
      <c r="C758" s="67">
        <v>51048.614000000001</v>
      </c>
      <c r="D758" s="69"/>
      <c r="E758" s="70">
        <f t="shared" si="363"/>
        <v>3954.0005030684861</v>
      </c>
      <c r="F758" s="1">
        <f t="shared" si="364"/>
        <v>3954</v>
      </c>
      <c r="G758" s="1">
        <f t="shared" si="358"/>
        <v>8.4382000204641372E-4</v>
      </c>
      <c r="I758" s="1">
        <f>+C758-(C$7+F758*C$8)</f>
        <v>8.4382000204641372E-4</v>
      </c>
      <c r="O758" s="1">
        <f t="shared" ca="1" si="380"/>
        <v>1.5846309539989199E-3</v>
      </c>
      <c r="P758" s="1">
        <f t="shared" si="365"/>
        <v>1.4845273711598961E-2</v>
      </c>
      <c r="Q758" s="119">
        <f t="shared" si="377"/>
        <v>36030.114000000001</v>
      </c>
      <c r="R758" s="1">
        <f t="shared" si="359"/>
        <v>1.9604070598074278E-4</v>
      </c>
      <c r="S758" s="2">
        <f t="shared" si="385"/>
        <v>0.1</v>
      </c>
      <c r="Z758" s="1">
        <f t="shared" si="366"/>
        <v>3954</v>
      </c>
      <c r="AA758" s="1">
        <f t="shared" si="367"/>
        <v>-6.2952194126838709E-4</v>
      </c>
      <c r="AB758" s="1">
        <f t="shared" si="382"/>
        <v>-4.166992478501763E-3</v>
      </c>
      <c r="AC758" s="1">
        <f t="shared" si="383"/>
        <v>-1.4001453709552547E-2</v>
      </c>
      <c r="AD758" s="1">
        <f t="shared" si="368"/>
        <v>1.4733419433148008E-3</v>
      </c>
      <c r="AE758" s="1">
        <f t="shared" si="384"/>
        <v>2.1707364819306339E-7</v>
      </c>
      <c r="AF758" s="1">
        <f t="shared" si="369"/>
        <v>-1.4001453709552547E-2</v>
      </c>
      <c r="AG758" s="2"/>
      <c r="AH758" s="1">
        <f t="shared" si="370"/>
        <v>5.0108124805481767E-3</v>
      </c>
      <c r="AI758" s="1">
        <f t="shared" si="371"/>
        <v>1.1615990232119739</v>
      </c>
      <c r="AJ758" s="1">
        <f t="shared" si="372"/>
        <v>0.54792589492432242</v>
      </c>
      <c r="AK758" s="1">
        <f t="shared" si="373"/>
        <v>-0.30354456858067036</v>
      </c>
      <c r="AL758" s="1">
        <f t="shared" si="374"/>
        <v>-1.0815867304464231</v>
      </c>
      <c r="AM758" s="1">
        <f t="shared" si="375"/>
        <v>-0.60050857044126671</v>
      </c>
      <c r="AN758" s="1">
        <f t="shared" si="386"/>
        <v>18.054988200880455</v>
      </c>
      <c r="AO758" s="1">
        <f t="shared" si="386"/>
        <v>18.05503057518769</v>
      </c>
      <c r="AP758" s="1">
        <f t="shared" si="386"/>
        <v>18.055206437150225</v>
      </c>
      <c r="AQ758" s="1">
        <f t="shared" si="386"/>
        <v>18.055935963747057</v>
      </c>
      <c r="AR758" s="1">
        <f t="shared" si="386"/>
        <v>18.05895649706429</v>
      </c>
      <c r="AS758" s="1">
        <f t="shared" si="386"/>
        <v>18.071366129582209</v>
      </c>
      <c r="AT758" s="1">
        <f t="shared" si="386"/>
        <v>18.120850648329796</v>
      </c>
      <c r="AU758" s="1">
        <f t="shared" si="376"/>
        <v>18.300357385066498</v>
      </c>
    </row>
    <row r="759" spans="1:103" ht="12.95" customHeight="1" x14ac:dyDescent="0.2">
      <c r="A759" s="67" t="s">
        <v>120</v>
      </c>
      <c r="B759" s="68" t="s">
        <v>100</v>
      </c>
      <c r="C759" s="67">
        <v>51300.224999999999</v>
      </c>
      <c r="D759" s="69"/>
      <c r="E759" s="70">
        <f t="shared" si="363"/>
        <v>4104.0059131025973</v>
      </c>
      <c r="F759" s="1">
        <f t="shared" si="364"/>
        <v>4104</v>
      </c>
      <c r="G759" s="1">
        <f t="shared" si="358"/>
        <v>9.9183199927210808E-3</v>
      </c>
      <c r="K759" s="1">
        <f>+C759-(C$7+F759*C$8)</f>
        <v>9.9183199927210808E-3</v>
      </c>
      <c r="O759" s="1">
        <f t="shared" ca="1" si="380"/>
        <v>1.0655236324768284E-3</v>
      </c>
      <c r="P759" s="1">
        <f t="shared" si="365"/>
        <v>1.5465673784868409E-2</v>
      </c>
      <c r="Q759" s="119">
        <f t="shared" si="377"/>
        <v>36281.724999999999</v>
      </c>
      <c r="R759" s="1">
        <f t="shared" si="359"/>
        <v>3.0773134095251347E-5</v>
      </c>
      <c r="S759" s="2">
        <f>S$18</f>
        <v>1</v>
      </c>
      <c r="Z759" s="1">
        <f t="shared" si="366"/>
        <v>4104</v>
      </c>
      <c r="AA759" s="1">
        <f t="shared" si="367"/>
        <v>-3.5531104758173022E-3</v>
      </c>
      <c r="AB759" s="1">
        <f t="shared" si="382"/>
        <v>7.8911747936787919E-3</v>
      </c>
      <c r="AC759" s="1">
        <f t="shared" si="383"/>
        <v>-5.5473537921473283E-3</v>
      </c>
      <c r="AD759" s="1">
        <f t="shared" si="368"/>
        <v>1.3471430468538383E-2</v>
      </c>
      <c r="AE759" s="1">
        <f t="shared" si="384"/>
        <v>1.8147943886866427E-4</v>
      </c>
      <c r="AF759" s="1">
        <f t="shared" si="369"/>
        <v>-5.5473537921473283E-3</v>
      </c>
      <c r="AG759" s="2"/>
      <c r="AH759" s="1">
        <f t="shared" si="370"/>
        <v>2.0271451990422889E-3</v>
      </c>
      <c r="AI759" s="1">
        <f t="shared" si="371"/>
        <v>1.2192474161139597</v>
      </c>
      <c r="AJ759" s="1">
        <f t="shared" si="372"/>
        <v>0.3688332102577232</v>
      </c>
      <c r="AK759" s="1">
        <f t="shared" si="373"/>
        <v>-0.26492285659270998</v>
      </c>
      <c r="AL759" s="1">
        <f t="shared" si="374"/>
        <v>-0.87945735015425208</v>
      </c>
      <c r="AM759" s="1">
        <f t="shared" si="375"/>
        <v>-0.47044910976938814</v>
      </c>
      <c r="AN759" s="1">
        <f t="shared" si="386"/>
        <v>18.214373214178135</v>
      </c>
      <c r="AO759" s="1">
        <f t="shared" si="386"/>
        <v>18.21444626172087</v>
      </c>
      <c r="AP759" s="1">
        <f t="shared" si="386"/>
        <v>18.214710111561899</v>
      </c>
      <c r="AQ759" s="1">
        <f t="shared" si="386"/>
        <v>18.215662718158534</v>
      </c>
      <c r="AR759" s="1">
        <f t="shared" si="386"/>
        <v>18.219096488684436</v>
      </c>
      <c r="AS759" s="1">
        <f t="shared" si="386"/>
        <v>18.231403384137266</v>
      </c>
      <c r="AT759" s="1">
        <f t="shared" si="386"/>
        <v>18.274666213737909</v>
      </c>
      <c r="AU759" s="1">
        <f t="shared" si="376"/>
        <v>18.418385537658544</v>
      </c>
    </row>
    <row r="760" spans="1:103" ht="12.95" customHeight="1" x14ac:dyDescent="0.2">
      <c r="A760" s="67" t="s">
        <v>305</v>
      </c>
      <c r="B760" s="68" t="s">
        <v>101</v>
      </c>
      <c r="C760" s="67">
        <v>51361.440999999999</v>
      </c>
      <c r="D760" s="69"/>
      <c r="E760" s="70">
        <f t="shared" si="363"/>
        <v>4140.5016592371003</v>
      </c>
      <c r="F760" s="1">
        <f t="shared" si="364"/>
        <v>4140.5</v>
      </c>
      <c r="G760" s="1">
        <f t="shared" si="358"/>
        <v>2.7831149927806109E-3</v>
      </c>
      <c r="I760" s="1">
        <f>+C760-(C$7+F760*C$8)</f>
        <v>2.7831149927806109E-3</v>
      </c>
      <c r="O760" s="1">
        <f t="shared" ca="1" si="380"/>
        <v>9.3920751757311897E-4</v>
      </c>
      <c r="P760" s="1">
        <f t="shared" si="365"/>
        <v>1.5617271018448415E-2</v>
      </c>
      <c r="Q760" s="119">
        <f t="shared" si="377"/>
        <v>36342.940999999999</v>
      </c>
      <c r="R760" s="1">
        <f t="shared" si="359"/>
        <v>1.6471556089118521E-4</v>
      </c>
      <c r="S760" s="2">
        <f>S$16</f>
        <v>0.1</v>
      </c>
      <c r="Z760" s="1">
        <f t="shared" si="366"/>
        <v>4140.5</v>
      </c>
      <c r="AA760" s="1">
        <f t="shared" si="367"/>
        <v>-4.2970239416289203E-3</v>
      </c>
      <c r="AB760" s="1">
        <f t="shared" si="382"/>
        <v>1.5146532743891522E-3</v>
      </c>
      <c r="AC760" s="1">
        <f t="shared" si="383"/>
        <v>-1.2834156025667804E-2</v>
      </c>
      <c r="AD760" s="1">
        <f t="shared" si="368"/>
        <v>7.0801389344095312E-3</v>
      </c>
      <c r="AE760" s="1">
        <f t="shared" si="384"/>
        <v>5.0128367330541735E-6</v>
      </c>
      <c r="AF760" s="1">
        <f t="shared" si="369"/>
        <v>-1.2834156025667804E-2</v>
      </c>
      <c r="AG760" s="2"/>
      <c r="AH760" s="1">
        <f t="shared" si="370"/>
        <v>1.2684617183914588E-3</v>
      </c>
      <c r="AI760" s="1">
        <f t="shared" si="371"/>
        <v>1.2327576460256349</v>
      </c>
      <c r="AJ760" s="1">
        <f t="shared" si="372"/>
        <v>0.3198849256267961</v>
      </c>
      <c r="AK760" s="1">
        <f t="shared" si="373"/>
        <v>-0.25313519635660042</v>
      </c>
      <c r="AL760" s="1">
        <f t="shared" si="374"/>
        <v>-0.82731196473224788</v>
      </c>
      <c r="AM760" s="1">
        <f t="shared" si="375"/>
        <v>-0.43898475490301392</v>
      </c>
      <c r="AN760" s="1">
        <f t="shared" si="386"/>
        <v>18.254310875065343</v>
      </c>
      <c r="AO760" s="1">
        <f t="shared" si="386"/>
        <v>18.254390810038835</v>
      </c>
      <c r="AP760" s="1">
        <f t="shared" si="386"/>
        <v>18.254671501243912</v>
      </c>
      <c r="AQ760" s="1">
        <f t="shared" si="386"/>
        <v>18.255656724957547</v>
      </c>
      <c r="AR760" s="1">
        <f t="shared" si="386"/>
        <v>18.259109682493111</v>
      </c>
      <c r="AS760" s="1">
        <f t="shared" si="386"/>
        <v>18.271149109372892</v>
      </c>
      <c r="AT760" s="1">
        <f t="shared" si="386"/>
        <v>18.312416827752859</v>
      </c>
      <c r="AU760" s="1">
        <f t="shared" si="376"/>
        <v>18.447105721455941</v>
      </c>
    </row>
    <row r="761" spans="1:103" ht="12.95" customHeight="1" x14ac:dyDescent="0.2">
      <c r="A761" s="67" t="s">
        <v>305</v>
      </c>
      <c r="B761" s="68" t="s">
        <v>100</v>
      </c>
      <c r="C761" s="67">
        <v>51370.678999999996</v>
      </c>
      <c r="D761" s="69"/>
      <c r="E761" s="70">
        <f t="shared" si="363"/>
        <v>4146.0091687573313</v>
      </c>
      <c r="F761" s="1">
        <f t="shared" si="364"/>
        <v>4146</v>
      </c>
      <c r="G761" s="1">
        <f t="shared" si="358"/>
        <v>1.5379179989395197E-2</v>
      </c>
      <c r="I761" s="1">
        <f>+C761-(C$7+F761*C$8)</f>
        <v>1.5379179989395197E-2</v>
      </c>
      <c r="O761" s="1">
        <f t="shared" ca="1" si="380"/>
        <v>9.201735824506431E-4</v>
      </c>
      <c r="P761" s="1">
        <f t="shared" si="365"/>
        <v>1.5640135925008802E-2</v>
      </c>
      <c r="Q761" s="119">
        <f t="shared" si="377"/>
        <v>36352.178999999996</v>
      </c>
      <c r="R761" s="1">
        <f t="shared" si="359"/>
        <v>6.8098000331971527E-8</v>
      </c>
      <c r="S761" s="2">
        <f>S$16</f>
        <v>0.1</v>
      </c>
      <c r="Z761" s="1">
        <f t="shared" si="366"/>
        <v>4146</v>
      </c>
      <c r="AA761" s="1">
        <f t="shared" si="367"/>
        <v>-4.4100426802749261E-3</v>
      </c>
      <c r="AB761" s="1">
        <f t="shared" si="382"/>
        <v>1.4225967747434124E-2</v>
      </c>
      <c r="AC761" s="1">
        <f t="shared" si="383"/>
        <v>-2.6095593561360417E-4</v>
      </c>
      <c r="AD761" s="1">
        <f t="shared" si="368"/>
        <v>1.9789222669670124E-2</v>
      </c>
      <c r="AE761" s="1">
        <f t="shared" si="384"/>
        <v>3.91613333869786E-5</v>
      </c>
      <c r="AF761" s="1">
        <f t="shared" si="369"/>
        <v>-2.6095593561360417E-4</v>
      </c>
      <c r="AG761" s="2"/>
      <c r="AH761" s="1">
        <f t="shared" si="370"/>
        <v>1.153212241961073E-3</v>
      </c>
      <c r="AI761" s="1">
        <f t="shared" si="371"/>
        <v>1.234764416579579</v>
      </c>
      <c r="AJ761" s="1">
        <f t="shared" si="372"/>
        <v>0.31233610642424697</v>
      </c>
      <c r="AK761" s="1">
        <f t="shared" si="373"/>
        <v>-0.25127518406308896</v>
      </c>
      <c r="AL761" s="1">
        <f t="shared" si="374"/>
        <v>-0.81935511037639475</v>
      </c>
      <c r="AM761" s="1">
        <f t="shared" si="375"/>
        <v>-0.43424790228623644</v>
      </c>
      <c r="AN761" s="1">
        <f t="shared" ref="AN761:AT770" si="387">$AU761+$AB$7*SIN(AO761)</f>
        <v>18.260366819497957</v>
      </c>
      <c r="AO761" s="1">
        <f t="shared" si="387"/>
        <v>18.260447728520358</v>
      </c>
      <c r="AP761" s="1">
        <f t="shared" si="387"/>
        <v>18.260730685046209</v>
      </c>
      <c r="AQ761" s="1">
        <f t="shared" si="387"/>
        <v>18.261719825761443</v>
      </c>
      <c r="AR761" s="1">
        <f t="shared" si="387"/>
        <v>18.265172492909425</v>
      </c>
      <c r="AS761" s="1">
        <f t="shared" si="387"/>
        <v>18.277163228305781</v>
      </c>
      <c r="AT761" s="1">
        <f t="shared" si="387"/>
        <v>18.318115091515473</v>
      </c>
      <c r="AU761" s="1">
        <f t="shared" si="376"/>
        <v>18.451433420384316</v>
      </c>
    </row>
    <row r="762" spans="1:103" ht="12.95" customHeight="1" x14ac:dyDescent="0.2">
      <c r="A762" s="67" t="s">
        <v>120</v>
      </c>
      <c r="B762" s="68" t="s">
        <v>100</v>
      </c>
      <c r="C762" s="67">
        <v>51384.084000000003</v>
      </c>
      <c r="D762" s="69"/>
      <c r="E762" s="70">
        <f t="shared" si="363"/>
        <v>4154.0009597422568</v>
      </c>
      <c r="F762" s="1">
        <f t="shared" si="364"/>
        <v>4154</v>
      </c>
      <c r="G762" s="1">
        <f t="shared" si="358"/>
        <v>1.6098199994303286E-3</v>
      </c>
      <c r="K762" s="1">
        <f>+C762-(C$7+F762*C$8)</f>
        <v>1.6098199994303286E-3</v>
      </c>
      <c r="O762" s="1">
        <f t="shared" ca="1" si="380"/>
        <v>8.9248785863613178E-4</v>
      </c>
      <c r="P762" s="1">
        <f t="shared" si="365"/>
        <v>1.5673404017159796E-2</v>
      </c>
      <c r="Q762" s="119">
        <f t="shared" si="377"/>
        <v>36365.584000000003</v>
      </c>
      <c r="R762" s="1">
        <f t="shared" si="359"/>
        <v>1.9778439542373572E-4</v>
      </c>
      <c r="S762" s="2">
        <f>S$18</f>
        <v>1</v>
      </c>
      <c r="Z762" s="1">
        <f t="shared" si="366"/>
        <v>4154</v>
      </c>
      <c r="AA762" s="1">
        <f t="shared" si="367"/>
        <v>-4.5748392861283691E-3</v>
      </c>
      <c r="AB762" s="1">
        <f t="shared" si="382"/>
        <v>6.2465146617737377E-4</v>
      </c>
      <c r="AC762" s="1">
        <f t="shared" si="383"/>
        <v>-1.4063584017729468E-2</v>
      </c>
      <c r="AD762" s="1">
        <f t="shared" si="368"/>
        <v>6.1846592855586977E-3</v>
      </c>
      <c r="AE762" s="1">
        <f t="shared" si="384"/>
        <v>3.8250010478447423E-5</v>
      </c>
      <c r="AF762" s="1">
        <f t="shared" si="369"/>
        <v>-1.4063584017729468E-2</v>
      </c>
      <c r="AG762" s="2"/>
      <c r="AH762" s="1">
        <f t="shared" si="370"/>
        <v>9.8516853325295484E-4</v>
      </c>
      <c r="AI762" s="1">
        <f t="shared" si="371"/>
        <v>1.2376682500952494</v>
      </c>
      <c r="AJ762" s="1">
        <f t="shared" si="372"/>
        <v>0.30127686311528717</v>
      </c>
      <c r="AK762" s="1">
        <f t="shared" si="373"/>
        <v>-0.24853038509315392</v>
      </c>
      <c r="AL762" s="1">
        <f t="shared" si="374"/>
        <v>-0.80773538853923443</v>
      </c>
      <c r="AM762" s="1">
        <f t="shared" si="375"/>
        <v>-0.42735976939199527</v>
      </c>
      <c r="AN762" s="1">
        <f t="shared" si="387"/>
        <v>18.269192991372829</v>
      </c>
      <c r="AO762" s="1">
        <f t="shared" si="387"/>
        <v>18.269275281396077</v>
      </c>
      <c r="AP762" s="1">
        <f t="shared" si="387"/>
        <v>18.269561391170114</v>
      </c>
      <c r="AQ762" s="1">
        <f t="shared" si="387"/>
        <v>18.270555733951362</v>
      </c>
      <c r="AR762" s="1">
        <f t="shared" si="387"/>
        <v>18.274006452888386</v>
      </c>
      <c r="AS762" s="1">
        <f t="shared" si="387"/>
        <v>18.285922449761181</v>
      </c>
      <c r="AT762" s="1">
        <f t="shared" si="387"/>
        <v>18.326407925514136</v>
      </c>
      <c r="AU762" s="1">
        <f t="shared" si="376"/>
        <v>18.457728255189224</v>
      </c>
    </row>
    <row r="763" spans="1:103" ht="12.95" customHeight="1" x14ac:dyDescent="0.2">
      <c r="A763" s="67" t="s">
        <v>311</v>
      </c>
      <c r="B763" s="68" t="s">
        <v>101</v>
      </c>
      <c r="C763" s="67">
        <v>51678.455000000002</v>
      </c>
      <c r="D763" s="69"/>
      <c r="E763" s="70">
        <f t="shared" si="363"/>
        <v>4329.4990204675514</v>
      </c>
      <c r="F763" s="1">
        <f t="shared" si="364"/>
        <v>4329.5</v>
      </c>
      <c r="G763" s="1">
        <f t="shared" si="358"/>
        <v>-1.6430149989901111E-3</v>
      </c>
      <c r="I763" s="1">
        <f>+G763</f>
        <v>-1.6430149989901111E-3</v>
      </c>
      <c r="O763" s="1">
        <f t="shared" ca="1" si="380"/>
        <v>2.8513229245528439E-4</v>
      </c>
      <c r="P763" s="1">
        <f t="shared" si="365"/>
        <v>1.6406218453396331E-2</v>
      </c>
      <c r="Q763" s="119">
        <f t="shared" si="377"/>
        <v>36659.955000000002</v>
      </c>
      <c r="R763" s="1">
        <f t="shared" si="359"/>
        <v>3.2577482821874578E-4</v>
      </c>
      <c r="S763" s="2">
        <f t="shared" ref="S763:S771" si="388">S$16</f>
        <v>0.1</v>
      </c>
      <c r="Z763" s="1">
        <f t="shared" si="366"/>
        <v>4329.5</v>
      </c>
      <c r="AA763" s="1">
        <f t="shared" si="367"/>
        <v>-8.277990962165983E-3</v>
      </c>
      <c r="AB763" s="1">
        <f t="shared" si="382"/>
        <v>1.1469151297579263E-3</v>
      </c>
      <c r="AC763" s="1">
        <f t="shared" si="383"/>
        <v>-1.8049233452386442E-2</v>
      </c>
      <c r="AD763" s="1">
        <f t="shared" si="368"/>
        <v>6.6349759631758719E-3</v>
      </c>
      <c r="AE763" s="1">
        <f t="shared" si="384"/>
        <v>4.4022906031921588E-6</v>
      </c>
      <c r="AF763" s="1">
        <f t="shared" si="369"/>
        <v>-1.8049233452386442E-2</v>
      </c>
      <c r="AG763" s="2"/>
      <c r="AH763" s="1">
        <f t="shared" si="370"/>
        <v>-2.7899301287480373E-3</v>
      </c>
      <c r="AI763" s="1">
        <f t="shared" si="371"/>
        <v>1.2949974341787436</v>
      </c>
      <c r="AJ763" s="1">
        <f t="shared" si="372"/>
        <v>3.8012779569208469E-2</v>
      </c>
      <c r="AK763" s="1">
        <f t="shared" si="373"/>
        <v>-0.17672029664372807</v>
      </c>
      <c r="AL763" s="1">
        <f t="shared" si="374"/>
        <v>-0.53972587613293799</v>
      </c>
      <c r="AM763" s="1">
        <f t="shared" si="375"/>
        <v>-0.27661058126995142</v>
      </c>
      <c r="AN763" s="1">
        <f t="shared" si="387"/>
        <v>18.467710257518277</v>
      </c>
      <c r="AO763" s="1">
        <f t="shared" si="387"/>
        <v>18.467805645092469</v>
      </c>
      <c r="AP763" s="1">
        <f t="shared" si="387"/>
        <v>18.468104530103897</v>
      </c>
      <c r="AQ763" s="1">
        <f t="shared" si="387"/>
        <v>18.469040817015994</v>
      </c>
      <c r="AR763" s="1">
        <f t="shared" si="387"/>
        <v>18.471971565162161</v>
      </c>
      <c r="AS763" s="1">
        <f t="shared" si="387"/>
        <v>18.48112351254953</v>
      </c>
      <c r="AT763" s="1">
        <f t="shared" si="387"/>
        <v>18.509500109281948</v>
      </c>
      <c r="AU763" s="1">
        <f t="shared" si="376"/>
        <v>18.595821193721918</v>
      </c>
    </row>
    <row r="764" spans="1:103" ht="12.95" customHeight="1" x14ac:dyDescent="0.2">
      <c r="A764" s="67" t="s">
        <v>305</v>
      </c>
      <c r="B764" s="68" t="s">
        <v>100</v>
      </c>
      <c r="C764" s="67">
        <v>51702.77</v>
      </c>
      <c r="D764" s="69"/>
      <c r="E764" s="70">
        <f t="shared" si="363"/>
        <v>4343.9951336938357</v>
      </c>
      <c r="F764" s="1">
        <f t="shared" si="364"/>
        <v>4344</v>
      </c>
      <c r="G764" s="1">
        <f t="shared" si="358"/>
        <v>-8.162480007740669E-3</v>
      </c>
      <c r="I764" s="1">
        <f>+C764-(C$7+F764*C$8)</f>
        <v>-8.162480007740669E-3</v>
      </c>
      <c r="O764" s="1">
        <f t="shared" ca="1" si="380"/>
        <v>2.3495191804148198E-4</v>
      </c>
      <c r="P764" s="1">
        <f t="shared" si="365"/>
        <v>1.6467020647746251E-2</v>
      </c>
      <c r="Q764" s="119">
        <f t="shared" si="377"/>
        <v>36684.269999999997</v>
      </c>
      <c r="R764" s="1">
        <f t="shared" si="359"/>
        <v>6.0661230253863062E-4</v>
      </c>
      <c r="S764" s="2">
        <f t="shared" si="388"/>
        <v>0.1</v>
      </c>
      <c r="Z764" s="1">
        <f t="shared" si="366"/>
        <v>4344</v>
      </c>
      <c r="AA764" s="1">
        <f t="shared" si="367"/>
        <v>-8.5881680708558995E-3</v>
      </c>
      <c r="AB764" s="1">
        <f t="shared" si="382"/>
        <v>-5.0563673798423841E-3</v>
      </c>
      <c r="AC764" s="1">
        <f t="shared" si="383"/>
        <v>-2.462950065548692E-2</v>
      </c>
      <c r="AD764" s="1">
        <f t="shared" si="368"/>
        <v>4.2568806311523051E-4</v>
      </c>
      <c r="AE764" s="1">
        <f t="shared" si="384"/>
        <v>1.8121032707879649E-8</v>
      </c>
      <c r="AF764" s="1">
        <f t="shared" si="369"/>
        <v>-2.462950065548692E-2</v>
      </c>
      <c r="AG764" s="2"/>
      <c r="AH764" s="1">
        <f t="shared" si="370"/>
        <v>-3.1061126278982849E-3</v>
      </c>
      <c r="AI764" s="1">
        <f t="shared" si="371"/>
        <v>1.2990143922092345</v>
      </c>
      <c r="AJ764" s="1">
        <f t="shared" si="372"/>
        <v>1.4840231105600593E-2</v>
      </c>
      <c r="AK764" s="1">
        <f t="shared" si="373"/>
        <v>-0.16983504546951281</v>
      </c>
      <c r="AL764" s="1">
        <f t="shared" si="374"/>
        <v>-0.51654471191903906</v>
      </c>
      <c r="AM764" s="1">
        <f t="shared" si="375"/>
        <v>-0.26417248467356413</v>
      </c>
      <c r="AN764" s="1">
        <f t="shared" si="387"/>
        <v>18.484492926973086</v>
      </c>
      <c r="AO764" s="1">
        <f t="shared" si="387"/>
        <v>18.484587418947079</v>
      </c>
      <c r="AP764" s="1">
        <f t="shared" si="387"/>
        <v>18.484881558742167</v>
      </c>
      <c r="AQ764" s="1">
        <f t="shared" si="387"/>
        <v>18.485796961978906</v>
      </c>
      <c r="AR764" s="1">
        <f t="shared" si="387"/>
        <v>18.488643786308597</v>
      </c>
      <c r="AS764" s="1">
        <f t="shared" si="387"/>
        <v>18.497477780697803</v>
      </c>
      <c r="AT764" s="1">
        <f t="shared" si="387"/>
        <v>18.524712872585834</v>
      </c>
      <c r="AU764" s="1">
        <f t="shared" si="376"/>
        <v>18.607230581805815</v>
      </c>
    </row>
    <row r="765" spans="1:103" ht="12.95" customHeight="1" x14ac:dyDescent="0.2">
      <c r="A765" s="67" t="s">
        <v>312</v>
      </c>
      <c r="B765" s="68" t="s">
        <v>101</v>
      </c>
      <c r="C765" s="67">
        <v>51730.447</v>
      </c>
      <c r="D765" s="69"/>
      <c r="E765" s="70">
        <f t="shared" si="363"/>
        <v>4360.4956035998202</v>
      </c>
      <c r="F765" s="1">
        <f t="shared" si="364"/>
        <v>4360.5</v>
      </c>
      <c r="G765" s="1">
        <f t="shared" si="358"/>
        <v>-7.3742850072449073E-3</v>
      </c>
      <c r="I765" s="1">
        <f>+G765</f>
        <v>-7.3742850072449073E-3</v>
      </c>
      <c r="O765" s="1">
        <f t="shared" ca="1" si="380"/>
        <v>1.7785011267405261E-4</v>
      </c>
      <c r="P765" s="1">
        <f t="shared" si="365"/>
        <v>1.6536256931794141E-2</v>
      </c>
      <c r="Q765" s="119">
        <f t="shared" si="377"/>
        <v>36711.947</v>
      </c>
      <c r="R765" s="1">
        <f t="shared" si="359"/>
        <v>5.7171401581854523E-4</v>
      </c>
      <c r="S765" s="2">
        <f t="shared" si="388"/>
        <v>0.1</v>
      </c>
      <c r="Z765" s="1">
        <f t="shared" si="366"/>
        <v>4360.5</v>
      </c>
      <c r="AA765" s="1">
        <f t="shared" si="367"/>
        <v>-8.9412069704596659E-3</v>
      </c>
      <c r="AB765" s="1">
        <f t="shared" si="382"/>
        <v>-3.9082884243917607E-3</v>
      </c>
      <c r="AC765" s="1">
        <f t="shared" si="383"/>
        <v>-2.3910541939039048E-2</v>
      </c>
      <c r="AD765" s="1">
        <f t="shared" si="368"/>
        <v>1.5669219632147586E-3</v>
      </c>
      <c r="AE765" s="1">
        <f t="shared" si="384"/>
        <v>2.4552444388047933E-7</v>
      </c>
      <c r="AF765" s="1">
        <f t="shared" si="369"/>
        <v>-2.3910541939039048E-2</v>
      </c>
      <c r="AG765" s="2"/>
      <c r="AH765" s="1">
        <f t="shared" si="370"/>
        <v>-3.4659965828531467E-3</v>
      </c>
      <c r="AI765" s="1">
        <f t="shared" si="371"/>
        <v>1.3034175914559725</v>
      </c>
      <c r="AJ765" s="1">
        <f t="shared" si="372"/>
        <v>-1.1708896779915811E-2</v>
      </c>
      <c r="AK765" s="1">
        <f t="shared" si="373"/>
        <v>-0.1618373090883124</v>
      </c>
      <c r="AL765" s="1">
        <f t="shared" si="374"/>
        <v>-0.48999477170135558</v>
      </c>
      <c r="AM765" s="1">
        <f t="shared" si="375"/>
        <v>-0.25001989298716704</v>
      </c>
      <c r="AN765" s="1">
        <f t="shared" si="387"/>
        <v>18.503652266072514</v>
      </c>
      <c r="AO765" s="1">
        <f t="shared" si="387"/>
        <v>18.503745301160873</v>
      </c>
      <c r="AP765" s="1">
        <f t="shared" si="387"/>
        <v>18.504032855167868</v>
      </c>
      <c r="AQ765" s="1">
        <f t="shared" si="387"/>
        <v>18.504921442660674</v>
      </c>
      <c r="AR765" s="1">
        <f t="shared" si="387"/>
        <v>18.507665532631094</v>
      </c>
      <c r="AS765" s="1">
        <f t="shared" si="387"/>
        <v>18.51612291505915</v>
      </c>
      <c r="AT765" s="1">
        <f t="shared" si="387"/>
        <v>18.542036986443176</v>
      </c>
      <c r="AU765" s="1">
        <f t="shared" si="376"/>
        <v>18.62021367859094</v>
      </c>
    </row>
    <row r="766" spans="1:103" ht="12.95" customHeight="1" x14ac:dyDescent="0.2">
      <c r="A766" s="67" t="s">
        <v>305</v>
      </c>
      <c r="B766" s="68" t="s">
        <v>101</v>
      </c>
      <c r="C766" s="67">
        <v>51809.286999999997</v>
      </c>
      <c r="D766" s="69"/>
      <c r="E766" s="70">
        <f t="shared" si="363"/>
        <v>4407.4984235365046</v>
      </c>
      <c r="F766" s="1">
        <f t="shared" si="364"/>
        <v>4407.5</v>
      </c>
      <c r="G766" s="1">
        <f t="shared" si="358"/>
        <v>-2.6442750095156953E-3</v>
      </c>
      <c r="I766" s="1">
        <f>+C766-(C$7+F766*C$8)</f>
        <v>-2.6442750095156953E-3</v>
      </c>
      <c r="O766" s="1">
        <f t="shared" ca="1" si="380"/>
        <v>1.5196485263798201E-5</v>
      </c>
      <c r="P766" s="1">
        <f t="shared" si="365"/>
        <v>1.673375305840822E-2</v>
      </c>
      <c r="Q766" s="119">
        <f t="shared" si="377"/>
        <v>36790.786999999997</v>
      </c>
      <c r="R766" s="1">
        <f t="shared" si="359"/>
        <v>3.7550797180124708E-4</v>
      </c>
      <c r="S766" s="2">
        <f t="shared" si="388"/>
        <v>0.1</v>
      </c>
      <c r="Z766" s="1">
        <f t="shared" si="366"/>
        <v>4407.5</v>
      </c>
      <c r="AA766" s="1">
        <f t="shared" si="367"/>
        <v>-9.9455927734422092E-3</v>
      </c>
      <c r="AB766" s="1">
        <f t="shared" si="382"/>
        <v>1.8456715512323489E-3</v>
      </c>
      <c r="AC766" s="1">
        <f t="shared" si="383"/>
        <v>-1.9378028067923915E-2</v>
      </c>
      <c r="AD766" s="1">
        <f t="shared" si="368"/>
        <v>7.3013177639265139E-3</v>
      </c>
      <c r="AE766" s="1">
        <f t="shared" si="384"/>
        <v>5.3309241089828867E-6</v>
      </c>
      <c r="AF766" s="1">
        <f t="shared" si="369"/>
        <v>-1.9378028067923915E-2</v>
      </c>
      <c r="AG766" s="2"/>
      <c r="AH766" s="1">
        <f t="shared" si="370"/>
        <v>-4.4899465607480442E-3</v>
      </c>
      <c r="AI766" s="1">
        <f t="shared" si="371"/>
        <v>1.3149077904393247</v>
      </c>
      <c r="AJ766" s="1">
        <f t="shared" si="372"/>
        <v>-8.8160583263419773E-2</v>
      </c>
      <c r="AK766" s="1">
        <f t="shared" si="373"/>
        <v>-0.13815438081549114</v>
      </c>
      <c r="AL766" s="1">
        <f t="shared" si="374"/>
        <v>-0.41342874991774375</v>
      </c>
      <c r="AM766" s="1">
        <f t="shared" si="375"/>
        <v>-0.20970994582453423</v>
      </c>
      <c r="AN766" s="1">
        <f t="shared" si="387"/>
        <v>18.558564230667763</v>
      </c>
      <c r="AO766" s="1">
        <f t="shared" si="387"/>
        <v>18.55865051022872</v>
      </c>
      <c r="AP766" s="1">
        <f t="shared" si="387"/>
        <v>18.558912404075446</v>
      </c>
      <c r="AQ766" s="1">
        <f t="shared" si="387"/>
        <v>18.559707233745314</v>
      </c>
      <c r="AR766" s="1">
        <f t="shared" si="387"/>
        <v>18.562118335937416</v>
      </c>
      <c r="AS766" s="1">
        <f t="shared" si="387"/>
        <v>18.569421939688681</v>
      </c>
      <c r="AT766" s="1">
        <f t="shared" si="387"/>
        <v>18.59145420937498</v>
      </c>
      <c r="AU766" s="1">
        <f t="shared" si="376"/>
        <v>18.657195833069782</v>
      </c>
    </row>
    <row r="767" spans="1:103" ht="12.95" customHeight="1" x14ac:dyDescent="0.2">
      <c r="A767" s="67" t="s">
        <v>313</v>
      </c>
      <c r="B767" s="68" t="s">
        <v>101</v>
      </c>
      <c r="C767" s="67">
        <v>52416.485999999997</v>
      </c>
      <c r="D767" s="69"/>
      <c r="E767" s="70">
        <f t="shared" si="363"/>
        <v>4769.4982366102722</v>
      </c>
      <c r="F767" s="1">
        <f t="shared" si="364"/>
        <v>4769.5</v>
      </c>
      <c r="G767" s="1">
        <f t="shared" si="358"/>
        <v>-2.9578150060842745E-3</v>
      </c>
      <c r="I767" s="1">
        <f>+G767</f>
        <v>-2.9578150060842745E-3</v>
      </c>
      <c r="O767" s="1">
        <f t="shared" ca="1" si="380"/>
        <v>-1.2375825173428501E-3</v>
      </c>
      <c r="P767" s="1">
        <f t="shared" si="365"/>
        <v>1.8268665909516917E-2</v>
      </c>
      <c r="Q767" s="119">
        <f t="shared" si="377"/>
        <v>37397.985999999997</v>
      </c>
      <c r="R767" s="1">
        <f t="shared" si="359"/>
        <v>4.5056349206038155E-4</v>
      </c>
      <c r="S767" s="2">
        <f t="shared" si="388"/>
        <v>0.1</v>
      </c>
      <c r="Z767" s="1">
        <f t="shared" si="366"/>
        <v>4769.5</v>
      </c>
      <c r="AA767" s="1">
        <f t="shared" si="367"/>
        <v>-1.7133890197894491E-2</v>
      </c>
      <c r="AB767" s="1">
        <f t="shared" si="382"/>
        <v>8.8743958132535151E-3</v>
      </c>
      <c r="AC767" s="1">
        <f t="shared" si="383"/>
        <v>-2.1226480915601191E-2</v>
      </c>
      <c r="AD767" s="1">
        <f t="shared" si="368"/>
        <v>1.4176075191810217E-2</v>
      </c>
      <c r="AE767" s="1">
        <f t="shared" si="384"/>
        <v>2.0096110784385709E-5</v>
      </c>
      <c r="AF767" s="1">
        <f t="shared" si="369"/>
        <v>-2.1226480915601191E-2</v>
      </c>
      <c r="AG767" s="2"/>
      <c r="AH767" s="1">
        <f t="shared" si="370"/>
        <v>-1.183221081933779E-2</v>
      </c>
      <c r="AI767" s="1">
        <f t="shared" si="371"/>
        <v>1.3369574081805666</v>
      </c>
      <c r="AJ767" s="1">
        <f t="shared" si="372"/>
        <v>-0.6462782463153196</v>
      </c>
      <c r="AK767" s="1">
        <f t="shared" si="373"/>
        <v>6.8653146250732225E-2</v>
      </c>
      <c r="AL767" s="1">
        <f t="shared" si="374"/>
        <v>0.20099322796689195</v>
      </c>
      <c r="AM767" s="1">
        <f t="shared" si="375"/>
        <v>0.1008363105416018</v>
      </c>
      <c r="AN767" s="1">
        <f t="shared" si="387"/>
        <v>18.990238770670295</v>
      </c>
      <c r="AO767" s="1">
        <f t="shared" si="387"/>
        <v>18.990188981396308</v>
      </c>
      <c r="AP767" s="1">
        <f t="shared" si="387"/>
        <v>18.990042752533487</v>
      </c>
      <c r="AQ767" s="1">
        <f t="shared" si="387"/>
        <v>18.989613302396727</v>
      </c>
      <c r="AR767" s="1">
        <f t="shared" si="387"/>
        <v>18.988352227912596</v>
      </c>
      <c r="AS767" s="1">
        <f t="shared" si="387"/>
        <v>18.984650375719376</v>
      </c>
      <c r="AT767" s="1">
        <f t="shared" si="387"/>
        <v>18.973794237385636</v>
      </c>
      <c r="AU767" s="1">
        <f t="shared" si="376"/>
        <v>18.942037107991919</v>
      </c>
    </row>
    <row r="768" spans="1:103" ht="12.95" customHeight="1" x14ac:dyDescent="0.2">
      <c r="A768" s="67" t="s">
        <v>313</v>
      </c>
      <c r="B768" s="68" t="s">
        <v>100</v>
      </c>
      <c r="C768" s="67">
        <v>52442.476999999999</v>
      </c>
      <c r="D768" s="69"/>
      <c r="E768" s="70">
        <f t="shared" si="363"/>
        <v>4784.9935472771222</v>
      </c>
      <c r="F768" s="1">
        <f t="shared" si="364"/>
        <v>4785</v>
      </c>
      <c r="G768" s="1">
        <f t="shared" si="358"/>
        <v>-1.0823450007592328E-2</v>
      </c>
      <c r="I768" s="1">
        <f>+G768</f>
        <v>-1.0823450007592328E-2</v>
      </c>
      <c r="O768" s="1">
        <f t="shared" ca="1" si="380"/>
        <v>-1.291223607233466E-3</v>
      </c>
      <c r="P768" s="1">
        <f t="shared" si="365"/>
        <v>1.8334931604004068E-2</v>
      </c>
      <c r="Q768" s="119">
        <f t="shared" si="377"/>
        <v>37423.976999999999</v>
      </c>
      <c r="R768" s="1">
        <f t="shared" si="359"/>
        <v>8.5021121820748281E-4</v>
      </c>
      <c r="S768" s="2">
        <f t="shared" si="388"/>
        <v>0.1</v>
      </c>
      <c r="Z768" s="1">
        <f t="shared" si="366"/>
        <v>4785</v>
      </c>
      <c r="AA768" s="1">
        <f t="shared" si="367"/>
        <v>-1.7401444100547711E-2</v>
      </c>
      <c r="AB768" s="1">
        <f t="shared" si="382"/>
        <v>1.2830368844643277E-3</v>
      </c>
      <c r="AC768" s="1">
        <f t="shared" si="383"/>
        <v>-2.9158381611596396E-2</v>
      </c>
      <c r="AD768" s="1">
        <f t="shared" si="368"/>
        <v>6.5779940929553832E-3</v>
      </c>
      <c r="AE768" s="1">
        <f t="shared" si="384"/>
        <v>4.3270006286955915E-6</v>
      </c>
      <c r="AF768" s="1">
        <f t="shared" si="369"/>
        <v>-2.9158381611596396E-2</v>
      </c>
      <c r="AG768" s="2"/>
      <c r="AH768" s="1">
        <f t="shared" si="370"/>
        <v>-1.2106486892056656E-2</v>
      </c>
      <c r="AI768" s="1">
        <f t="shared" si="371"/>
        <v>1.335036398454549</v>
      </c>
      <c r="AJ768" s="1">
        <f t="shared" si="372"/>
        <v>-0.66611346297672025</v>
      </c>
      <c r="AK768" s="1">
        <f t="shared" si="373"/>
        <v>7.7486522237703429E-2</v>
      </c>
      <c r="AL768" s="1">
        <f t="shared" si="374"/>
        <v>0.22728176567204331</v>
      </c>
      <c r="AM768" s="1">
        <f t="shared" si="375"/>
        <v>0.11413261875252027</v>
      </c>
      <c r="AN768" s="1">
        <f t="shared" si="387"/>
        <v>19.008715564891247</v>
      </c>
      <c r="AO768" s="1">
        <f t="shared" si="387"/>
        <v>19.008660070660497</v>
      </c>
      <c r="AP768" s="1">
        <f t="shared" si="387"/>
        <v>19.008496631812257</v>
      </c>
      <c r="AQ768" s="1">
        <f t="shared" si="387"/>
        <v>19.008015304702312</v>
      </c>
      <c r="AR768" s="1">
        <f t="shared" si="387"/>
        <v>19.006598011831734</v>
      </c>
      <c r="AS768" s="1">
        <f t="shared" si="387"/>
        <v>19.002426554066812</v>
      </c>
      <c r="AT768" s="1">
        <f t="shared" si="387"/>
        <v>18.990164137368041</v>
      </c>
      <c r="AU768" s="1">
        <f t="shared" si="376"/>
        <v>18.954233350426431</v>
      </c>
    </row>
    <row r="769" spans="1:47" ht="12.95" customHeight="1" x14ac:dyDescent="0.2">
      <c r="A769" s="67" t="s">
        <v>313</v>
      </c>
      <c r="B769" s="68" t="s">
        <v>100</v>
      </c>
      <c r="C769" s="67">
        <v>52442.491999999998</v>
      </c>
      <c r="D769" s="69"/>
      <c r="E769" s="70">
        <f t="shared" si="363"/>
        <v>4785.0024899749797</v>
      </c>
      <c r="F769" s="1">
        <f t="shared" si="364"/>
        <v>4785</v>
      </c>
      <c r="G769" s="1">
        <f t="shared" si="358"/>
        <v>4.1765499918255955E-3</v>
      </c>
      <c r="I769" s="1">
        <f>+G769</f>
        <v>4.1765499918255955E-3</v>
      </c>
      <c r="O769" s="1">
        <f t="shared" ca="1" si="380"/>
        <v>-1.291223607233466E-3</v>
      </c>
      <c r="P769" s="1">
        <f t="shared" si="365"/>
        <v>1.8334931604004068E-2</v>
      </c>
      <c r="Q769" s="119">
        <f t="shared" si="377"/>
        <v>37423.991999999998</v>
      </c>
      <c r="R769" s="1">
        <f t="shared" si="359"/>
        <v>2.0045976987607348E-4</v>
      </c>
      <c r="S769" s="2">
        <f t="shared" si="388"/>
        <v>0.1</v>
      </c>
      <c r="Z769" s="1">
        <f t="shared" si="366"/>
        <v>4785</v>
      </c>
      <c r="AA769" s="1">
        <f t="shared" si="367"/>
        <v>-1.7401444100547711E-2</v>
      </c>
      <c r="AB769" s="1">
        <f t="shared" si="382"/>
        <v>1.6283036883882253E-2</v>
      </c>
      <c r="AC769" s="1">
        <f t="shared" si="383"/>
        <v>-1.4158381612178472E-2</v>
      </c>
      <c r="AD769" s="1">
        <f t="shared" si="368"/>
        <v>2.1577994092373307E-2</v>
      </c>
      <c r="AE769" s="1">
        <f t="shared" si="384"/>
        <v>4.6560982905049738E-5</v>
      </c>
      <c r="AF769" s="1">
        <f t="shared" si="369"/>
        <v>-1.4158381612178472E-2</v>
      </c>
      <c r="AG769" s="2"/>
      <c r="AH769" s="1">
        <f t="shared" si="370"/>
        <v>-1.2106486892056656E-2</v>
      </c>
      <c r="AI769" s="1">
        <f t="shared" si="371"/>
        <v>1.335036398454549</v>
      </c>
      <c r="AJ769" s="1">
        <f t="shared" si="372"/>
        <v>-0.66611346297672025</v>
      </c>
      <c r="AK769" s="1">
        <f t="shared" si="373"/>
        <v>7.7486522237703429E-2</v>
      </c>
      <c r="AL769" s="1">
        <f t="shared" si="374"/>
        <v>0.22728176567204331</v>
      </c>
      <c r="AM769" s="1">
        <f t="shared" si="375"/>
        <v>0.11413261875252027</v>
      </c>
      <c r="AN769" s="1">
        <f t="shared" si="387"/>
        <v>19.008715564891247</v>
      </c>
      <c r="AO769" s="1">
        <f t="shared" si="387"/>
        <v>19.008660070660497</v>
      </c>
      <c r="AP769" s="1">
        <f t="shared" si="387"/>
        <v>19.008496631812257</v>
      </c>
      <c r="AQ769" s="1">
        <f t="shared" si="387"/>
        <v>19.008015304702312</v>
      </c>
      <c r="AR769" s="1">
        <f t="shared" si="387"/>
        <v>19.006598011831734</v>
      </c>
      <c r="AS769" s="1">
        <f t="shared" si="387"/>
        <v>19.002426554066812</v>
      </c>
      <c r="AT769" s="1">
        <f t="shared" si="387"/>
        <v>18.990164137368041</v>
      </c>
      <c r="AU769" s="1">
        <f t="shared" si="376"/>
        <v>18.954233350426431</v>
      </c>
    </row>
    <row r="770" spans="1:47" ht="12.95" customHeight="1" x14ac:dyDescent="0.2">
      <c r="A770" s="67" t="s">
        <v>313</v>
      </c>
      <c r="B770" s="68" t="s">
        <v>101</v>
      </c>
      <c r="C770" s="67">
        <v>52463.446000000004</v>
      </c>
      <c r="D770" s="69"/>
      <c r="E770" s="70">
        <f t="shared" si="363"/>
        <v>4797.4948427014324</v>
      </c>
      <c r="F770" s="1">
        <f t="shared" si="364"/>
        <v>4797.5</v>
      </c>
      <c r="G770" s="1">
        <f t="shared" ref="G770:G792" si="389">+C770-(C$7+F770*C$8)</f>
        <v>-8.6505750005017035E-3</v>
      </c>
      <c r="I770" s="1">
        <f>+G770</f>
        <v>-8.6505750005017035E-3</v>
      </c>
      <c r="O770" s="1">
        <f t="shared" ca="1" si="380"/>
        <v>-1.3344825506936379E-3</v>
      </c>
      <c r="P770" s="1">
        <f t="shared" si="365"/>
        <v>1.838840423747877E-2</v>
      </c>
      <c r="Q770" s="119">
        <f t="shared" si="377"/>
        <v>37444.946000000004</v>
      </c>
      <c r="R770" s="1">
        <f t="shared" ref="R770:R775" si="390">+(P770-G770)^2</f>
        <v>7.311063982319391E-4</v>
      </c>
      <c r="S770" s="2">
        <f t="shared" si="388"/>
        <v>0.1</v>
      </c>
      <c r="Z770" s="1">
        <f t="shared" si="366"/>
        <v>4797.5</v>
      </c>
      <c r="AA770" s="1">
        <f t="shared" si="367"/>
        <v>-1.7613905431405386E-2</v>
      </c>
      <c r="AB770" s="1">
        <f t="shared" si="382"/>
        <v>3.6738020835315206E-3</v>
      </c>
      <c r="AC770" s="1">
        <f t="shared" si="383"/>
        <v>-2.7038979237980473E-2</v>
      </c>
      <c r="AD770" s="1">
        <f t="shared" si="368"/>
        <v>8.9633304309036828E-3</v>
      </c>
      <c r="AE770" s="1">
        <f t="shared" si="384"/>
        <v>8.0341292413563997E-6</v>
      </c>
      <c r="AF770" s="1">
        <f t="shared" si="369"/>
        <v>-2.7038979237980473E-2</v>
      </c>
      <c r="AG770" s="2"/>
      <c r="AH770" s="1">
        <f t="shared" si="370"/>
        <v>-1.2324377084033224E-2</v>
      </c>
      <c r="AI770" s="1">
        <f t="shared" si="371"/>
        <v>1.3333233595486389</v>
      </c>
      <c r="AJ770" s="1">
        <f t="shared" si="372"/>
        <v>-0.68173276086790568</v>
      </c>
      <c r="AK770" s="1">
        <f t="shared" si="373"/>
        <v>8.4552276120151176E-2</v>
      </c>
      <c r="AL770" s="1">
        <f t="shared" si="374"/>
        <v>0.24842454270650055</v>
      </c>
      <c r="AM770" s="1">
        <f t="shared" si="375"/>
        <v>0.12485504934158363</v>
      </c>
      <c r="AN770" s="1">
        <f t="shared" si="387"/>
        <v>19.023595995895896</v>
      </c>
      <c r="AO770" s="1">
        <f t="shared" si="387"/>
        <v>19.023536120007101</v>
      </c>
      <c r="AP770" s="1">
        <f t="shared" si="387"/>
        <v>19.023359335411797</v>
      </c>
      <c r="AQ770" s="1">
        <f t="shared" si="387"/>
        <v>19.022837407835912</v>
      </c>
      <c r="AR770" s="1">
        <f t="shared" si="387"/>
        <v>19.021296779688438</v>
      </c>
      <c r="AS770" s="1">
        <f t="shared" si="387"/>
        <v>19.01675153207627</v>
      </c>
      <c r="AT770" s="1">
        <f t="shared" si="387"/>
        <v>19.003361805728041</v>
      </c>
      <c r="AU770" s="1">
        <f t="shared" si="376"/>
        <v>18.964069029809099</v>
      </c>
    </row>
    <row r="771" spans="1:47" ht="12.95" customHeight="1" x14ac:dyDescent="0.2">
      <c r="A771" s="67" t="s">
        <v>313</v>
      </c>
      <c r="B771" s="68" t="s">
        <v>100</v>
      </c>
      <c r="C771" s="67">
        <v>52484.417000000001</v>
      </c>
      <c r="D771" s="69"/>
      <c r="E771" s="70">
        <f t="shared" si="363"/>
        <v>4809.997330485452</v>
      </c>
      <c r="F771" s="1">
        <f t="shared" si="364"/>
        <v>4810</v>
      </c>
      <c r="G771" s="1">
        <f t="shared" si="389"/>
        <v>-4.477700000279583E-3</v>
      </c>
      <c r="I771" s="1">
        <f>+G771</f>
        <v>-4.477700000279583E-3</v>
      </c>
      <c r="O771" s="1">
        <f t="shared" ref="O771:O802" ca="1" si="391">+C$11+C$12*$F771</f>
        <v>-1.3777414941538134E-3</v>
      </c>
      <c r="P771" s="1">
        <f t="shared" si="365"/>
        <v>1.8441905939949352E-2</v>
      </c>
      <c r="Q771" s="119">
        <f t="shared" si="377"/>
        <v>37465.917000000001</v>
      </c>
      <c r="R771" s="1">
        <f t="shared" si="390"/>
        <v>5.2530833645537749E-4</v>
      </c>
      <c r="S771" s="2">
        <f t="shared" si="388"/>
        <v>0.1</v>
      </c>
      <c r="Z771" s="1">
        <f t="shared" si="366"/>
        <v>4810</v>
      </c>
      <c r="AA771" s="1">
        <f t="shared" si="367"/>
        <v>-1.7823346699805707E-2</v>
      </c>
      <c r="AB771" s="1">
        <f t="shared" si="382"/>
        <v>8.0615541384757485E-3</v>
      </c>
      <c r="AC771" s="1">
        <f t="shared" si="383"/>
        <v>-2.2919605940228936E-2</v>
      </c>
      <c r="AD771" s="1">
        <f t="shared" si="368"/>
        <v>1.3345646699526124E-2</v>
      </c>
      <c r="AE771" s="1">
        <f t="shared" si="384"/>
        <v>1.7810628582857251E-5</v>
      </c>
      <c r="AF771" s="1">
        <f t="shared" si="369"/>
        <v>-2.2919605940228936E-2</v>
      </c>
      <c r="AG771" s="2"/>
      <c r="AH771" s="1">
        <f t="shared" si="370"/>
        <v>-1.2539254138755332E-2</v>
      </c>
      <c r="AI771" s="1">
        <f t="shared" si="371"/>
        <v>1.3314664860390262</v>
      </c>
      <c r="AJ771" s="1">
        <f t="shared" si="372"/>
        <v>-0.69700691033846807</v>
      </c>
      <c r="AK771" s="1">
        <f t="shared" si="373"/>
        <v>9.1561553344345362E-2</v>
      </c>
      <c r="AL771" s="1">
        <f t="shared" si="374"/>
        <v>0.26951095837154126</v>
      </c>
      <c r="AM771" s="1">
        <f t="shared" si="375"/>
        <v>0.13557712449298251</v>
      </c>
      <c r="AN771" s="1">
        <f t="shared" ref="AN771:AT780" si="392">$AU771+$AB$7*SIN(AO771)</f>
        <v>19.038456642615877</v>
      </c>
      <c r="AO771" s="1">
        <f t="shared" si="392"/>
        <v>19.038392595479564</v>
      </c>
      <c r="AP771" s="1">
        <f t="shared" si="392"/>
        <v>19.038202979673642</v>
      </c>
      <c r="AQ771" s="1">
        <f t="shared" si="392"/>
        <v>19.037641649684652</v>
      </c>
      <c r="AR771" s="1">
        <f t="shared" si="392"/>
        <v>19.035980264746879</v>
      </c>
      <c r="AS771" s="1">
        <f t="shared" si="392"/>
        <v>19.031066045099099</v>
      </c>
      <c r="AT771" s="1">
        <f t="shared" si="392"/>
        <v>19.016555672912407</v>
      </c>
      <c r="AU771" s="1">
        <f t="shared" si="376"/>
        <v>18.973904709191771</v>
      </c>
    </row>
    <row r="772" spans="1:47" ht="12.95" customHeight="1" x14ac:dyDescent="0.2">
      <c r="A772" s="70" t="s">
        <v>314</v>
      </c>
      <c r="B772" s="70"/>
      <c r="C772" s="77">
        <v>52489.454700000002</v>
      </c>
      <c r="D772" s="77" t="s">
        <v>52</v>
      </c>
      <c r="E772" s="1">
        <f t="shared" si="363"/>
        <v>4813.0007057517523</v>
      </c>
      <c r="F772" s="1">
        <f t="shared" si="364"/>
        <v>4813</v>
      </c>
      <c r="G772" s="1">
        <f t="shared" si="389"/>
        <v>1.183789994684048E-3</v>
      </c>
      <c r="J772" s="1">
        <f>+C772-(C$7+F772*C$8)</f>
        <v>1.183789994684048E-3</v>
      </c>
      <c r="O772" s="1">
        <f t="shared" ca="1" si="391"/>
        <v>-1.3881236405842538E-3</v>
      </c>
      <c r="P772" s="1">
        <f t="shared" si="365"/>
        <v>1.8454750674008882E-2</v>
      </c>
      <c r="Q772" s="119">
        <f t="shared" si="377"/>
        <v>37470.954700000002</v>
      </c>
      <c r="R772" s="1">
        <f t="shared" si="390"/>
        <v>2.9828608278678452E-4</v>
      </c>
      <c r="S772" s="2">
        <f>S$17</f>
        <v>1</v>
      </c>
      <c r="Z772" s="1">
        <f t="shared" si="366"/>
        <v>4813</v>
      </c>
      <c r="AA772" s="1">
        <f t="shared" si="367"/>
        <v>-1.7873156615392634E-2</v>
      </c>
      <c r="AB772" s="1">
        <f t="shared" si="382"/>
        <v>1.3774159668213727E-2</v>
      </c>
      <c r="AC772" s="1">
        <f t="shared" si="383"/>
        <v>-1.7270960679324834E-2</v>
      </c>
      <c r="AD772" s="1">
        <f t="shared" si="368"/>
        <v>1.9056946610076682E-2</v>
      </c>
      <c r="AE772" s="1">
        <f t="shared" si="384"/>
        <v>3.6316721409931311E-4</v>
      </c>
      <c r="AF772" s="1">
        <f t="shared" si="369"/>
        <v>-1.7270960679324834E-2</v>
      </c>
      <c r="AG772" s="2"/>
      <c r="AH772" s="1">
        <f t="shared" si="370"/>
        <v>-1.2590369673529679E-2</v>
      </c>
      <c r="AI772" s="1">
        <f t="shared" si="371"/>
        <v>1.3309997021710189</v>
      </c>
      <c r="AJ772" s="1">
        <f t="shared" si="372"/>
        <v>-0.7006205094646204</v>
      </c>
      <c r="AK772" s="1">
        <f t="shared" si="373"/>
        <v>9.3234900013815264E-2</v>
      </c>
      <c r="AL772" s="1">
        <f t="shared" si="374"/>
        <v>0.27456281804504329</v>
      </c>
      <c r="AM772" s="1">
        <f t="shared" si="375"/>
        <v>0.13815037054403312</v>
      </c>
      <c r="AN772" s="1">
        <f t="shared" si="392"/>
        <v>19.0420200773403</v>
      </c>
      <c r="AO772" s="1">
        <f t="shared" si="392"/>
        <v>19.041955061818587</v>
      </c>
      <c r="AP772" s="1">
        <f t="shared" si="392"/>
        <v>19.041762446805642</v>
      </c>
      <c r="AQ772" s="1">
        <f t="shared" si="392"/>
        <v>19.041191847832799</v>
      </c>
      <c r="AR772" s="1">
        <f t="shared" si="392"/>
        <v>19.039501886424418</v>
      </c>
      <c r="AS772" s="1">
        <f t="shared" si="392"/>
        <v>19.034499873030153</v>
      </c>
      <c r="AT772" s="1">
        <f t="shared" si="392"/>
        <v>19.019721599319123</v>
      </c>
      <c r="AU772" s="1">
        <f t="shared" si="376"/>
        <v>18.976265272243612</v>
      </c>
    </row>
    <row r="773" spans="1:47" ht="12.95" customHeight="1" x14ac:dyDescent="0.2">
      <c r="A773" s="67" t="s">
        <v>315</v>
      </c>
      <c r="B773" s="68" t="s">
        <v>100</v>
      </c>
      <c r="C773" s="67">
        <v>52791.392999999996</v>
      </c>
      <c r="D773" s="69"/>
      <c r="E773" s="70">
        <f t="shared" si="363"/>
        <v>4993.0102383099565</v>
      </c>
      <c r="F773" s="1">
        <f t="shared" si="364"/>
        <v>4993</v>
      </c>
      <c r="G773" s="1">
        <f t="shared" si="389"/>
        <v>1.7173189989989623E-2</v>
      </c>
      <c r="I773" s="1">
        <f>+C773-(C$7+F773*C$8)</f>
        <v>1.7173189989989623E-2</v>
      </c>
      <c r="O773" s="1">
        <f t="shared" ca="1" si="391"/>
        <v>-2.0110524264107636E-3</v>
      </c>
      <c r="P773" s="1">
        <f t="shared" si="365"/>
        <v>1.9228498822298528E-2</v>
      </c>
      <c r="Q773" s="119">
        <f t="shared" si="377"/>
        <v>37772.892999999996</v>
      </c>
      <c r="R773" s="1">
        <f t="shared" si="390"/>
        <v>4.2242943961669925E-6</v>
      </c>
      <c r="S773" s="2">
        <f>S$16</f>
        <v>0.1</v>
      </c>
      <c r="Z773" s="1">
        <f t="shared" si="366"/>
        <v>4993</v>
      </c>
      <c r="AA773" s="1">
        <f t="shared" si="367"/>
        <v>-2.0512082753969207E-2</v>
      </c>
      <c r="AB773" s="1">
        <f t="shared" si="382"/>
        <v>3.2481552925127687E-2</v>
      </c>
      <c r="AC773" s="1">
        <f t="shared" si="383"/>
        <v>-2.0553088323089046E-3</v>
      </c>
      <c r="AD773" s="1">
        <f t="shared" si="368"/>
        <v>3.7685272743958831E-2</v>
      </c>
      <c r="AE773" s="1">
        <f t="shared" si="384"/>
        <v>1.4201797817865665E-4</v>
      </c>
      <c r="AF773" s="1">
        <f t="shared" si="369"/>
        <v>-2.0553088323089046E-3</v>
      </c>
      <c r="AG773" s="2"/>
      <c r="AH773" s="1">
        <f t="shared" si="370"/>
        <v>-1.5308362935138065E-2</v>
      </c>
      <c r="AI773" s="1">
        <f t="shared" si="371"/>
        <v>1.2896625482853059</v>
      </c>
      <c r="AJ773" s="1">
        <f t="shared" si="372"/>
        <v>-0.87763114138507825</v>
      </c>
      <c r="AK773" s="1">
        <f t="shared" si="373"/>
        <v>0.18533525713892718</v>
      </c>
      <c r="AL773" s="1">
        <f t="shared" si="374"/>
        <v>0.56919372870147045</v>
      </c>
      <c r="AM773" s="1">
        <f t="shared" si="375"/>
        <v>0.29253791592182665</v>
      </c>
      <c r="AN773" s="1">
        <f t="shared" si="392"/>
        <v>19.252812757182468</v>
      </c>
      <c r="AO773" s="1">
        <f t="shared" si="392"/>
        <v>19.252716735498606</v>
      </c>
      <c r="AP773" s="1">
        <f t="shared" si="392"/>
        <v>19.252413186597082</v>
      </c>
      <c r="AQ773" s="1">
        <f t="shared" si="392"/>
        <v>19.25145384955589</v>
      </c>
      <c r="AR773" s="1">
        <f t="shared" si="392"/>
        <v>19.24842452149699</v>
      </c>
      <c r="AS773" s="1">
        <f t="shared" si="392"/>
        <v>19.238883876929528</v>
      </c>
      <c r="AT773" s="1">
        <f t="shared" si="392"/>
        <v>19.209073451647967</v>
      </c>
      <c r="AU773" s="1">
        <f t="shared" si="376"/>
        <v>19.117899055354066</v>
      </c>
    </row>
    <row r="774" spans="1:47" ht="12.95" customHeight="1" x14ac:dyDescent="0.2">
      <c r="A774" s="67" t="s">
        <v>316</v>
      </c>
      <c r="B774" s="68" t="s">
        <v>101</v>
      </c>
      <c r="C774" s="67">
        <v>52827.440999999999</v>
      </c>
      <c r="D774" s="69"/>
      <c r="E774" s="70">
        <f t="shared" si="363"/>
        <v>5014.5013298000349</v>
      </c>
      <c r="F774" s="1">
        <f t="shared" si="364"/>
        <v>5014.5</v>
      </c>
      <c r="G774" s="1">
        <f t="shared" si="389"/>
        <v>2.230534992122557E-3</v>
      </c>
      <c r="I774" s="1">
        <f>+G774</f>
        <v>2.230534992122557E-3</v>
      </c>
      <c r="O774" s="1">
        <f t="shared" ca="1" si="391"/>
        <v>-2.0854578091622639E-3</v>
      </c>
      <c r="P774" s="1">
        <f t="shared" si="365"/>
        <v>1.9321321729314622E-2</v>
      </c>
      <c r="Q774" s="119">
        <f t="shared" si="377"/>
        <v>37808.940999999999</v>
      </c>
      <c r="R774" s="1">
        <f t="shared" si="390"/>
        <v>2.9209499129618019E-4</v>
      </c>
      <c r="S774" s="2">
        <f>S$16</f>
        <v>0.1</v>
      </c>
      <c r="Z774" s="1">
        <f t="shared" si="366"/>
        <v>5014.5</v>
      </c>
      <c r="AA774" s="1">
        <f t="shared" si="367"/>
        <v>-2.07785129173019E-2</v>
      </c>
      <c r="AB774" s="1">
        <f t="shared" si="382"/>
        <v>1.7814868224650431E-2</v>
      </c>
      <c r="AC774" s="1">
        <f t="shared" si="383"/>
        <v>-1.7090786737192065E-2</v>
      </c>
      <c r="AD774" s="1">
        <f t="shared" si="368"/>
        <v>2.3009047909424457E-2</v>
      </c>
      <c r="AE774" s="1">
        <f t="shared" si="384"/>
        <v>5.2941628569818997E-5</v>
      </c>
      <c r="AF774" s="1">
        <f t="shared" si="369"/>
        <v>-1.7090786737192065E-2</v>
      </c>
      <c r="AG774" s="2"/>
      <c r="AH774" s="1">
        <f t="shared" si="370"/>
        <v>-1.5584333232527874E-2</v>
      </c>
      <c r="AI774" s="1">
        <f t="shared" si="371"/>
        <v>1.2832308070876071</v>
      </c>
      <c r="AJ774" s="1">
        <f t="shared" si="372"/>
        <v>-0.89333563582435271</v>
      </c>
      <c r="AK774" s="1">
        <f t="shared" si="373"/>
        <v>0.19502271491903755</v>
      </c>
      <c r="AL774" s="1">
        <f t="shared" si="374"/>
        <v>0.60300991633843026</v>
      </c>
      <c r="AM774" s="1">
        <f t="shared" si="375"/>
        <v>0.31098598485378842</v>
      </c>
      <c r="AN774" s="1">
        <f t="shared" si="392"/>
        <v>19.277495669673698</v>
      </c>
      <c r="AO774" s="1">
        <f t="shared" si="392"/>
        <v>19.277399606985892</v>
      </c>
      <c r="AP774" s="1">
        <f t="shared" si="392"/>
        <v>19.277092604802604</v>
      </c>
      <c r="AQ774" s="1">
        <f t="shared" si="392"/>
        <v>19.27611175875823</v>
      </c>
      <c r="AR774" s="1">
        <f t="shared" si="392"/>
        <v>19.272980959596758</v>
      </c>
      <c r="AS774" s="1">
        <f t="shared" si="392"/>
        <v>19.263016918867173</v>
      </c>
      <c r="AT774" s="1">
        <f t="shared" si="392"/>
        <v>19.231586851817813</v>
      </c>
      <c r="AU774" s="1">
        <f t="shared" si="376"/>
        <v>19.134816423892261</v>
      </c>
    </row>
    <row r="775" spans="1:47" ht="12.95" customHeight="1" x14ac:dyDescent="0.2">
      <c r="A775" s="75" t="s">
        <v>317</v>
      </c>
      <c r="B775" s="78" t="s">
        <v>100</v>
      </c>
      <c r="C775" s="77">
        <v>52848.406000000003</v>
      </c>
      <c r="D775" s="77">
        <v>4.0000000000000001E-3</v>
      </c>
      <c r="E775" s="1">
        <f t="shared" si="363"/>
        <v>5027.0002405049154</v>
      </c>
      <c r="F775" s="1">
        <f t="shared" si="364"/>
        <v>5027</v>
      </c>
      <c r="G775" s="1">
        <f t="shared" si="389"/>
        <v>4.0340999839827418E-4</v>
      </c>
      <c r="K775" s="1">
        <f>+C775-(C$7+F775*C$8)</f>
        <v>4.0340999839827418E-4</v>
      </c>
      <c r="O775" s="1">
        <f t="shared" ca="1" si="391"/>
        <v>-2.1287167526224393E-3</v>
      </c>
      <c r="P775" s="1">
        <f t="shared" si="365"/>
        <v>1.9375328069553725E-2</v>
      </c>
      <c r="Q775" s="119">
        <f t="shared" si="377"/>
        <v>37829.906000000003</v>
      </c>
      <c r="R775" s="1">
        <f t="shared" si="390"/>
        <v>3.5993367529863477E-4</v>
      </c>
      <c r="S775" s="2">
        <f>S$18</f>
        <v>1</v>
      </c>
      <c r="Z775" s="1">
        <f t="shared" si="366"/>
        <v>5027</v>
      </c>
      <c r="AA775" s="1">
        <f t="shared" si="367"/>
        <v>-2.0928432880885913E-2</v>
      </c>
      <c r="AB775" s="1">
        <f t="shared" si="382"/>
        <v>1.6143219202354186E-2</v>
      </c>
      <c r="AC775" s="1">
        <f t="shared" si="383"/>
        <v>-1.897191807115545E-2</v>
      </c>
      <c r="AD775" s="1">
        <f t="shared" si="368"/>
        <v>2.1331842879284187E-2</v>
      </c>
      <c r="AE775" s="1">
        <f t="shared" si="384"/>
        <v>4.5504752062646748E-4</v>
      </c>
      <c r="AF775" s="1">
        <f t="shared" si="369"/>
        <v>-1.897191807115545E-2</v>
      </c>
      <c r="AG775" s="2"/>
      <c r="AH775" s="1">
        <f t="shared" si="370"/>
        <v>-1.5739809203955912E-2</v>
      </c>
      <c r="AI775" s="1">
        <f t="shared" si="371"/>
        <v>1.2793735794340289</v>
      </c>
      <c r="AJ775" s="1">
        <f t="shared" si="372"/>
        <v>-0.90192980766451636</v>
      </c>
      <c r="AK775" s="1">
        <f t="shared" si="373"/>
        <v>0.20050923303456084</v>
      </c>
      <c r="AL775" s="1">
        <f t="shared" si="374"/>
        <v>0.62251329857824278</v>
      </c>
      <c r="AM775" s="1">
        <f t="shared" si="375"/>
        <v>0.32171365749733821</v>
      </c>
      <c r="AN775" s="1">
        <f t="shared" si="392"/>
        <v>19.291788805752841</v>
      </c>
      <c r="AO775" s="1">
        <f t="shared" si="392"/>
        <v>19.291693046404848</v>
      </c>
      <c r="AP775" s="1">
        <f t="shared" si="392"/>
        <v>19.291384975133717</v>
      </c>
      <c r="AQ775" s="1">
        <f t="shared" si="392"/>
        <v>19.290394170834219</v>
      </c>
      <c r="AR775" s="1">
        <f t="shared" si="392"/>
        <v>19.287210723420145</v>
      </c>
      <c r="AS775" s="1">
        <f t="shared" si="392"/>
        <v>19.277014112137081</v>
      </c>
      <c r="AT775" s="1">
        <f t="shared" si="392"/>
        <v>19.244663408860344</v>
      </c>
      <c r="AU775" s="1">
        <f t="shared" si="376"/>
        <v>19.144652103274932</v>
      </c>
    </row>
    <row r="776" spans="1:47" ht="12.95" customHeight="1" x14ac:dyDescent="0.2">
      <c r="A776" s="75" t="s">
        <v>318</v>
      </c>
      <c r="B776" s="78" t="s">
        <v>100</v>
      </c>
      <c r="C776" s="75">
        <v>53149.483999999997</v>
      </c>
      <c r="D776" s="75" t="s">
        <v>65</v>
      </c>
      <c r="E776" s="1">
        <f t="shared" si="363"/>
        <v>5206.4968795320246</v>
      </c>
      <c r="F776" s="1">
        <f t="shared" si="364"/>
        <v>5206.5</v>
      </c>
      <c r="G776" s="1">
        <f t="shared" si="389"/>
        <v>-5.2341050031827763E-3</v>
      </c>
      <c r="I776" s="1">
        <f>+C776-(C$7+F776*C$8)</f>
        <v>-5.2341050031827763E-3</v>
      </c>
      <c r="O776" s="1">
        <f t="shared" ca="1" si="391"/>
        <v>-2.7499151807105389E-3</v>
      </c>
      <c r="P776" s="1">
        <f t="shared" si="365"/>
        <v>2.0154064983784383E-2</v>
      </c>
      <c r="Q776" s="119">
        <f t="shared" si="377"/>
        <v>38130.983999999997</v>
      </c>
      <c r="S776" s="2">
        <f>S$16</f>
        <v>0.1</v>
      </c>
      <c r="Z776" s="1">
        <f t="shared" si="366"/>
        <v>5206.5</v>
      </c>
      <c r="AA776" s="1">
        <f t="shared" si="367"/>
        <v>-2.2673565700374085E-2</v>
      </c>
      <c r="AB776" s="1">
        <f t="shared" si="382"/>
        <v>1.2331385037517656E-2</v>
      </c>
      <c r="AC776" s="1">
        <f t="shared" si="383"/>
        <v>-2.5388169986967159E-2</v>
      </c>
      <c r="AD776" s="1">
        <f t="shared" si="368"/>
        <v>1.7439460697191309E-2</v>
      </c>
      <c r="AE776" s="1">
        <f t="shared" si="384"/>
        <v>3.0413478940888036E-5</v>
      </c>
      <c r="AF776" s="1">
        <f t="shared" si="369"/>
        <v>-2.5388169986967159E-2</v>
      </c>
      <c r="AG776" s="2"/>
      <c r="AH776" s="1">
        <f t="shared" si="370"/>
        <v>-1.7565490040700432E-2</v>
      </c>
      <c r="AI776" s="1">
        <f t="shared" si="371"/>
        <v>1.2167855094363633</v>
      </c>
      <c r="AJ776" s="1">
        <f t="shared" si="372"/>
        <v>-0.98377604755775105</v>
      </c>
      <c r="AK776" s="1">
        <f t="shared" si="373"/>
        <v>0.26694117763339903</v>
      </c>
      <c r="AL776" s="1">
        <f t="shared" si="374"/>
        <v>0.88871493832124981</v>
      </c>
      <c r="AM776" s="1">
        <f t="shared" si="375"/>
        <v>0.47611473750874195</v>
      </c>
      <c r="AN776" s="1">
        <f t="shared" si="392"/>
        <v>19.491875636369155</v>
      </c>
      <c r="AO776" s="1">
        <f t="shared" si="392"/>
        <v>19.491803890859423</v>
      </c>
      <c r="AP776" s="1">
        <f t="shared" si="392"/>
        <v>19.491543366885946</v>
      </c>
      <c r="AQ776" s="1">
        <f t="shared" si="392"/>
        <v>19.49059777238956</v>
      </c>
      <c r="AR776" s="1">
        <f t="shared" si="392"/>
        <v>19.487171239653136</v>
      </c>
      <c r="AS776" s="1">
        <f t="shared" si="392"/>
        <v>19.474826497950794</v>
      </c>
      <c r="AT776" s="1">
        <f t="shared" si="392"/>
        <v>19.431223802110011</v>
      </c>
      <c r="AU776" s="1">
        <f t="shared" si="376"/>
        <v>19.285892459210078</v>
      </c>
    </row>
    <row r="777" spans="1:47" ht="12.95" customHeight="1" x14ac:dyDescent="0.2">
      <c r="A777" s="81" t="s">
        <v>319</v>
      </c>
      <c r="B777" s="82" t="s">
        <v>100</v>
      </c>
      <c r="C777" s="77">
        <v>53170.445</v>
      </c>
      <c r="D777" s="77">
        <v>2.8E-3</v>
      </c>
      <c r="E777" s="1">
        <f t="shared" si="363"/>
        <v>5218.9934055174763</v>
      </c>
      <c r="F777" s="1">
        <f t="shared" si="364"/>
        <v>5219</v>
      </c>
      <c r="G777" s="1">
        <f t="shared" si="389"/>
        <v>-1.1061230004997924E-2</v>
      </c>
      <c r="K777" s="1">
        <f t="shared" ref="K777:K788" si="393">+C777-(C$7+F777*C$8)</f>
        <v>-1.1061230004997924E-2</v>
      </c>
      <c r="O777" s="1">
        <f t="shared" ca="1" si="391"/>
        <v>-2.7931741241707143E-3</v>
      </c>
      <c r="P777" s="1">
        <f t="shared" si="365"/>
        <v>2.0208517823800242E-2</v>
      </c>
      <c r="Q777" s="119">
        <f t="shared" si="377"/>
        <v>38151.945</v>
      </c>
      <c r="R777" s="1">
        <f t="shared" ref="R777:R792" si="394">+(P777-G777)^2</f>
        <v>9.777971292766279E-4</v>
      </c>
      <c r="S777" s="2">
        <f t="shared" ref="S777:S788" si="395">S$18</f>
        <v>1</v>
      </c>
      <c r="Z777" s="1">
        <f t="shared" si="366"/>
        <v>5219</v>
      </c>
      <c r="AA777" s="1">
        <f t="shared" si="367"/>
        <v>-2.2766846650127886E-2</v>
      </c>
      <c r="AB777" s="1">
        <f t="shared" si="382"/>
        <v>6.6032033644167869E-3</v>
      </c>
      <c r="AC777" s="1">
        <f t="shared" si="383"/>
        <v>-3.1269747828798169E-2</v>
      </c>
      <c r="AD777" s="1">
        <f t="shared" si="368"/>
        <v>1.1705616645129962E-2</v>
      </c>
      <c r="AE777" s="1">
        <f t="shared" si="384"/>
        <v>1.3702146104274362E-4</v>
      </c>
      <c r="AF777" s="1">
        <f t="shared" si="369"/>
        <v>-3.1269747828798169E-2</v>
      </c>
      <c r="AG777" s="2"/>
      <c r="AH777" s="1">
        <f t="shared" si="370"/>
        <v>-1.7664433369414711E-2</v>
      </c>
      <c r="AI777" s="1">
        <f t="shared" si="371"/>
        <v>1.2120752164851041</v>
      </c>
      <c r="AJ777" s="1">
        <f t="shared" si="372"/>
        <v>-0.98676828041371667</v>
      </c>
      <c r="AK777" s="1">
        <f t="shared" si="373"/>
        <v>0.27069845210249283</v>
      </c>
      <c r="AL777" s="1">
        <f t="shared" si="374"/>
        <v>0.90623660964760722</v>
      </c>
      <c r="AM777" s="1">
        <f t="shared" si="375"/>
        <v>0.48690681696456412</v>
      </c>
      <c r="AN777" s="1">
        <f t="shared" si="392"/>
        <v>19.505423579197767</v>
      </c>
      <c r="AO777" s="1">
        <f t="shared" si="392"/>
        <v>19.505354351753596</v>
      </c>
      <c r="AP777" s="1">
        <f t="shared" si="392"/>
        <v>19.505100373861133</v>
      </c>
      <c r="AQ777" s="1">
        <f t="shared" si="392"/>
        <v>19.504169017931314</v>
      </c>
      <c r="AR777" s="1">
        <f t="shared" si="392"/>
        <v>19.500759342127591</v>
      </c>
      <c r="AS777" s="1">
        <f t="shared" si="392"/>
        <v>19.488351177100448</v>
      </c>
      <c r="AT777" s="1">
        <f t="shared" si="392"/>
        <v>19.444117796467882</v>
      </c>
      <c r="AU777" s="1">
        <f t="shared" si="376"/>
        <v>19.29572813859275</v>
      </c>
    </row>
    <row r="778" spans="1:47" ht="12.95" customHeight="1" x14ac:dyDescent="0.2">
      <c r="A778" s="81" t="s">
        <v>319</v>
      </c>
      <c r="B778" s="82" t="s">
        <v>100</v>
      </c>
      <c r="C778" s="77">
        <v>53170.4467</v>
      </c>
      <c r="D778" s="77">
        <v>2.8999999999999998E-3</v>
      </c>
      <c r="E778" s="1">
        <f t="shared" si="363"/>
        <v>5218.9944190232345</v>
      </c>
      <c r="F778" s="1">
        <f t="shared" si="364"/>
        <v>5219</v>
      </c>
      <c r="G778" s="1">
        <f t="shared" si="389"/>
        <v>-9.3612300042877905E-3</v>
      </c>
      <c r="K778" s="1">
        <f t="shared" si="393"/>
        <v>-9.3612300042877905E-3</v>
      </c>
      <c r="O778" s="1">
        <f t="shared" ca="1" si="391"/>
        <v>-2.7931741241707143E-3</v>
      </c>
      <c r="P778" s="1">
        <f t="shared" si="365"/>
        <v>2.0208517823800242E-2</v>
      </c>
      <c r="Q778" s="119">
        <f t="shared" si="377"/>
        <v>38151.9467</v>
      </c>
      <c r="R778" s="1">
        <f t="shared" si="394"/>
        <v>8.7436998661671688E-4</v>
      </c>
      <c r="S778" s="2">
        <f t="shared" si="395"/>
        <v>1</v>
      </c>
      <c r="Z778" s="1">
        <f t="shared" si="366"/>
        <v>5219</v>
      </c>
      <c r="AA778" s="1">
        <f t="shared" si="367"/>
        <v>-2.2766846650127886E-2</v>
      </c>
      <c r="AB778" s="1">
        <f t="shared" si="382"/>
        <v>8.3032033651269203E-3</v>
      </c>
      <c r="AC778" s="1">
        <f t="shared" si="383"/>
        <v>-2.9569747828088033E-2</v>
      </c>
      <c r="AD778" s="1">
        <f t="shared" si="368"/>
        <v>1.3405616645840095E-2</v>
      </c>
      <c r="AE778" s="1">
        <f t="shared" si="384"/>
        <v>1.7971055765522506E-4</v>
      </c>
      <c r="AF778" s="1">
        <f t="shared" si="369"/>
        <v>-2.9569747828088033E-2</v>
      </c>
      <c r="AG778" s="2"/>
      <c r="AH778" s="1">
        <f t="shared" si="370"/>
        <v>-1.7664433369414711E-2</v>
      </c>
      <c r="AI778" s="1">
        <f t="shared" si="371"/>
        <v>1.2120752164851041</v>
      </c>
      <c r="AJ778" s="1">
        <f t="shared" si="372"/>
        <v>-0.98676828041371667</v>
      </c>
      <c r="AK778" s="1">
        <f t="shared" si="373"/>
        <v>0.27069845210249283</v>
      </c>
      <c r="AL778" s="1">
        <f t="shared" si="374"/>
        <v>0.90623660964760722</v>
      </c>
      <c r="AM778" s="1">
        <f t="shared" si="375"/>
        <v>0.48690681696456412</v>
      </c>
      <c r="AN778" s="1">
        <f t="shared" si="392"/>
        <v>19.505423579197767</v>
      </c>
      <c r="AO778" s="1">
        <f t="shared" si="392"/>
        <v>19.505354351753596</v>
      </c>
      <c r="AP778" s="1">
        <f t="shared" si="392"/>
        <v>19.505100373861133</v>
      </c>
      <c r="AQ778" s="1">
        <f t="shared" si="392"/>
        <v>19.504169017931314</v>
      </c>
      <c r="AR778" s="1">
        <f t="shared" si="392"/>
        <v>19.500759342127591</v>
      </c>
      <c r="AS778" s="1">
        <f t="shared" si="392"/>
        <v>19.488351177100448</v>
      </c>
      <c r="AT778" s="1">
        <f t="shared" si="392"/>
        <v>19.444117796467882</v>
      </c>
      <c r="AU778" s="1">
        <f t="shared" si="376"/>
        <v>19.29572813859275</v>
      </c>
    </row>
    <row r="779" spans="1:47" ht="12.95" customHeight="1" x14ac:dyDescent="0.2">
      <c r="A779" s="81" t="s">
        <v>319</v>
      </c>
      <c r="B779" s="82" t="s">
        <v>100</v>
      </c>
      <c r="C779" s="77">
        <v>53170.446799999998</v>
      </c>
      <c r="D779" s="77">
        <v>3.3E-3</v>
      </c>
      <c r="E779" s="1">
        <f t="shared" si="363"/>
        <v>5218.9944786412179</v>
      </c>
      <c r="F779" s="1">
        <f t="shared" si="364"/>
        <v>5219</v>
      </c>
      <c r="G779" s="1">
        <f t="shared" si="389"/>
        <v>-9.261230006814003E-3</v>
      </c>
      <c r="K779" s="1">
        <f t="shared" si="393"/>
        <v>-9.261230006814003E-3</v>
      </c>
      <c r="O779" s="1">
        <f t="shared" ca="1" si="391"/>
        <v>-2.7931741241707143E-3</v>
      </c>
      <c r="P779" s="1">
        <f t="shared" si="365"/>
        <v>2.0208517823800242E-2</v>
      </c>
      <c r="Q779" s="119">
        <f t="shared" si="377"/>
        <v>38151.946799999998</v>
      </c>
      <c r="R779" s="1">
        <f t="shared" si="394"/>
        <v>8.6846603719999301E-4</v>
      </c>
      <c r="S779" s="2">
        <f t="shared" si="395"/>
        <v>1</v>
      </c>
      <c r="Z779" s="1">
        <f t="shared" si="366"/>
        <v>5219</v>
      </c>
      <c r="AA779" s="1">
        <f t="shared" si="367"/>
        <v>-2.2766846650127886E-2</v>
      </c>
      <c r="AB779" s="1">
        <f t="shared" si="382"/>
        <v>8.4032033626007079E-3</v>
      </c>
      <c r="AC779" s="1">
        <f t="shared" si="383"/>
        <v>-2.9469747830614245E-2</v>
      </c>
      <c r="AD779" s="1">
        <f t="shared" si="368"/>
        <v>1.3505616643313883E-2</v>
      </c>
      <c r="AE779" s="1">
        <f t="shared" si="384"/>
        <v>1.8240168091615696E-4</v>
      </c>
      <c r="AF779" s="1">
        <f t="shared" si="369"/>
        <v>-2.9469747830614245E-2</v>
      </c>
      <c r="AG779" s="2"/>
      <c r="AH779" s="1">
        <f t="shared" si="370"/>
        <v>-1.7664433369414711E-2</v>
      </c>
      <c r="AI779" s="1">
        <f t="shared" si="371"/>
        <v>1.2120752164851041</v>
      </c>
      <c r="AJ779" s="1">
        <f t="shared" si="372"/>
        <v>-0.98676828041371667</v>
      </c>
      <c r="AK779" s="1">
        <f t="shared" si="373"/>
        <v>0.27069845210249283</v>
      </c>
      <c r="AL779" s="1">
        <f t="shared" si="374"/>
        <v>0.90623660964760722</v>
      </c>
      <c r="AM779" s="1">
        <f t="shared" si="375"/>
        <v>0.48690681696456412</v>
      </c>
      <c r="AN779" s="1">
        <f t="shared" si="392"/>
        <v>19.505423579197767</v>
      </c>
      <c r="AO779" s="1">
        <f t="shared" si="392"/>
        <v>19.505354351753596</v>
      </c>
      <c r="AP779" s="1">
        <f t="shared" si="392"/>
        <v>19.505100373861133</v>
      </c>
      <c r="AQ779" s="1">
        <f t="shared" si="392"/>
        <v>19.504169017931314</v>
      </c>
      <c r="AR779" s="1">
        <f t="shared" si="392"/>
        <v>19.500759342127591</v>
      </c>
      <c r="AS779" s="1">
        <f t="shared" si="392"/>
        <v>19.488351177100448</v>
      </c>
      <c r="AT779" s="1">
        <f t="shared" si="392"/>
        <v>19.444117796467882</v>
      </c>
      <c r="AU779" s="1">
        <f t="shared" si="376"/>
        <v>19.29572813859275</v>
      </c>
    </row>
    <row r="780" spans="1:47" ht="12.95" customHeight="1" x14ac:dyDescent="0.2">
      <c r="A780" s="67" t="s">
        <v>320</v>
      </c>
      <c r="B780" s="68" t="s">
        <v>100</v>
      </c>
      <c r="C780" s="67">
        <v>54232.226000000002</v>
      </c>
      <c r="D780" s="69"/>
      <c r="E780" s="70">
        <f t="shared" si="363"/>
        <v>5852.0058504083263</v>
      </c>
      <c r="F780" s="1">
        <f t="shared" si="364"/>
        <v>5852</v>
      </c>
      <c r="G780" s="1">
        <f t="shared" si="389"/>
        <v>9.8131600025226362E-3</v>
      </c>
      <c r="K780" s="1">
        <f t="shared" si="393"/>
        <v>9.8131600025226362E-3</v>
      </c>
      <c r="O780" s="1">
        <f t="shared" ca="1" si="391"/>
        <v>-4.983807020993939E-3</v>
      </c>
      <c r="P780" s="1">
        <f t="shared" si="365"/>
        <v>2.3004018075230899E-2</v>
      </c>
      <c r="Q780" s="119">
        <f t="shared" si="377"/>
        <v>39213.726000000002</v>
      </c>
      <c r="R780" s="1">
        <f t="shared" si="394"/>
        <v>1.7399873669433276E-4</v>
      </c>
      <c r="S780" s="2">
        <f t="shared" si="395"/>
        <v>1</v>
      </c>
      <c r="Z780" s="1">
        <f t="shared" si="366"/>
        <v>5852</v>
      </c>
      <c r="AA780" s="1">
        <f t="shared" si="367"/>
        <v>-2.3369948524250908E-2</v>
      </c>
      <c r="AB780" s="1">
        <f t="shared" si="382"/>
        <v>2.837649299114799E-2</v>
      </c>
      <c r="AC780" s="1">
        <f t="shared" si="383"/>
        <v>-1.3190858072708263E-2</v>
      </c>
      <c r="AD780" s="1">
        <f t="shared" si="368"/>
        <v>3.3183108526773544E-2</v>
      </c>
      <c r="AE780" s="1">
        <f t="shared" si="384"/>
        <v>1.1011186914996311E-3</v>
      </c>
      <c r="AF780" s="1">
        <f t="shared" si="369"/>
        <v>-1.3190858072708263E-2</v>
      </c>
      <c r="AG780" s="2"/>
      <c r="AH780" s="1">
        <f t="shared" si="370"/>
        <v>-1.8563332988625354E-2</v>
      </c>
      <c r="AI780" s="1">
        <f t="shared" si="371"/>
        <v>0.98070009695940918</v>
      </c>
      <c r="AJ780" s="1">
        <f t="shared" si="372"/>
        <v>-0.8483913024831149</v>
      </c>
      <c r="AK780" s="1">
        <f t="shared" si="373"/>
        <v>0.34333811783796042</v>
      </c>
      <c r="AL780" s="1">
        <f t="shared" si="374"/>
        <v>1.6269497575923331</v>
      </c>
      <c r="AM780" s="1">
        <f t="shared" si="375"/>
        <v>1.0577912044346858</v>
      </c>
      <c r="AN780" s="1">
        <f t="shared" si="392"/>
        <v>20.12255076087979</v>
      </c>
      <c r="AO780" s="1">
        <f t="shared" si="392"/>
        <v>20.122550245571809</v>
      </c>
      <c r="AP780" s="1">
        <f t="shared" si="392"/>
        <v>20.122545138559069</v>
      </c>
      <c r="AQ780" s="1">
        <f t="shared" si="392"/>
        <v>20.122494529577352</v>
      </c>
      <c r="AR780" s="1">
        <f t="shared" si="392"/>
        <v>20.121993459818242</v>
      </c>
      <c r="AS780" s="1">
        <f t="shared" si="392"/>
        <v>20.117075804133517</v>
      </c>
      <c r="AT780" s="1">
        <f t="shared" si="392"/>
        <v>20.07236979858305</v>
      </c>
      <c r="AU780" s="1">
        <f t="shared" si="376"/>
        <v>19.79380694253118</v>
      </c>
    </row>
    <row r="781" spans="1:47" ht="12.95" customHeight="1" x14ac:dyDescent="0.2">
      <c r="A781" s="67" t="s">
        <v>320</v>
      </c>
      <c r="B781" s="68" t="s">
        <v>101</v>
      </c>
      <c r="C781" s="67">
        <v>54243.120999999999</v>
      </c>
      <c r="D781" s="69"/>
      <c r="E781" s="70">
        <f t="shared" si="363"/>
        <v>5858.501229951833</v>
      </c>
      <c r="F781" s="1">
        <f t="shared" si="364"/>
        <v>5858.5</v>
      </c>
      <c r="G781" s="1">
        <f t="shared" si="389"/>
        <v>2.063054998870939E-3</v>
      </c>
      <c r="K781" s="1">
        <f t="shared" si="393"/>
        <v>2.063054998870939E-3</v>
      </c>
      <c r="O781" s="1">
        <f t="shared" ca="1" si="391"/>
        <v>-5.0063016715932301E-3</v>
      </c>
      <c r="P781" s="1">
        <f t="shared" si="365"/>
        <v>2.3033110508161096E-2</v>
      </c>
      <c r="Q781" s="119">
        <f t="shared" si="377"/>
        <v>39224.620999999999</v>
      </c>
      <c r="R781" s="1">
        <f t="shared" si="394"/>
        <v>4.3974322806271046E-4</v>
      </c>
      <c r="S781" s="2">
        <f t="shared" si="395"/>
        <v>1</v>
      </c>
      <c r="Z781" s="1">
        <f t="shared" si="366"/>
        <v>5858.5</v>
      </c>
      <c r="AA781" s="1">
        <f t="shared" si="367"/>
        <v>-2.3341722462153065E-2</v>
      </c>
      <c r="AB781" s="1">
        <f t="shared" si="382"/>
        <v>2.060129145928085E-2</v>
      </c>
      <c r="AC781" s="1">
        <f t="shared" si="383"/>
        <v>-2.0970055509290157E-2</v>
      </c>
      <c r="AD781" s="1">
        <f t="shared" si="368"/>
        <v>2.5404777461024004E-2</v>
      </c>
      <c r="AE781" s="1">
        <f t="shared" si="384"/>
        <v>6.4540271784415326E-4</v>
      </c>
      <c r="AF781" s="1">
        <f t="shared" si="369"/>
        <v>-2.0970055509290157E-2</v>
      </c>
      <c r="AG781" s="2"/>
      <c r="AH781" s="1">
        <f t="shared" si="370"/>
        <v>-1.8538236460409911E-2</v>
      </c>
      <c r="AI781" s="1">
        <f t="shared" si="371"/>
        <v>0.97866488383618355</v>
      </c>
      <c r="AJ781" s="1">
        <f t="shared" si="372"/>
        <v>-0.84523791277652904</v>
      </c>
      <c r="AK781" s="1">
        <f t="shared" si="373"/>
        <v>0.343217660146103</v>
      </c>
      <c r="AL781" s="1">
        <f t="shared" si="374"/>
        <v>1.6328785028654884</v>
      </c>
      <c r="AM781" s="1">
        <f t="shared" si="375"/>
        <v>1.064092256103351</v>
      </c>
      <c r="AN781" s="1">
        <f t="shared" ref="AN781:AT790" si="396">$AU781+$AB$7*SIN(AO781)</f>
        <v>20.128233392295556</v>
      </c>
      <c r="AO781" s="1">
        <f t="shared" si="396"/>
        <v>20.128232925964497</v>
      </c>
      <c r="AP781" s="1">
        <f t="shared" si="396"/>
        <v>20.128228217081613</v>
      </c>
      <c r="AQ781" s="1">
        <f t="shared" si="396"/>
        <v>20.128180672207012</v>
      </c>
      <c r="AR781" s="1">
        <f t="shared" si="396"/>
        <v>20.127701039179232</v>
      </c>
      <c r="AS781" s="1">
        <f t="shared" si="396"/>
        <v>20.122904509463993</v>
      </c>
      <c r="AT781" s="1">
        <f t="shared" si="396"/>
        <v>20.0785119719812</v>
      </c>
      <c r="AU781" s="1">
        <f t="shared" si="376"/>
        <v>19.79892149581017</v>
      </c>
    </row>
    <row r="782" spans="1:47" ht="12.95" customHeight="1" x14ac:dyDescent="0.2">
      <c r="A782" s="67" t="s">
        <v>320</v>
      </c>
      <c r="B782" s="68" t="s">
        <v>101</v>
      </c>
      <c r="C782" s="67">
        <v>54248.142</v>
      </c>
      <c r="D782" s="69"/>
      <c r="E782" s="70">
        <f t="shared" si="363"/>
        <v>5861.4946490145185</v>
      </c>
      <c r="F782" s="1">
        <f t="shared" si="364"/>
        <v>5861.5</v>
      </c>
      <c r="G782" s="1">
        <f t="shared" si="389"/>
        <v>-8.9754550062934868E-3</v>
      </c>
      <c r="K782" s="1">
        <f t="shared" si="393"/>
        <v>-8.9754550062934868E-3</v>
      </c>
      <c r="O782" s="1">
        <f t="shared" ca="1" si="391"/>
        <v>-5.0166838180236706E-3</v>
      </c>
      <c r="P782" s="1">
        <f t="shared" si="365"/>
        <v>2.3046540435990533E-2</v>
      </c>
      <c r="Q782" s="119">
        <f t="shared" si="377"/>
        <v>39229.642</v>
      </c>
      <c r="R782" s="1">
        <f t="shared" si="394"/>
        <v>1.0254081921056584E-3</v>
      </c>
      <c r="S782" s="2">
        <f t="shared" si="395"/>
        <v>1</v>
      </c>
      <c r="Z782" s="1">
        <f t="shared" si="366"/>
        <v>5861.5</v>
      </c>
      <c r="AA782" s="1">
        <f t="shared" si="367"/>
        <v>-2.3328510421667819E-2</v>
      </c>
      <c r="AB782" s="1">
        <f t="shared" si="382"/>
        <v>9.551014445463097E-3</v>
      </c>
      <c r="AC782" s="1">
        <f t="shared" si="383"/>
        <v>-3.2021995442284019E-2</v>
      </c>
      <c r="AD782" s="1">
        <f t="shared" si="368"/>
        <v>1.4353055415374332E-2</v>
      </c>
      <c r="AE782" s="1">
        <f t="shared" si="384"/>
        <v>2.0601019975680643E-4</v>
      </c>
      <c r="AF782" s="1">
        <f t="shared" si="369"/>
        <v>-3.2021995442284019E-2</v>
      </c>
      <c r="AG782" s="2"/>
      <c r="AH782" s="1">
        <f t="shared" si="370"/>
        <v>-1.8526469451756584E-2</v>
      </c>
      <c r="AI782" s="1">
        <f t="shared" si="371"/>
        <v>0.97772864839061979</v>
      </c>
      <c r="AJ782" s="1">
        <f t="shared" si="372"/>
        <v>-0.8437769245436807</v>
      </c>
      <c r="AK782" s="1">
        <f t="shared" si="373"/>
        <v>0.34315817972967039</v>
      </c>
      <c r="AL782" s="1">
        <f t="shared" si="374"/>
        <v>1.6356065559539821</v>
      </c>
      <c r="AM782" s="1">
        <f t="shared" si="375"/>
        <v>1.0670049889336359</v>
      </c>
      <c r="AN782" s="1">
        <f t="shared" si="396"/>
        <v>20.130852169151094</v>
      </c>
      <c r="AO782" s="1">
        <f t="shared" si="396"/>
        <v>20.130851724112041</v>
      </c>
      <c r="AP782" s="1">
        <f t="shared" si="396"/>
        <v>20.13084719073521</v>
      </c>
      <c r="AQ782" s="1">
        <f t="shared" si="396"/>
        <v>20.130801015559928</v>
      </c>
      <c r="AR782" s="1">
        <f t="shared" si="396"/>
        <v>20.130331100598124</v>
      </c>
      <c r="AS782" s="1">
        <f t="shared" si="396"/>
        <v>20.125590278433965</v>
      </c>
      <c r="AT782" s="1">
        <f t="shared" si="396"/>
        <v>20.08134435611289</v>
      </c>
      <c r="AU782" s="1">
        <f t="shared" si="376"/>
        <v>19.801282058862011</v>
      </c>
    </row>
    <row r="783" spans="1:47" ht="12.95" customHeight="1" x14ac:dyDescent="0.2">
      <c r="A783" s="67" t="s">
        <v>320</v>
      </c>
      <c r="B783" s="68" t="s">
        <v>100</v>
      </c>
      <c r="C783" s="67">
        <v>54264.067999999999</v>
      </c>
      <c r="D783" s="69"/>
      <c r="E783" s="70">
        <f t="shared" si="363"/>
        <v>5870.9894094192823</v>
      </c>
      <c r="F783" s="1">
        <f t="shared" si="364"/>
        <v>5871</v>
      </c>
      <c r="G783" s="1">
        <f t="shared" si="389"/>
        <v>-1.7764070005796384E-2</v>
      </c>
      <c r="K783" s="1">
        <f t="shared" si="393"/>
        <v>-1.7764070005796384E-2</v>
      </c>
      <c r="O783" s="1">
        <f t="shared" ca="1" si="391"/>
        <v>-5.0495606150534021E-3</v>
      </c>
      <c r="P783" s="1">
        <f t="shared" si="365"/>
        <v>2.3089079587002185E-2</v>
      </c>
      <c r="Q783" s="119">
        <f t="shared" si="377"/>
        <v>39245.567999999999</v>
      </c>
      <c r="R783" s="1">
        <f t="shared" si="394"/>
        <v>1.6689798316515776E-3</v>
      </c>
      <c r="S783" s="2">
        <f t="shared" si="395"/>
        <v>1</v>
      </c>
      <c r="Z783" s="1">
        <f t="shared" si="366"/>
        <v>5871</v>
      </c>
      <c r="AA783" s="1">
        <f t="shared" si="367"/>
        <v>-2.3285908888993914E-2</v>
      </c>
      <c r="AB783" s="1">
        <f t="shared" si="382"/>
        <v>7.243764789978055E-4</v>
      </c>
      <c r="AC783" s="1">
        <f t="shared" si="383"/>
        <v>-4.0853149592798566E-2</v>
      </c>
      <c r="AD783" s="1">
        <f t="shared" si="368"/>
        <v>5.5218388831975301E-3</v>
      </c>
      <c r="AE783" s="1">
        <f t="shared" si="384"/>
        <v>3.0490704651992146E-5</v>
      </c>
      <c r="AF783" s="1">
        <f t="shared" si="369"/>
        <v>-4.0853149592798566E-2</v>
      </c>
      <c r="AG783" s="2"/>
      <c r="AH783" s="1">
        <f t="shared" si="370"/>
        <v>-1.848844648479419E-2</v>
      </c>
      <c r="AI783" s="1">
        <f t="shared" si="371"/>
        <v>0.97477680099934205</v>
      </c>
      <c r="AJ783" s="1">
        <f t="shared" si="372"/>
        <v>-0.83912775634649062</v>
      </c>
      <c r="AK783" s="1">
        <f t="shared" si="373"/>
        <v>0.34295384478098889</v>
      </c>
      <c r="AL783" s="1">
        <f t="shared" si="374"/>
        <v>1.6442110668020491</v>
      </c>
      <c r="AM783" s="1">
        <f t="shared" si="375"/>
        <v>1.0762478472633297</v>
      </c>
      <c r="AN783" s="1">
        <f t="shared" si="396"/>
        <v>20.139128468368995</v>
      </c>
      <c r="AO783" s="1">
        <f t="shared" si="396"/>
        <v>20.139128085606469</v>
      </c>
      <c r="AP783" s="1">
        <f t="shared" si="396"/>
        <v>20.139124075034164</v>
      </c>
      <c r="AQ783" s="1">
        <f t="shared" si="396"/>
        <v>20.139082055746083</v>
      </c>
      <c r="AR783" s="1">
        <f t="shared" si="396"/>
        <v>20.138642181032015</v>
      </c>
      <c r="AS783" s="1">
        <f t="shared" si="396"/>
        <v>20.134076888239537</v>
      </c>
      <c r="AT783" s="1">
        <f t="shared" si="396"/>
        <v>20.090303264572629</v>
      </c>
      <c r="AU783" s="1">
        <f t="shared" si="376"/>
        <v>19.808757175192842</v>
      </c>
    </row>
    <row r="784" spans="1:47" ht="12.95" customHeight="1" x14ac:dyDescent="0.2">
      <c r="A784" s="67" t="s">
        <v>320</v>
      </c>
      <c r="B784" s="68" t="s">
        <v>100</v>
      </c>
      <c r="C784" s="67">
        <v>54306.02</v>
      </c>
      <c r="D784" s="69"/>
      <c r="E784" s="70">
        <f t="shared" si="363"/>
        <v>5896.0003467858951</v>
      </c>
      <c r="F784" s="1">
        <f t="shared" si="364"/>
        <v>5896</v>
      </c>
      <c r="G784" s="1">
        <f t="shared" si="389"/>
        <v>5.8167998940916732E-4</v>
      </c>
      <c r="K784" s="1">
        <f t="shared" si="393"/>
        <v>5.8167998940916732E-4</v>
      </c>
      <c r="O784" s="1">
        <f t="shared" ca="1" si="391"/>
        <v>-5.1360785019737495E-3</v>
      </c>
      <c r="P784" s="1">
        <f t="shared" si="365"/>
        <v>2.3201104951672019E-2</v>
      </c>
      <c r="Q784" s="119">
        <f t="shared" si="377"/>
        <v>39287.519999999997</v>
      </c>
      <c r="R784" s="1">
        <f t="shared" si="394"/>
        <v>5.1163838562343978E-4</v>
      </c>
      <c r="S784" s="2">
        <f t="shared" si="395"/>
        <v>1</v>
      </c>
      <c r="Z784" s="1">
        <f t="shared" si="366"/>
        <v>5896</v>
      </c>
      <c r="AA784" s="1">
        <f t="shared" si="367"/>
        <v>-2.3168338380903975E-2</v>
      </c>
      <c r="AB784" s="1">
        <f t="shared" si="382"/>
        <v>1.8964623936808964E-2</v>
      </c>
      <c r="AC784" s="1">
        <f t="shared" si="383"/>
        <v>-2.2619424962262852E-2</v>
      </c>
      <c r="AD784" s="1">
        <f t="shared" si="368"/>
        <v>2.3750018370313142E-2</v>
      </c>
      <c r="AE784" s="1">
        <f t="shared" si="384"/>
        <v>5.6406337259021179E-4</v>
      </c>
      <c r="AF784" s="1">
        <f t="shared" si="369"/>
        <v>-2.2619424962262852E-2</v>
      </c>
      <c r="AG784" s="2"/>
      <c r="AH784" s="1">
        <f t="shared" si="370"/>
        <v>-1.8382943947399796E-2</v>
      </c>
      <c r="AI784" s="1">
        <f t="shared" si="371"/>
        <v>0.967102528470002</v>
      </c>
      <c r="AJ784" s="1">
        <f t="shared" si="372"/>
        <v>-0.82673565130940307</v>
      </c>
      <c r="AK784" s="1">
        <f t="shared" si="373"/>
        <v>0.34230294445830051</v>
      </c>
      <c r="AL784" s="1">
        <f t="shared" si="374"/>
        <v>1.6666083690616844</v>
      </c>
      <c r="AM784" s="1">
        <f t="shared" si="375"/>
        <v>1.1007139020723811</v>
      </c>
      <c r="AN784" s="1">
        <f t="shared" si="396"/>
        <v>20.160789449910613</v>
      </c>
      <c r="AO784" s="1">
        <f t="shared" si="396"/>
        <v>20.160789197946198</v>
      </c>
      <c r="AP784" s="1">
        <f t="shared" si="396"/>
        <v>20.160786343153816</v>
      </c>
      <c r="AQ784" s="1">
        <f t="shared" si="396"/>
        <v>20.160754000096553</v>
      </c>
      <c r="AR784" s="1">
        <f t="shared" si="396"/>
        <v>20.160387847673238</v>
      </c>
      <c r="AS784" s="1">
        <f t="shared" si="396"/>
        <v>20.156277278203309</v>
      </c>
      <c r="AT784" s="1">
        <f t="shared" si="396"/>
        <v>20.113803953059953</v>
      </c>
      <c r="AU784" s="1">
        <f t="shared" si="376"/>
        <v>19.828428533958181</v>
      </c>
    </row>
    <row r="785" spans="1:47" ht="12.95" customHeight="1" x14ac:dyDescent="0.2">
      <c r="A785" s="67" t="s">
        <v>321</v>
      </c>
      <c r="B785" s="68" t="s">
        <v>100</v>
      </c>
      <c r="C785" s="67">
        <v>54512.313000000002</v>
      </c>
      <c r="D785" s="69"/>
      <c r="E785" s="70">
        <f t="shared" si="363"/>
        <v>6018.9880780542744</v>
      </c>
      <c r="F785" s="1">
        <f t="shared" si="364"/>
        <v>6019</v>
      </c>
      <c r="G785" s="1">
        <f t="shared" si="389"/>
        <v>-1.9997230003355071E-2</v>
      </c>
      <c r="K785" s="1">
        <f t="shared" si="393"/>
        <v>-1.9997230003355071E-2</v>
      </c>
      <c r="O785" s="1">
        <f t="shared" ca="1" si="391"/>
        <v>-5.5617465056218666E-3</v>
      </c>
      <c r="P785" s="1">
        <f t="shared" si="365"/>
        <v>2.3753963096250937E-2</v>
      </c>
      <c r="Q785" s="119">
        <f t="shared" si="377"/>
        <v>39493.813000000002</v>
      </c>
      <c r="R785" s="1">
        <f t="shared" si="394"/>
        <v>1.9141668976390127E-3</v>
      </c>
      <c r="S785" s="2">
        <f t="shared" si="395"/>
        <v>1</v>
      </c>
      <c r="Z785" s="1">
        <f t="shared" si="366"/>
        <v>6019</v>
      </c>
      <c r="AA785" s="1">
        <f t="shared" si="367"/>
        <v>-2.2481793745133014E-2</v>
      </c>
      <c r="AB785" s="1">
        <f t="shared" si="382"/>
        <v>-2.2410528634450103E-3</v>
      </c>
      <c r="AC785" s="1">
        <f t="shared" si="383"/>
        <v>-4.3751193099606012E-2</v>
      </c>
      <c r="AD785" s="1">
        <f t="shared" si="368"/>
        <v>2.4845637417779433E-3</v>
      </c>
      <c r="AE785" s="1">
        <f t="shared" si="384"/>
        <v>6.1730569869576146E-6</v>
      </c>
      <c r="AF785" s="1">
        <f t="shared" si="369"/>
        <v>-4.3751193099606012E-2</v>
      </c>
      <c r="AG785" s="2"/>
      <c r="AH785" s="1">
        <f t="shared" si="370"/>
        <v>-1.7756177139910061E-2</v>
      </c>
      <c r="AI785" s="1">
        <f t="shared" si="371"/>
        <v>0.93131642864276842</v>
      </c>
      <c r="AJ785" s="1">
        <f t="shared" si="372"/>
        <v>-0.76304348818175705</v>
      </c>
      <c r="AK785" s="1">
        <f t="shared" si="373"/>
        <v>0.33695120780834947</v>
      </c>
      <c r="AL785" s="1">
        <f t="shared" si="374"/>
        <v>1.7718798492193955</v>
      </c>
      <c r="AM785" s="1">
        <f t="shared" si="375"/>
        <v>1.2244019310577818</v>
      </c>
      <c r="AN785" s="1">
        <f t="shared" si="396"/>
        <v>20.26494765280793</v>
      </c>
      <c r="AO785" s="1">
        <f t="shared" si="396"/>
        <v>20.264947635877263</v>
      </c>
      <c r="AP785" s="1">
        <f t="shared" si="396"/>
        <v>20.264947317785772</v>
      </c>
      <c r="AQ785" s="1">
        <f t="shared" si="396"/>
        <v>20.264941341637282</v>
      </c>
      <c r="AR785" s="1">
        <f t="shared" si="396"/>
        <v>20.264829107002768</v>
      </c>
      <c r="AS785" s="1">
        <f t="shared" si="396"/>
        <v>20.262736016339506</v>
      </c>
      <c r="AT785" s="1">
        <f t="shared" si="396"/>
        <v>20.227792405259091</v>
      </c>
      <c r="AU785" s="1">
        <f t="shared" si="376"/>
        <v>19.925211619083658</v>
      </c>
    </row>
    <row r="786" spans="1:47" ht="12.95" customHeight="1" x14ac:dyDescent="0.2">
      <c r="A786" s="67" t="s">
        <v>321</v>
      </c>
      <c r="B786" s="68" t="s">
        <v>101</v>
      </c>
      <c r="C786" s="67">
        <v>54533.283000000003</v>
      </c>
      <c r="D786" s="69"/>
      <c r="E786" s="70">
        <f t="shared" si="363"/>
        <v>6031.4899696584398</v>
      </c>
      <c r="F786" s="1">
        <f t="shared" si="364"/>
        <v>6031.5</v>
      </c>
      <c r="G786" s="1">
        <f t="shared" si="389"/>
        <v>-1.6824354999698699E-2</v>
      </c>
      <c r="K786" s="1">
        <f t="shared" si="393"/>
        <v>-1.6824354999698699E-2</v>
      </c>
      <c r="O786" s="1">
        <f t="shared" ca="1" si="391"/>
        <v>-5.6050054490820386E-3</v>
      </c>
      <c r="P786" s="1">
        <f t="shared" si="365"/>
        <v>2.3810305420999163E-2</v>
      </c>
      <c r="Q786" s="119">
        <f t="shared" si="377"/>
        <v>39514.783000000003</v>
      </c>
      <c r="R786" s="1">
        <f t="shared" si="394"/>
        <v>1.6511756275054293E-3</v>
      </c>
      <c r="S786" s="2">
        <f t="shared" si="395"/>
        <v>1</v>
      </c>
      <c r="Z786" s="1">
        <f t="shared" si="366"/>
        <v>6031.5</v>
      </c>
      <c r="AA786" s="1">
        <f t="shared" si="367"/>
        <v>-2.24026206446316E-2</v>
      </c>
      <c r="AB786" s="1">
        <f t="shared" si="382"/>
        <v>8.58761556858538E-4</v>
      </c>
      <c r="AC786" s="1">
        <f t="shared" si="383"/>
        <v>-4.0634660420697861E-2</v>
      </c>
      <c r="AD786" s="1">
        <f t="shared" si="368"/>
        <v>5.5782656449329011E-3</v>
      </c>
      <c r="AE786" s="1">
        <f t="shared" si="384"/>
        <v>3.1117047605438675E-5</v>
      </c>
      <c r="AF786" s="1">
        <f t="shared" si="369"/>
        <v>-4.0634660420697861E-2</v>
      </c>
      <c r="AG786" s="2"/>
      <c r="AH786" s="1">
        <f t="shared" si="370"/>
        <v>-1.7683116556557237E-2</v>
      </c>
      <c r="AI786" s="1">
        <f t="shared" si="371"/>
        <v>0.92786122785311742</v>
      </c>
      <c r="AJ786" s="1">
        <f t="shared" si="372"/>
        <v>-0.75636850277942402</v>
      </c>
      <c r="AK786" s="1">
        <f t="shared" si="373"/>
        <v>0.33622841487749006</v>
      </c>
      <c r="AL786" s="1">
        <f t="shared" si="374"/>
        <v>1.7821450751181533</v>
      </c>
      <c r="AM786" s="1">
        <f t="shared" si="375"/>
        <v>1.2373103875055562</v>
      </c>
      <c r="AN786" s="1">
        <f t="shared" si="396"/>
        <v>20.275316972498402</v>
      </c>
      <c r="AO786" s="1">
        <f t="shared" si="396"/>
        <v>20.275316960728759</v>
      </c>
      <c r="AP786" s="1">
        <f t="shared" si="396"/>
        <v>20.275316723915619</v>
      </c>
      <c r="AQ786" s="1">
        <f t="shared" si="396"/>
        <v>20.275311959157232</v>
      </c>
      <c r="AR786" s="1">
        <f t="shared" si="396"/>
        <v>20.27521612365123</v>
      </c>
      <c r="AS786" s="1">
        <f t="shared" si="396"/>
        <v>20.273301713433316</v>
      </c>
      <c r="AT786" s="1">
        <f t="shared" si="396"/>
        <v>20.239220538543581</v>
      </c>
      <c r="AU786" s="1">
        <f t="shared" si="376"/>
        <v>19.93504729846633</v>
      </c>
    </row>
    <row r="787" spans="1:47" ht="12.95" customHeight="1" x14ac:dyDescent="0.2">
      <c r="A787" s="67" t="s">
        <v>321</v>
      </c>
      <c r="B787" s="68" t="s">
        <v>100</v>
      </c>
      <c r="C787" s="67">
        <v>54554.249000000003</v>
      </c>
      <c r="D787" s="69"/>
      <c r="E787" s="70">
        <f t="shared" si="363"/>
        <v>6043.9894765431754</v>
      </c>
      <c r="F787" s="1">
        <f t="shared" si="364"/>
        <v>6044</v>
      </c>
      <c r="G787" s="1">
        <f t="shared" si="389"/>
        <v>-1.7651480004133191E-2</v>
      </c>
      <c r="K787" s="1">
        <f t="shared" si="393"/>
        <v>-1.7651480004133191E-2</v>
      </c>
      <c r="O787" s="1">
        <f t="shared" ca="1" si="391"/>
        <v>-5.6482643925422141E-3</v>
      </c>
      <c r="P787" s="1">
        <f t="shared" si="365"/>
        <v>2.3866676814743266E-2</v>
      </c>
      <c r="Q787" s="119">
        <f t="shared" si="377"/>
        <v>39535.749000000003</v>
      </c>
      <c r="R787" s="1">
        <f t="shared" si="394"/>
        <v>1.7237573456368174E-3</v>
      </c>
      <c r="S787" s="2">
        <f t="shared" si="395"/>
        <v>1</v>
      </c>
      <c r="Z787" s="1">
        <f t="shared" si="366"/>
        <v>6044</v>
      </c>
      <c r="AA787" s="1">
        <f t="shared" si="367"/>
        <v>-2.2321820087348013E-2</v>
      </c>
      <c r="AB787" s="1">
        <f t="shared" si="382"/>
        <v>-4.3044562508056522E-5</v>
      </c>
      <c r="AC787" s="1">
        <f t="shared" si="383"/>
        <v>-4.1518156818876453E-2</v>
      </c>
      <c r="AD787" s="1">
        <f t="shared" si="368"/>
        <v>4.6703400832148224E-3</v>
      </c>
      <c r="AE787" s="1">
        <f t="shared" si="384"/>
        <v>2.1812076492883036E-5</v>
      </c>
      <c r="AF787" s="1">
        <f t="shared" si="369"/>
        <v>-4.1518156818876453E-2</v>
      </c>
      <c r="AG787" s="2"/>
      <c r="AH787" s="1">
        <f t="shared" si="370"/>
        <v>-1.7608435441625134E-2</v>
      </c>
      <c r="AI787" s="1">
        <f t="shared" si="371"/>
        <v>0.92443905910050206</v>
      </c>
      <c r="AJ787" s="1">
        <f t="shared" si="372"/>
        <v>-0.74966398707756732</v>
      </c>
      <c r="AK787" s="1">
        <f t="shared" si="373"/>
        <v>0.33547592108566004</v>
      </c>
      <c r="AL787" s="1">
        <f t="shared" si="374"/>
        <v>1.7923344961495575</v>
      </c>
      <c r="AM787" s="1">
        <f t="shared" si="375"/>
        <v>1.2502866903164764</v>
      </c>
      <c r="AN787" s="1">
        <f t="shared" si="396"/>
        <v>20.285647934480025</v>
      </c>
      <c r="AO787" s="1">
        <f t="shared" si="396"/>
        <v>20.285647926499706</v>
      </c>
      <c r="AP787" s="1">
        <f t="shared" si="396"/>
        <v>20.285647753699003</v>
      </c>
      <c r="AQ787" s="1">
        <f t="shared" si="396"/>
        <v>20.285644012037185</v>
      </c>
      <c r="AR787" s="1">
        <f t="shared" si="396"/>
        <v>20.285563018976735</v>
      </c>
      <c r="AS787" s="1">
        <f t="shared" si="396"/>
        <v>20.283821525097125</v>
      </c>
      <c r="AT787" s="1">
        <f t="shared" si="396"/>
        <v>20.250619246166909</v>
      </c>
      <c r="AU787" s="1">
        <f t="shared" si="376"/>
        <v>19.944882977848998</v>
      </c>
    </row>
    <row r="788" spans="1:47" ht="12.95" customHeight="1" x14ac:dyDescent="0.2">
      <c r="A788" s="67" t="s">
        <v>321</v>
      </c>
      <c r="B788" s="68" t="s">
        <v>101</v>
      </c>
      <c r="C788" s="67">
        <v>54612.133999999998</v>
      </c>
      <c r="D788" s="69"/>
      <c r="E788" s="70">
        <f t="shared" si="363"/>
        <v>6078.4993475735509</v>
      </c>
      <c r="F788" s="1">
        <f t="shared" si="364"/>
        <v>6078.5</v>
      </c>
      <c r="G788" s="1">
        <f t="shared" si="389"/>
        <v>-1.0943450033664703E-3</v>
      </c>
      <c r="K788" s="1">
        <f t="shared" si="393"/>
        <v>-1.0943450033664703E-3</v>
      </c>
      <c r="O788" s="1">
        <f t="shared" ca="1" si="391"/>
        <v>-5.7676590764922965E-3</v>
      </c>
      <c r="P788" s="1">
        <f t="shared" si="365"/>
        <v>2.4022412694682832E-2</v>
      </c>
      <c r="Q788" s="119">
        <f t="shared" si="377"/>
        <v>39593.633999999998</v>
      </c>
      <c r="R788" s="1">
        <f t="shared" si="394"/>
        <v>6.3085151726251893E-4</v>
      </c>
      <c r="S788" s="2">
        <f t="shared" si="395"/>
        <v>1</v>
      </c>
      <c r="Z788" s="1">
        <f t="shared" si="366"/>
        <v>6078.5</v>
      </c>
      <c r="AA788" s="1">
        <f t="shared" si="367"/>
        <v>-2.2090580505537E-2</v>
      </c>
      <c r="AB788" s="1">
        <f t="shared" si="382"/>
        <v>1.6299776450830524E-2</v>
      </c>
      <c r="AC788" s="1">
        <f t="shared" si="383"/>
        <v>-2.5116757698049302E-2</v>
      </c>
      <c r="AD788" s="1">
        <f t="shared" si="368"/>
        <v>2.0996235502170529E-2</v>
      </c>
      <c r="AE788" s="1">
        <f t="shared" si="384"/>
        <v>4.4084190526260612E-4</v>
      </c>
      <c r="AF788" s="1">
        <f t="shared" si="369"/>
        <v>-2.5116757698049302E-2</v>
      </c>
      <c r="AG788" s="2"/>
      <c r="AH788" s="1">
        <f t="shared" si="370"/>
        <v>-1.7394121454196994E-2</v>
      </c>
      <c r="AI788" s="1">
        <f t="shared" si="371"/>
        <v>0.91516399222342104</v>
      </c>
      <c r="AJ788" s="1">
        <f t="shared" si="372"/>
        <v>-0.73102065410764761</v>
      </c>
      <c r="AK788" s="1">
        <f t="shared" si="373"/>
        <v>0.33325125836584868</v>
      </c>
      <c r="AL788" s="1">
        <f t="shared" si="374"/>
        <v>1.8200721819626478</v>
      </c>
      <c r="AM788" s="1">
        <f t="shared" si="375"/>
        <v>1.2864651975642079</v>
      </c>
      <c r="AN788" s="1">
        <f t="shared" si="396"/>
        <v>20.313965379579596</v>
      </c>
      <c r="AO788" s="1">
        <f t="shared" si="396"/>
        <v>20.313965377260203</v>
      </c>
      <c r="AP788" s="1">
        <f t="shared" si="396"/>
        <v>20.313965313741992</v>
      </c>
      <c r="AQ788" s="1">
        <f t="shared" si="396"/>
        <v>20.313963574264235</v>
      </c>
      <c r="AR788" s="1">
        <f t="shared" si="396"/>
        <v>20.313915948809591</v>
      </c>
      <c r="AS788" s="1">
        <f t="shared" si="396"/>
        <v>20.312620151684243</v>
      </c>
      <c r="AT788" s="1">
        <f t="shared" si="396"/>
        <v>20.281925760837506</v>
      </c>
      <c r="AU788" s="1">
        <f t="shared" si="376"/>
        <v>19.972029452945169</v>
      </c>
    </row>
    <row r="789" spans="1:47" ht="12.95" customHeight="1" x14ac:dyDescent="0.2">
      <c r="A789" s="75" t="s">
        <v>322</v>
      </c>
      <c r="B789" s="78" t="s">
        <v>100</v>
      </c>
      <c r="C789" s="75">
        <v>54709.39</v>
      </c>
      <c r="D789" s="75" t="s">
        <v>65</v>
      </c>
      <c r="E789" s="70">
        <f t="shared" ref="E789:E823" si="397">+(C789-C$7)/C$8</f>
        <v>6136.4814157592737</v>
      </c>
      <c r="F789" s="1">
        <f t="shared" ref="F789:F823" si="398">ROUND(2*E789,0)/2</f>
        <v>6136.5</v>
      </c>
      <c r="G789" s="1">
        <f t="shared" si="389"/>
        <v>-3.1172205002803821E-2</v>
      </c>
      <c r="I789" s="1">
        <f>+C789-(C$7+F789*C$8)</f>
        <v>-3.1172205002803821E-2</v>
      </c>
      <c r="O789" s="1">
        <f t="shared" ca="1" si="391"/>
        <v>-5.9683805741475027E-3</v>
      </c>
      <c r="P789" s="1">
        <f t="shared" ref="P789:P823" si="399">+D$11+D$12*F789+D$13*F789^2</f>
        <v>2.428472859284168E-2</v>
      </c>
      <c r="Q789" s="119">
        <f t="shared" si="377"/>
        <v>39690.89</v>
      </c>
      <c r="R789" s="1">
        <f t="shared" si="394"/>
        <v>3.075471483831835E-3</v>
      </c>
      <c r="S789" s="2">
        <f>S$16</f>
        <v>0.1</v>
      </c>
      <c r="Z789" s="1">
        <f t="shared" ref="Z789:Z823" si="400">F789</f>
        <v>6136.5</v>
      </c>
      <c r="AA789" s="1">
        <f t="shared" ref="AA789:AA823" si="401">AB$3+AB$4*Z789+AB$5*Z789^2+AH789</f>
        <v>-2.1675817288281937E-2</v>
      </c>
      <c r="AB789" s="1">
        <f t="shared" si="382"/>
        <v>-1.416427325153783E-2</v>
      </c>
      <c r="AC789" s="1">
        <f t="shared" si="383"/>
        <v>-5.5456933595645505E-2</v>
      </c>
      <c r="AD789" s="1">
        <f t="shared" ref="AD789:AD823" si="402">IF(S789&lt;&gt;0,G789-AA789,-9999)</f>
        <v>-9.4963877145218846E-3</v>
      </c>
      <c r="AE789" s="1">
        <f t="shared" si="384"/>
        <v>9.0181379624522186E-6</v>
      </c>
      <c r="AF789" s="1">
        <f t="shared" ref="AF789:AF823" si="403">IF(S789&lt;&gt;0,G789-P789,-9999)</f>
        <v>-5.5456933595645505E-2</v>
      </c>
      <c r="AG789" s="2"/>
      <c r="AH789" s="1">
        <f t="shared" ref="AH789:AH823" si="404">$AB$6*($AB$11/AI789*AJ789+$AB$12)</f>
        <v>-1.7007931751265991E-2</v>
      </c>
      <c r="AI789" s="1">
        <f t="shared" ref="AI789:AI823" si="405">1+$AB$7*COS(AL789)</f>
        <v>0.9001256966830119</v>
      </c>
      <c r="AJ789" s="1">
        <f t="shared" ref="AJ789:AJ823" si="406">SIN(AL789+RADIANS($AB$9))</f>
        <v>-0.69929629170210739</v>
      </c>
      <c r="AK789" s="1">
        <f t="shared" ref="AK789:AK823" si="407">$AB$7*SIN(AL789)</f>
        <v>0.3290572487498728</v>
      </c>
      <c r="AL789" s="1">
        <f t="shared" ref="AL789:AL823" si="408">2*ATAN(AM789)</f>
        <v>1.8654761343883353</v>
      </c>
      <c r="AM789" s="1">
        <f t="shared" ref="AM789:AM823" si="409">SQRT((1+$AB$7)/(1-$AB$7))*TAN(AN789/2)</f>
        <v>1.3485630332060057</v>
      </c>
      <c r="AN789" s="1">
        <f t="shared" si="396"/>
        <v>20.360940413707333</v>
      </c>
      <c r="AO789" s="1">
        <f t="shared" si="396"/>
        <v>20.360940413592015</v>
      </c>
      <c r="AP789" s="1">
        <f t="shared" si="396"/>
        <v>20.36094040794433</v>
      </c>
      <c r="AQ789" s="1">
        <f t="shared" si="396"/>
        <v>20.36094013134894</v>
      </c>
      <c r="AR789" s="1">
        <f t="shared" si="396"/>
        <v>20.360926586664213</v>
      </c>
      <c r="AS789" s="1">
        <f t="shared" si="396"/>
        <v>20.360267043982802</v>
      </c>
      <c r="AT789" s="1">
        <f t="shared" si="396"/>
        <v>20.334040856089302</v>
      </c>
      <c r="AU789" s="1">
        <f t="shared" ref="AU789:AU823" si="410">RADIANS($AB$9)+$AB$18*(F789-AB$15)</f>
        <v>20.01766700528076</v>
      </c>
    </row>
    <row r="790" spans="1:47" ht="12.95" customHeight="1" x14ac:dyDescent="0.2">
      <c r="A790" s="67" t="s">
        <v>323</v>
      </c>
      <c r="B790" s="68" t="s">
        <v>100</v>
      </c>
      <c r="C790" s="67">
        <v>54960.173999999999</v>
      </c>
      <c r="D790" s="69"/>
      <c r="E790" s="70">
        <f t="shared" si="397"/>
        <v>6285.9937850515353</v>
      </c>
      <c r="F790" s="1">
        <f t="shared" si="398"/>
        <v>6286</v>
      </c>
      <c r="G790" s="1">
        <f t="shared" si="389"/>
        <v>-1.0424620006233454E-2</v>
      </c>
      <c r="K790" s="1">
        <f>+C790-(C$7+F790*C$8)</f>
        <v>-1.0424620006233454E-2</v>
      </c>
      <c r="O790" s="1">
        <f t="shared" ca="1" si="391"/>
        <v>-6.4857575379311874E-3</v>
      </c>
      <c r="P790" s="1">
        <f t="shared" si="399"/>
        <v>2.4963756054868863E-2</v>
      </c>
      <c r="Q790" s="119">
        <f t="shared" ref="Q790:Q823" si="411">+C790-15018.5</f>
        <v>39941.673999999999</v>
      </c>
      <c r="R790" s="1">
        <f t="shared" si="394"/>
        <v>1.2523371602419994E-3</v>
      </c>
      <c r="S790" s="2">
        <f t="shared" ref="S790:S802" si="412">S$18</f>
        <v>1</v>
      </c>
      <c r="Z790" s="1">
        <f t="shared" si="400"/>
        <v>6286</v>
      </c>
      <c r="AA790" s="1">
        <f t="shared" si="401"/>
        <v>-2.0471575298284347E-2</v>
      </c>
      <c r="AB790" s="1">
        <f t="shared" si="382"/>
        <v>5.4534079024800841E-3</v>
      </c>
      <c r="AC790" s="1">
        <f t="shared" si="383"/>
        <v>-3.5388376061102317E-2</v>
      </c>
      <c r="AD790" s="1">
        <f t="shared" si="402"/>
        <v>1.0046955292050894E-2</v>
      </c>
      <c r="AE790" s="1">
        <f t="shared" si="384"/>
        <v>1.0094131064046946E-4</v>
      </c>
      <c r="AF790" s="1">
        <f t="shared" si="403"/>
        <v>-3.5388376061102317E-2</v>
      </c>
      <c r="AG790" s="2"/>
      <c r="AH790" s="1">
        <f t="shared" si="404"/>
        <v>-1.5878027908713538E-2</v>
      </c>
      <c r="AI790" s="1">
        <f t="shared" si="405"/>
        <v>0.86444164744693253</v>
      </c>
      <c r="AJ790" s="1">
        <f t="shared" si="406"/>
        <v>-0.61618736419565845</v>
      </c>
      <c r="AK790" s="1">
        <f t="shared" si="407"/>
        <v>0.31603398942358663</v>
      </c>
      <c r="AL790" s="1">
        <f t="shared" si="408"/>
        <v>1.9759960651120867</v>
      </c>
      <c r="AM790" s="1">
        <f t="shared" si="409"/>
        <v>1.5170472378084305</v>
      </c>
      <c r="AN790" s="1">
        <f t="shared" si="396"/>
        <v>20.478598701399712</v>
      </c>
      <c r="AO790" s="1">
        <f t="shared" si="396"/>
        <v>20.478598701438411</v>
      </c>
      <c r="AP790" s="1">
        <f t="shared" si="396"/>
        <v>20.478598699505319</v>
      </c>
      <c r="AQ790" s="1">
        <f t="shared" si="396"/>
        <v>20.478598796070543</v>
      </c>
      <c r="AR790" s="1">
        <f t="shared" si="396"/>
        <v>20.478593972073639</v>
      </c>
      <c r="AS790" s="1">
        <f t="shared" si="396"/>
        <v>20.478834472874116</v>
      </c>
      <c r="AT790" s="1">
        <f t="shared" si="396"/>
        <v>20.465305427704294</v>
      </c>
      <c r="AU790" s="1">
        <f t="shared" si="410"/>
        <v>20.135301730697499</v>
      </c>
    </row>
    <row r="791" spans="1:47" ht="12.95" customHeight="1" x14ac:dyDescent="0.2">
      <c r="A791" s="67" t="s">
        <v>323</v>
      </c>
      <c r="B791" s="68" t="s">
        <v>100</v>
      </c>
      <c r="C791" s="67">
        <v>54965.190999999999</v>
      </c>
      <c r="D791" s="69"/>
      <c r="E791" s="70">
        <f t="shared" si="397"/>
        <v>6288.9848193947919</v>
      </c>
      <c r="F791" s="1">
        <f t="shared" si="398"/>
        <v>6289</v>
      </c>
      <c r="G791" s="1">
        <f t="shared" si="389"/>
        <v>-2.5463130004936829E-2</v>
      </c>
      <c r="K791" s="1">
        <f>+C791-(C$7+F791*C$8)</f>
        <v>-2.5463130004936829E-2</v>
      </c>
      <c r="O791" s="1">
        <f t="shared" ca="1" si="391"/>
        <v>-6.4961396843616279E-3</v>
      </c>
      <c r="P791" s="1">
        <f t="shared" si="399"/>
        <v>2.4977424581016507E-2</v>
      </c>
      <c r="Q791" s="119">
        <f t="shared" si="411"/>
        <v>39946.690999999999</v>
      </c>
      <c r="R791" s="1">
        <f t="shared" si="394"/>
        <v>2.5442495469385385E-3</v>
      </c>
      <c r="S791" s="2">
        <f t="shared" si="412"/>
        <v>1</v>
      </c>
      <c r="Z791" s="1">
        <f t="shared" si="400"/>
        <v>6289</v>
      </c>
      <c r="AA791" s="1">
        <f t="shared" si="401"/>
        <v>-2.0445600687234739E-2</v>
      </c>
      <c r="AB791" s="1">
        <f t="shared" si="382"/>
        <v>-9.6095748333756247E-3</v>
      </c>
      <c r="AC791" s="1">
        <f t="shared" si="383"/>
        <v>-5.044055458595334E-2</v>
      </c>
      <c r="AD791" s="1">
        <f t="shared" si="402"/>
        <v>-5.0175293177020901E-3</v>
      </c>
      <c r="AE791" s="1">
        <f t="shared" si="384"/>
        <v>2.5175600454E-5</v>
      </c>
      <c r="AF791" s="1">
        <f t="shared" si="403"/>
        <v>-5.044055458595334E-2</v>
      </c>
      <c r="AG791" s="2"/>
      <c r="AH791" s="1">
        <f t="shared" si="404"/>
        <v>-1.5853555171561205E-2</v>
      </c>
      <c r="AI791" s="1">
        <f t="shared" si="405"/>
        <v>0.86376918428030147</v>
      </c>
      <c r="AJ791" s="1">
        <f t="shared" si="406"/>
        <v>-0.61450933301463861</v>
      </c>
      <c r="AK791" s="1">
        <f t="shared" si="407"/>
        <v>0.31574469792260162</v>
      </c>
      <c r="AL791" s="1">
        <f t="shared" si="408"/>
        <v>1.9781248577609885</v>
      </c>
      <c r="AM791" s="1">
        <f t="shared" si="409"/>
        <v>1.5205669549927057</v>
      </c>
      <c r="AN791" s="1">
        <f t="shared" ref="AN791:AT800" si="413">$AU791+$AB$7*SIN(AO791)</f>
        <v>20.480912036473573</v>
      </c>
      <c r="AO791" s="1">
        <f t="shared" si="413"/>
        <v>20.480912036519989</v>
      </c>
      <c r="AP791" s="1">
        <f t="shared" si="413"/>
        <v>20.480912034289855</v>
      </c>
      <c r="AQ791" s="1">
        <f t="shared" si="413"/>
        <v>20.480912141442875</v>
      </c>
      <c r="AR791" s="1">
        <f t="shared" si="413"/>
        <v>20.480906992759856</v>
      </c>
      <c r="AS791" s="1">
        <f t="shared" si="413"/>
        <v>20.481153893813957</v>
      </c>
      <c r="AT791" s="1">
        <f t="shared" si="413"/>
        <v>20.467893340236468</v>
      </c>
      <c r="AU791" s="1">
        <f t="shared" si="410"/>
        <v>20.13766229374934</v>
      </c>
    </row>
    <row r="792" spans="1:47" ht="12.95" customHeight="1" x14ac:dyDescent="0.2">
      <c r="A792" s="67" t="s">
        <v>323</v>
      </c>
      <c r="B792" s="68" t="s">
        <v>101</v>
      </c>
      <c r="C792" s="67">
        <v>55028.103000000003</v>
      </c>
      <c r="D792" s="69"/>
      <c r="E792" s="70">
        <f t="shared" si="397"/>
        <v>6326.4916865670011</v>
      </c>
      <c r="F792" s="1">
        <f t="shared" si="398"/>
        <v>6326.5</v>
      </c>
      <c r="G792" s="1">
        <f t="shared" si="389"/>
        <v>-1.3944505000836216E-2</v>
      </c>
      <c r="K792" s="1">
        <f>+C792-(C$7+F792*C$8)</f>
        <v>-1.3944505000836216E-2</v>
      </c>
      <c r="O792" s="1">
        <f t="shared" ca="1" si="391"/>
        <v>-6.6259165147421507E-3</v>
      </c>
      <c r="P792" s="1">
        <f t="shared" si="399"/>
        <v>2.5148422433182008E-2</v>
      </c>
      <c r="Q792" s="119">
        <f t="shared" si="411"/>
        <v>40009.603000000003</v>
      </c>
      <c r="R792" s="1">
        <f t="shared" si="394"/>
        <v>1.5282569753614147E-3</v>
      </c>
      <c r="S792" s="2">
        <f t="shared" si="412"/>
        <v>1</v>
      </c>
      <c r="Z792" s="1">
        <f t="shared" si="400"/>
        <v>6326.5</v>
      </c>
      <c r="AA792" s="1">
        <f t="shared" si="401"/>
        <v>-2.0115429488320718E-2</v>
      </c>
      <c r="AB792" s="1">
        <f t="shared" si="382"/>
        <v>1.5976860520129539E-3</v>
      </c>
      <c r="AC792" s="1">
        <f t="shared" si="383"/>
        <v>-3.9092927434018224E-2</v>
      </c>
      <c r="AD792" s="1">
        <f t="shared" si="402"/>
        <v>6.1709244874845019E-3</v>
      </c>
      <c r="AE792" s="1">
        <f t="shared" si="384"/>
        <v>3.8080309030235864E-5</v>
      </c>
      <c r="AF792" s="1">
        <f t="shared" si="403"/>
        <v>-3.9092927434018224E-2</v>
      </c>
      <c r="AG792" s="2"/>
      <c r="AH792" s="1">
        <f t="shared" si="404"/>
        <v>-1.554219105284917E-2</v>
      </c>
      <c r="AI792" s="1">
        <f t="shared" si="405"/>
        <v>0.8555024828161748</v>
      </c>
      <c r="AJ792" s="1">
        <f t="shared" si="406"/>
        <v>-0.59352333277612401</v>
      </c>
      <c r="AK792" s="1">
        <f t="shared" si="407"/>
        <v>0.31204810037172082</v>
      </c>
      <c r="AL792" s="1">
        <f t="shared" si="408"/>
        <v>2.004459099695314</v>
      </c>
      <c r="AM792" s="1">
        <f t="shared" si="409"/>
        <v>1.5650717141287478</v>
      </c>
      <c r="AN792" s="1">
        <f t="shared" si="413"/>
        <v>20.50967844316359</v>
      </c>
      <c r="AO792" s="1">
        <f t="shared" si="413"/>
        <v>20.509678443418164</v>
      </c>
      <c r="AP792" s="1">
        <f t="shared" si="413"/>
        <v>20.509678435119568</v>
      </c>
      <c r="AQ792" s="1">
        <f t="shared" si="413"/>
        <v>20.50967870563732</v>
      </c>
      <c r="AR792" s="1">
        <f t="shared" si="413"/>
        <v>20.509669886874555</v>
      </c>
      <c r="AS792" s="1">
        <f t="shared" si="413"/>
        <v>20.509956928908338</v>
      </c>
      <c r="AT792" s="1">
        <f t="shared" si="413"/>
        <v>20.500086588068051</v>
      </c>
      <c r="AU792" s="1">
        <f t="shared" si="410"/>
        <v>20.167169331897352</v>
      </c>
    </row>
    <row r="793" spans="1:47" ht="12.95" customHeight="1" x14ac:dyDescent="0.2">
      <c r="A793" s="75" t="s">
        <v>324</v>
      </c>
      <c r="B793" s="78" t="s">
        <v>100</v>
      </c>
      <c r="C793" s="75">
        <v>55672.916700000002</v>
      </c>
      <c r="D793" s="75">
        <v>6.9999999999999999E-4</v>
      </c>
      <c r="E793" s="70">
        <f t="shared" si="397"/>
        <v>6710.9166261130213</v>
      </c>
      <c r="F793" s="1">
        <f t="shared" si="398"/>
        <v>6711</v>
      </c>
      <c r="O793" s="1">
        <f t="shared" ca="1" si="391"/>
        <v>-7.956561615577111E-3</v>
      </c>
      <c r="P793" s="1">
        <f t="shared" si="399"/>
        <v>2.6916813870568261E-2</v>
      </c>
      <c r="Q793" s="119">
        <f t="shared" si="411"/>
        <v>40654.416700000002</v>
      </c>
      <c r="R793" s="1">
        <f>+(P793-U793)^2</f>
        <v>2.7810126260182359E-2</v>
      </c>
      <c r="S793" s="2">
        <f t="shared" si="412"/>
        <v>1</v>
      </c>
      <c r="U793" s="1">
        <f>+C793-(C$7+F793*C$8)</f>
        <v>-0.13984687000629492</v>
      </c>
      <c r="Z793" s="1">
        <f t="shared" si="400"/>
        <v>6711</v>
      </c>
      <c r="AA793" s="1">
        <f t="shared" si="401"/>
        <v>-1.6250605298888332E-2</v>
      </c>
      <c r="AB793" s="1">
        <f t="shared" si="382"/>
        <v>1.187379789054291E-2</v>
      </c>
      <c r="AC793" s="1">
        <f t="shared" si="383"/>
        <v>-2.6916813870568261E-2</v>
      </c>
      <c r="AD793" s="1">
        <f t="shared" si="402"/>
        <v>1.6250605298888332E-2</v>
      </c>
      <c r="AE793" s="1">
        <f t="shared" si="384"/>
        <v>2.6408217258025755E-4</v>
      </c>
      <c r="AF793" s="1">
        <f t="shared" si="403"/>
        <v>-2.6916813870568261E-2</v>
      </c>
      <c r="AG793" s="2"/>
      <c r="AH793" s="1">
        <f t="shared" si="404"/>
        <v>-1.187379789054291E-2</v>
      </c>
      <c r="AI793" s="1">
        <f t="shared" si="405"/>
        <v>0.78423174417116615</v>
      </c>
      <c r="AJ793" s="1">
        <f t="shared" si="406"/>
        <v>-0.38094293199369644</v>
      </c>
      <c r="AK793" s="1">
        <f t="shared" si="407"/>
        <v>0.26776409242927313</v>
      </c>
      <c r="AL793" s="1">
        <f t="shared" si="408"/>
        <v>2.2490728065189058</v>
      </c>
      <c r="AM793" s="1">
        <f t="shared" si="409"/>
        <v>2.0900800734968672</v>
      </c>
      <c r="AN793" s="1">
        <f t="shared" si="413"/>
        <v>20.790326931628048</v>
      </c>
      <c r="AO793" s="1">
        <f t="shared" si="413"/>
        <v>20.790326148180661</v>
      </c>
      <c r="AP793" s="1">
        <f t="shared" si="413"/>
        <v>20.790332448774524</v>
      </c>
      <c r="AQ793" s="1">
        <f t="shared" si="413"/>
        <v>20.790281775615401</v>
      </c>
      <c r="AR793" s="1">
        <f t="shared" si="413"/>
        <v>20.790689132267659</v>
      </c>
      <c r="AS793" s="1">
        <f t="shared" si="413"/>
        <v>20.787402230096141</v>
      </c>
      <c r="AT793" s="1">
        <f t="shared" si="413"/>
        <v>20.813176092676951</v>
      </c>
      <c r="AU793" s="1">
        <f t="shared" si="410"/>
        <v>20.469714829708295</v>
      </c>
    </row>
    <row r="794" spans="1:47" ht="12.95" customHeight="1" x14ac:dyDescent="0.2">
      <c r="A794" s="83" t="s">
        <v>325</v>
      </c>
      <c r="B794" s="76" t="s">
        <v>101</v>
      </c>
      <c r="C794" s="77">
        <v>55751.040999999997</v>
      </c>
      <c r="D794" s="77">
        <v>2.9999999999999997E-4</v>
      </c>
      <c r="E794" s="70">
        <f t="shared" si="397"/>
        <v>6757.4927601259515</v>
      </c>
      <c r="F794" s="1">
        <f t="shared" si="398"/>
        <v>6757.5</v>
      </c>
      <c r="G794" s="1">
        <f t="shared" ref="G794:G823" si="414">+C794-(C$7+F794*C$8)</f>
        <v>-1.2143775005824864E-2</v>
      </c>
      <c r="K794" s="1">
        <f t="shared" ref="K794:K802" si="415">+C794-(C$7+F794*C$8)</f>
        <v>-1.2143775005824864E-2</v>
      </c>
      <c r="O794" s="1">
        <f t="shared" ca="1" si="391"/>
        <v>-8.1174848852489587E-3</v>
      </c>
      <c r="P794" s="1">
        <f t="shared" si="399"/>
        <v>2.7132540830252468E-2</v>
      </c>
      <c r="Q794" s="119">
        <f t="shared" si="411"/>
        <v>40732.540999999997</v>
      </c>
      <c r="R794" s="1">
        <f t="shared" ref="R794:R823" si="416">+(P794-G794)^2</f>
        <v>1.542628985655299E-3</v>
      </c>
      <c r="S794" s="2">
        <f t="shared" si="412"/>
        <v>1</v>
      </c>
      <c r="Z794" s="1">
        <f t="shared" si="400"/>
        <v>6757.5</v>
      </c>
      <c r="AA794" s="1">
        <f t="shared" si="401"/>
        <v>-1.5736902474235159E-2</v>
      </c>
      <c r="AB794" s="1">
        <f t="shared" si="382"/>
        <v>-7.5948016941205371E-4</v>
      </c>
      <c r="AC794" s="1">
        <f t="shared" si="383"/>
        <v>-3.9276315836077332E-2</v>
      </c>
      <c r="AD794" s="1">
        <f t="shared" si="402"/>
        <v>3.5931274684102947E-3</v>
      </c>
      <c r="AE794" s="1">
        <f t="shared" si="384"/>
        <v>1.2910565004244574E-5</v>
      </c>
      <c r="AF794" s="1">
        <f t="shared" si="403"/>
        <v>-3.9276315836077332E-2</v>
      </c>
      <c r="AG794" s="2"/>
      <c r="AH794" s="1">
        <f t="shared" si="404"/>
        <v>-1.138429483641281E-2</v>
      </c>
      <c r="AI794" s="1">
        <f t="shared" si="405"/>
        <v>0.7770999170963131</v>
      </c>
      <c r="AJ794" s="1">
        <f t="shared" si="406"/>
        <v>-0.35590820792913974</v>
      </c>
      <c r="AK794" s="1">
        <f t="shared" si="407"/>
        <v>0.26185702675204064</v>
      </c>
      <c r="AL794" s="1">
        <f t="shared" si="408"/>
        <v>2.2760029865692104</v>
      </c>
      <c r="AM794" s="1">
        <f t="shared" si="409"/>
        <v>2.1644644334709779</v>
      </c>
      <c r="AN794" s="1">
        <f t="shared" si="413"/>
        <v>20.822720317302355</v>
      </c>
      <c r="AO794" s="1">
        <f t="shared" si="413"/>
        <v>20.822718965903615</v>
      </c>
      <c r="AP794" s="1">
        <f t="shared" si="413"/>
        <v>20.822729001236532</v>
      </c>
      <c r="AQ794" s="1">
        <f t="shared" si="413"/>
        <v>20.822654474352095</v>
      </c>
      <c r="AR794" s="1">
        <f t="shared" si="413"/>
        <v>20.823207633377301</v>
      </c>
      <c r="AS794" s="1">
        <f t="shared" si="413"/>
        <v>20.819084643877162</v>
      </c>
      <c r="AT794" s="1">
        <f t="shared" si="413"/>
        <v>20.848914247796785</v>
      </c>
      <c r="AU794" s="1">
        <f t="shared" si="410"/>
        <v>20.506303557011829</v>
      </c>
    </row>
    <row r="795" spans="1:47" ht="12.95" customHeight="1" x14ac:dyDescent="0.2">
      <c r="A795" s="77" t="s">
        <v>326</v>
      </c>
      <c r="B795" s="76" t="s">
        <v>100</v>
      </c>
      <c r="C795" s="77">
        <v>56060.508600000001</v>
      </c>
      <c r="D795" s="77">
        <v>2.5000000000000001E-4</v>
      </c>
      <c r="E795" s="70">
        <f t="shared" si="397"/>
        <v>6941.9911096825035</v>
      </c>
      <c r="F795" s="1">
        <f t="shared" si="398"/>
        <v>6942</v>
      </c>
      <c r="G795" s="1">
        <f t="shared" si="414"/>
        <v>-1.4912140002707019E-2</v>
      </c>
      <c r="K795" s="1">
        <f t="shared" si="415"/>
        <v>-1.4912140002707019E-2</v>
      </c>
      <c r="O795" s="1">
        <f t="shared" ca="1" si="391"/>
        <v>-8.7559868907211326E-3</v>
      </c>
      <c r="P795" s="1">
        <f t="shared" si="399"/>
        <v>2.7992454234229979E-2</v>
      </c>
      <c r="Q795" s="119">
        <f t="shared" si="411"/>
        <v>41042.008600000001</v>
      </c>
      <c r="R795" s="1">
        <f t="shared" si="416"/>
        <v>1.8408042066362078E-3</v>
      </c>
      <c r="S795" s="2">
        <f t="shared" si="412"/>
        <v>1</v>
      </c>
      <c r="Z795" s="1">
        <f t="shared" si="400"/>
        <v>6942</v>
      </c>
      <c r="AA795" s="1">
        <f t="shared" si="401"/>
        <v>-1.3630821762123851E-2</v>
      </c>
      <c r="AB795" s="1">
        <f t="shared" si="382"/>
        <v>-5.5369629582808638E-3</v>
      </c>
      <c r="AC795" s="1">
        <f t="shared" si="383"/>
        <v>-4.2904594236937002E-2</v>
      </c>
      <c r="AD795" s="1">
        <f t="shared" si="402"/>
        <v>-1.281318240583168E-3</v>
      </c>
      <c r="AE795" s="1">
        <f t="shared" si="384"/>
        <v>1.6417764336511452E-6</v>
      </c>
      <c r="AF795" s="1">
        <f t="shared" si="403"/>
        <v>-4.2904594236937002E-2</v>
      </c>
      <c r="AG795" s="2"/>
      <c r="AH795" s="1">
        <f t="shared" si="404"/>
        <v>-9.3751770444261556E-3</v>
      </c>
      <c r="AI795" s="1">
        <f t="shared" si="405"/>
        <v>0.75151377230116778</v>
      </c>
      <c r="AJ795" s="1">
        <f t="shared" si="406"/>
        <v>-0.25857117095645088</v>
      </c>
      <c r="AK795" s="1">
        <f t="shared" si="407"/>
        <v>0.23771441702575277</v>
      </c>
      <c r="AL795" s="1">
        <f t="shared" si="408"/>
        <v>2.3783459391279345</v>
      </c>
      <c r="AM795" s="1">
        <f t="shared" si="409"/>
        <v>2.4919244413779995</v>
      </c>
      <c r="AN795" s="1">
        <f t="shared" si="413"/>
        <v>20.948502660050856</v>
      </c>
      <c r="AO795" s="1">
        <f t="shared" si="413"/>
        <v>20.948495558285458</v>
      </c>
      <c r="AP795" s="1">
        <f t="shared" si="413"/>
        <v>20.948536538415059</v>
      </c>
      <c r="AQ795" s="1">
        <f t="shared" si="413"/>
        <v>20.948300026450767</v>
      </c>
      <c r="AR795" s="1">
        <f t="shared" si="413"/>
        <v>20.949663710015066</v>
      </c>
      <c r="AS795" s="1">
        <f t="shared" si="413"/>
        <v>20.941756613051755</v>
      </c>
      <c r="AT795" s="1">
        <f t="shared" si="413"/>
        <v>20.986214236948253</v>
      </c>
      <c r="AU795" s="1">
        <f t="shared" si="410"/>
        <v>20.651478184700046</v>
      </c>
    </row>
    <row r="796" spans="1:47" ht="12.95" customHeight="1" x14ac:dyDescent="0.2">
      <c r="A796" s="77" t="s">
        <v>326</v>
      </c>
      <c r="B796" s="76" t="s">
        <v>101</v>
      </c>
      <c r="C796" s="77">
        <v>56455.528149999998</v>
      </c>
      <c r="D796" s="77">
        <v>4.8000000000000001E-4</v>
      </c>
      <c r="E796" s="70">
        <f t="shared" si="397"/>
        <v>7177.4938085678486</v>
      </c>
      <c r="F796" s="1">
        <f t="shared" si="398"/>
        <v>7177.5</v>
      </c>
      <c r="G796" s="1">
        <f t="shared" si="414"/>
        <v>-1.0385175002738833E-2</v>
      </c>
      <c r="K796" s="1">
        <f t="shared" si="415"/>
        <v>-1.0385175002738833E-2</v>
      </c>
      <c r="O796" s="1">
        <f t="shared" ca="1" si="391"/>
        <v>-9.5709853855108148E-3</v>
      </c>
      <c r="P796" s="1">
        <f t="shared" si="399"/>
        <v>2.9099267964356124E-2</v>
      </c>
      <c r="Q796" s="119">
        <f t="shared" si="411"/>
        <v>41437.028149999998</v>
      </c>
      <c r="R796" s="1">
        <f t="shared" si="416"/>
        <v>1.5590212364217741E-3</v>
      </c>
      <c r="S796" s="2">
        <f t="shared" si="412"/>
        <v>1</v>
      </c>
      <c r="Z796" s="1">
        <f t="shared" si="400"/>
        <v>7177.5</v>
      </c>
      <c r="AA796" s="1">
        <f t="shared" si="401"/>
        <v>-1.0828971784306718E-2</v>
      </c>
      <c r="AB796" s="1">
        <f t="shared" si="382"/>
        <v>-3.6858903477783207E-3</v>
      </c>
      <c r="AC796" s="1">
        <f t="shared" si="383"/>
        <v>-3.9484442967094954E-2</v>
      </c>
      <c r="AD796" s="1">
        <f t="shared" si="402"/>
        <v>4.4379678156788484E-4</v>
      </c>
      <c r="AE796" s="1">
        <f t="shared" si="384"/>
        <v>1.9695558333001288E-7</v>
      </c>
      <c r="AF796" s="1">
        <f t="shared" si="403"/>
        <v>-3.9484442967094954E-2</v>
      </c>
      <c r="AG796" s="2"/>
      <c r="AH796" s="1">
        <f t="shared" si="404"/>
        <v>-6.6992846549605127E-3</v>
      </c>
      <c r="AI796" s="1">
        <f t="shared" si="405"/>
        <v>0.72448311419216482</v>
      </c>
      <c r="AJ796" s="1">
        <f t="shared" si="406"/>
        <v>-0.13933904672160738</v>
      </c>
      <c r="AK796" s="1">
        <f t="shared" si="407"/>
        <v>0.20577656584908227</v>
      </c>
      <c r="AL796" s="1">
        <f t="shared" si="408"/>
        <v>2.5000947988078588</v>
      </c>
      <c r="AM796" s="1">
        <f t="shared" si="409"/>
        <v>3.0100464618389449</v>
      </c>
      <c r="AN796" s="1">
        <f t="shared" si="413"/>
        <v>21.10349873772396</v>
      </c>
      <c r="AO796" s="1">
        <f t="shared" si="413"/>
        <v>21.103470056862218</v>
      </c>
      <c r="AP796" s="1">
        <f t="shared" si="413"/>
        <v>21.103602178221553</v>
      </c>
      <c r="AQ796" s="1">
        <f t="shared" si="413"/>
        <v>21.102993369197513</v>
      </c>
      <c r="AR796" s="1">
        <f t="shared" si="413"/>
        <v>21.105794959548593</v>
      </c>
      <c r="AS796" s="1">
        <f t="shared" si="413"/>
        <v>21.092821549320593</v>
      </c>
      <c r="AT796" s="1">
        <f t="shared" si="413"/>
        <v>21.151274102310815</v>
      </c>
      <c r="AU796" s="1">
        <f t="shared" si="410"/>
        <v>20.836782384269558</v>
      </c>
    </row>
    <row r="797" spans="1:47" ht="12.95" customHeight="1" x14ac:dyDescent="0.2">
      <c r="A797" s="77" t="s">
        <v>326</v>
      </c>
      <c r="B797" s="76" t="s">
        <v>100</v>
      </c>
      <c r="C797" s="77">
        <v>56461.395340000003</v>
      </c>
      <c r="D797" s="77">
        <v>3.5E-4</v>
      </c>
      <c r="E797" s="70">
        <f t="shared" si="397"/>
        <v>7180.9917090638473</v>
      </c>
      <c r="F797" s="1">
        <f t="shared" si="398"/>
        <v>7181</v>
      </c>
      <c r="G797" s="1">
        <f t="shared" si="414"/>
        <v>-1.3906770000176039E-2</v>
      </c>
      <c r="K797" s="1">
        <f t="shared" si="415"/>
        <v>-1.3906770000176039E-2</v>
      </c>
      <c r="O797" s="1">
        <f t="shared" ca="1" si="391"/>
        <v>-9.583097889679662E-3</v>
      </c>
      <c r="P797" s="1">
        <f t="shared" si="399"/>
        <v>2.9115795237201592E-2</v>
      </c>
      <c r="Q797" s="119">
        <f t="shared" si="411"/>
        <v>41442.895340000003</v>
      </c>
      <c r="R797" s="1">
        <f t="shared" si="416"/>
        <v>1.8509411196044141E-3</v>
      </c>
      <c r="S797" s="2">
        <f t="shared" si="412"/>
        <v>1</v>
      </c>
      <c r="Z797" s="1">
        <f t="shared" si="400"/>
        <v>7181</v>
      </c>
      <c r="AA797" s="1">
        <f t="shared" si="401"/>
        <v>-1.0786672727067133E-2</v>
      </c>
      <c r="AB797" s="1">
        <f t="shared" si="382"/>
        <v>-7.2478938839287774E-3</v>
      </c>
      <c r="AC797" s="1">
        <f t="shared" si="383"/>
        <v>-4.302256523737763E-2</v>
      </c>
      <c r="AD797" s="1">
        <f t="shared" si="402"/>
        <v>-3.1200972731089058E-3</v>
      </c>
      <c r="AE797" s="1">
        <f t="shared" si="384"/>
        <v>9.7350069936616304E-6</v>
      </c>
      <c r="AF797" s="1">
        <f t="shared" si="403"/>
        <v>-4.302256523737763E-2</v>
      </c>
      <c r="AG797" s="2"/>
      <c r="AH797" s="1">
        <f t="shared" si="404"/>
        <v>-6.6588761162472612E-3</v>
      </c>
      <c r="AI797" s="1">
        <f t="shared" si="405"/>
        <v>0.72412444391272768</v>
      </c>
      <c r="AJ797" s="1">
        <f t="shared" si="406"/>
        <v>-0.13761081095850961</v>
      </c>
      <c r="AK797" s="1">
        <f t="shared" si="407"/>
        <v>0.20529546261772982</v>
      </c>
      <c r="AL797" s="1">
        <f t="shared" si="408"/>
        <v>2.5018398467001051</v>
      </c>
      <c r="AM797" s="1">
        <f t="shared" si="409"/>
        <v>3.0188475007694211</v>
      </c>
      <c r="AN797" s="1">
        <f t="shared" si="413"/>
        <v>21.105761081037116</v>
      </c>
      <c r="AO797" s="1">
        <f t="shared" si="413"/>
        <v>21.105731921864166</v>
      </c>
      <c r="AP797" s="1">
        <f t="shared" si="413"/>
        <v>21.105865874564241</v>
      </c>
      <c r="AQ797" s="1">
        <f t="shared" si="413"/>
        <v>21.105250335431659</v>
      </c>
      <c r="AR797" s="1">
        <f t="shared" si="413"/>
        <v>21.108075044456065</v>
      </c>
      <c r="AS797" s="1">
        <f t="shared" si="413"/>
        <v>21.095030829533151</v>
      </c>
      <c r="AT797" s="1">
        <f t="shared" si="413"/>
        <v>21.153643823339753</v>
      </c>
      <c r="AU797" s="1">
        <f t="shared" si="410"/>
        <v>20.839536374496706</v>
      </c>
    </row>
    <row r="798" spans="1:47" ht="12.95" customHeight="1" x14ac:dyDescent="0.2">
      <c r="A798" s="83" t="s">
        <v>327</v>
      </c>
      <c r="B798" s="76" t="s">
        <v>100</v>
      </c>
      <c r="C798" s="77">
        <v>56464.763099999996</v>
      </c>
      <c r="D798" s="77">
        <v>1E-3</v>
      </c>
      <c r="E798" s="70">
        <f t="shared" si="397"/>
        <v>7182.9994997395161</v>
      </c>
      <c r="F798" s="1">
        <f t="shared" si="398"/>
        <v>7183</v>
      </c>
      <c r="G798" s="1">
        <f t="shared" si="414"/>
        <v>-8.3911000547232106E-4</v>
      </c>
      <c r="K798" s="1">
        <f t="shared" si="415"/>
        <v>-8.3911000547232106E-4</v>
      </c>
      <c r="O798" s="1">
        <f t="shared" ca="1" si="391"/>
        <v>-9.5900193206332925E-3</v>
      </c>
      <c r="P798" s="1">
        <f t="shared" si="399"/>
        <v>2.9125240416341944E-2</v>
      </c>
      <c r="Q798" s="119">
        <f t="shared" si="411"/>
        <v>41446.263099999996</v>
      </c>
      <c r="R798" s="1">
        <f t="shared" si="416"/>
        <v>8.9786229620128066E-4</v>
      </c>
      <c r="S798" s="2">
        <f t="shared" si="412"/>
        <v>1</v>
      </c>
      <c r="Z798" s="1">
        <f t="shared" si="400"/>
        <v>7183</v>
      </c>
      <c r="AA798" s="1">
        <f t="shared" si="401"/>
        <v>-1.0762495249266972E-2</v>
      </c>
      <c r="AB798" s="1">
        <f t="shared" si="382"/>
        <v>5.7966691730426834E-3</v>
      </c>
      <c r="AC798" s="1">
        <f t="shared" si="383"/>
        <v>-2.9964350421814265E-2</v>
      </c>
      <c r="AD798" s="1">
        <f t="shared" si="402"/>
        <v>9.923385243794651E-3</v>
      </c>
      <c r="AE798" s="1">
        <f t="shared" si="384"/>
        <v>9.8473574696761429E-5</v>
      </c>
      <c r="AF798" s="1">
        <f t="shared" si="403"/>
        <v>-2.9964350421814265E-2</v>
      </c>
      <c r="AG798" s="2"/>
      <c r="AH798" s="1">
        <f t="shared" si="404"/>
        <v>-6.6357791785150045E-3</v>
      </c>
      <c r="AI798" s="1">
        <f t="shared" si="405"/>
        <v>0.72392002535909139</v>
      </c>
      <c r="AJ798" s="1">
        <f t="shared" si="406"/>
        <v>-0.13662382636387743</v>
      </c>
      <c r="AK798" s="1">
        <f t="shared" si="407"/>
        <v>0.20502047951403454</v>
      </c>
      <c r="AL798" s="1">
        <f t="shared" si="408"/>
        <v>2.5028362424806931</v>
      </c>
      <c r="AM798" s="1">
        <f t="shared" si="409"/>
        <v>3.0238935850017516</v>
      </c>
      <c r="AN798" s="1">
        <f t="shared" si="413"/>
        <v>21.107053346843266</v>
      </c>
      <c r="AO798" s="1">
        <f t="shared" si="413"/>
        <v>21.107023912149415</v>
      </c>
      <c r="AP798" s="1">
        <f t="shared" si="413"/>
        <v>21.107158917265998</v>
      </c>
      <c r="AQ798" s="1">
        <f t="shared" si="413"/>
        <v>21.106539520025976</v>
      </c>
      <c r="AR798" s="1">
        <f t="shared" si="413"/>
        <v>21.109377447061028</v>
      </c>
      <c r="AS798" s="1">
        <f t="shared" si="413"/>
        <v>21.096292877602082</v>
      </c>
      <c r="AT798" s="1">
        <f t="shared" si="413"/>
        <v>21.154996879834723</v>
      </c>
      <c r="AU798" s="1">
        <f t="shared" si="410"/>
        <v>20.841110083197933</v>
      </c>
    </row>
    <row r="799" spans="1:47" ht="12.95" customHeight="1" x14ac:dyDescent="0.2">
      <c r="A799" s="67" t="s">
        <v>328</v>
      </c>
      <c r="B799" s="68" t="s">
        <v>101</v>
      </c>
      <c r="C799" s="67">
        <v>56727.266000000003</v>
      </c>
      <c r="D799" s="69"/>
      <c r="E799" s="70">
        <f t="shared" si="397"/>
        <v>7339.4984411595842</v>
      </c>
      <c r="F799" s="1">
        <f t="shared" si="398"/>
        <v>7339.5</v>
      </c>
      <c r="G799" s="1">
        <f t="shared" si="414"/>
        <v>-2.6147149983444251E-3</v>
      </c>
      <c r="K799" s="1">
        <f t="shared" si="415"/>
        <v>-2.6147149983444251E-3</v>
      </c>
      <c r="O799" s="1">
        <f t="shared" ca="1" si="391"/>
        <v>-1.0131621292754672E-2</v>
      </c>
      <c r="P799" s="1">
        <f t="shared" si="399"/>
        <v>2.9866633087946737E-2</v>
      </c>
      <c r="Q799" s="119">
        <f t="shared" si="411"/>
        <v>41708.766000000003</v>
      </c>
      <c r="R799" s="1">
        <f t="shared" si="416"/>
        <v>1.0550379735028105E-3</v>
      </c>
      <c r="S799" s="2">
        <f t="shared" si="412"/>
        <v>1</v>
      </c>
      <c r="Z799" s="1">
        <f t="shared" si="400"/>
        <v>7339.5</v>
      </c>
      <c r="AA799" s="1">
        <f t="shared" si="401"/>
        <v>-8.8586392657229208E-3</v>
      </c>
      <c r="AB799" s="1">
        <f t="shared" si="382"/>
        <v>2.2023101573851447E-3</v>
      </c>
      <c r="AC799" s="1">
        <f t="shared" si="383"/>
        <v>-3.2481348086291162E-2</v>
      </c>
      <c r="AD799" s="1">
        <f t="shared" si="402"/>
        <v>6.2439242673784957E-3</v>
      </c>
      <c r="AE799" s="1">
        <f t="shared" si="384"/>
        <v>3.8986590256758085E-5</v>
      </c>
      <c r="AF799" s="1">
        <f t="shared" si="403"/>
        <v>-3.2481348086291162E-2</v>
      </c>
      <c r="AG799" s="2"/>
      <c r="AH799" s="1">
        <f t="shared" si="404"/>
        <v>-4.8170251557295698E-3</v>
      </c>
      <c r="AI799" s="1">
        <f t="shared" si="405"/>
        <v>0.70909151301996221</v>
      </c>
      <c r="AJ799" s="1">
        <f t="shared" si="406"/>
        <v>-6.0694101149833757E-2</v>
      </c>
      <c r="AK799" s="1">
        <f t="shared" si="407"/>
        <v>0.18337339398308208</v>
      </c>
      <c r="AL799" s="1">
        <f t="shared" si="408"/>
        <v>2.5791572905981046</v>
      </c>
      <c r="AM799" s="1">
        <f t="shared" si="409"/>
        <v>3.4617269787467992</v>
      </c>
      <c r="AN799" s="1">
        <f t="shared" si="413"/>
        <v>21.207098365815067</v>
      </c>
      <c r="AO799" s="1">
        <f t="shared" si="413"/>
        <v>21.207042556741829</v>
      </c>
      <c r="AP799" s="1">
        <f t="shared" si="413"/>
        <v>21.207271750420531</v>
      </c>
      <c r="AQ799" s="1">
        <f t="shared" si="413"/>
        <v>21.206330175706501</v>
      </c>
      <c r="AR799" s="1">
        <f t="shared" si="413"/>
        <v>21.210192735039328</v>
      </c>
      <c r="AS799" s="1">
        <f t="shared" si="413"/>
        <v>21.194251372694453</v>
      </c>
      <c r="AT799" s="1">
        <f t="shared" si="413"/>
        <v>21.258509906845653</v>
      </c>
      <c r="AU799" s="1">
        <f t="shared" si="410"/>
        <v>20.964252789068968</v>
      </c>
    </row>
    <row r="800" spans="1:47" ht="12.95" customHeight="1" x14ac:dyDescent="0.2">
      <c r="A800" s="67" t="s">
        <v>328</v>
      </c>
      <c r="B800" s="68" t="s">
        <v>101</v>
      </c>
      <c r="C800" s="67">
        <v>56732.286</v>
      </c>
      <c r="D800" s="69"/>
      <c r="E800" s="70">
        <f t="shared" si="397"/>
        <v>7342.4912640424109</v>
      </c>
      <c r="F800" s="1">
        <f t="shared" si="398"/>
        <v>7342.5</v>
      </c>
      <c r="G800" s="1">
        <f t="shared" si="414"/>
        <v>-1.4653225000074599E-2</v>
      </c>
      <c r="K800" s="1">
        <f t="shared" si="415"/>
        <v>-1.4653225000074599E-2</v>
      </c>
      <c r="O800" s="1">
        <f t="shared" ca="1" si="391"/>
        <v>-1.0142003439185115E-2</v>
      </c>
      <c r="P800" s="1">
        <f t="shared" si="399"/>
        <v>2.9880889598487892E-2</v>
      </c>
      <c r="Q800" s="119">
        <f t="shared" si="411"/>
        <v>41713.786</v>
      </c>
      <c r="R800" s="1">
        <f t="shared" si="416"/>
        <v>1.983287363077897E-3</v>
      </c>
      <c r="S800" s="2">
        <f t="shared" si="412"/>
        <v>1</v>
      </c>
      <c r="Z800" s="1">
        <f t="shared" si="400"/>
        <v>7342.5</v>
      </c>
      <c r="AA800" s="1">
        <f t="shared" si="401"/>
        <v>-8.8219665639041669E-3</v>
      </c>
      <c r="AB800" s="1">
        <f t="shared" si="382"/>
        <v>-9.8712305948025318E-3</v>
      </c>
      <c r="AC800" s="1">
        <f t="shared" si="383"/>
        <v>-4.4534114598562491E-2</v>
      </c>
      <c r="AD800" s="1">
        <f t="shared" si="402"/>
        <v>-5.831258436170432E-3</v>
      </c>
      <c r="AE800" s="1">
        <f t="shared" si="384"/>
        <v>3.4003574949408835E-5</v>
      </c>
      <c r="AF800" s="1">
        <f t="shared" si="403"/>
        <v>-4.4534114598562491E-2</v>
      </c>
      <c r="AG800" s="2"/>
      <c r="AH800" s="1">
        <f t="shared" si="404"/>
        <v>-4.7819944052720663E-3</v>
      </c>
      <c r="AI800" s="1">
        <f t="shared" si="405"/>
        <v>0.70882902029792594</v>
      </c>
      <c r="AJ800" s="1">
        <f t="shared" si="406"/>
        <v>-5.9263586096312777E-2</v>
      </c>
      <c r="AK800" s="1">
        <f t="shared" si="407"/>
        <v>0.18295630625158496</v>
      </c>
      <c r="AL800" s="1">
        <f t="shared" si="408"/>
        <v>2.580590385850515</v>
      </c>
      <c r="AM800" s="1">
        <f t="shared" si="409"/>
        <v>3.4710534491463374</v>
      </c>
      <c r="AN800" s="1">
        <f t="shared" si="413"/>
        <v>21.20899649189678</v>
      </c>
      <c r="AO800" s="1">
        <f t="shared" si="413"/>
        <v>21.208940090362407</v>
      </c>
      <c r="AP800" s="1">
        <f t="shared" si="413"/>
        <v>21.209171279857941</v>
      </c>
      <c r="AQ800" s="1">
        <f t="shared" si="413"/>
        <v>21.208223298121521</v>
      </c>
      <c r="AR800" s="1">
        <f t="shared" si="413"/>
        <v>21.212104799684802</v>
      </c>
      <c r="AS800" s="1">
        <f t="shared" si="413"/>
        <v>21.196115634322936</v>
      </c>
      <c r="AT800" s="1">
        <f t="shared" si="413"/>
        <v>21.260449587620851</v>
      </c>
      <c r="AU800" s="1">
        <f t="shared" si="410"/>
        <v>20.96661335212081</v>
      </c>
    </row>
    <row r="801" spans="1:47" ht="12.95" customHeight="1" x14ac:dyDescent="0.2">
      <c r="A801" s="67" t="s">
        <v>328</v>
      </c>
      <c r="B801" s="68" t="s">
        <v>100</v>
      </c>
      <c r="C801" s="67">
        <v>56758.281000000003</v>
      </c>
      <c r="D801" s="69"/>
      <c r="E801" s="70">
        <f t="shared" si="397"/>
        <v>7357.9889594286906</v>
      </c>
      <c r="F801" s="1">
        <f t="shared" si="398"/>
        <v>7358</v>
      </c>
      <c r="G801" s="1">
        <f t="shared" si="414"/>
        <v>-1.8518860000767745E-2</v>
      </c>
      <c r="K801" s="1">
        <f t="shared" si="415"/>
        <v>-1.8518860000767745E-2</v>
      </c>
      <c r="O801" s="1">
        <f t="shared" ca="1" si="391"/>
        <v>-1.0195644529075731E-2</v>
      </c>
      <c r="P801" s="1">
        <f t="shared" si="399"/>
        <v>2.9954574909994484E-2</v>
      </c>
      <c r="Q801" s="119">
        <f t="shared" si="411"/>
        <v>41739.781000000003</v>
      </c>
      <c r="R801" s="1">
        <f t="shared" si="416"/>
        <v>2.3496738920479022E-3</v>
      </c>
      <c r="S801" s="2">
        <f t="shared" si="412"/>
        <v>1</v>
      </c>
      <c r="Z801" s="1">
        <f t="shared" si="400"/>
        <v>7358</v>
      </c>
      <c r="AA801" s="1">
        <f t="shared" si="401"/>
        <v>-8.6324186386685167E-3</v>
      </c>
      <c r="AB801" s="1">
        <f t="shared" si="382"/>
        <v>-1.3917923750798686E-2</v>
      </c>
      <c r="AC801" s="1">
        <f t="shared" si="383"/>
        <v>-4.8473434910762225E-2</v>
      </c>
      <c r="AD801" s="1">
        <f t="shared" si="402"/>
        <v>-9.8864413620992284E-3</v>
      </c>
      <c r="AE801" s="1">
        <f t="shared" si="384"/>
        <v>9.774172280622645E-5</v>
      </c>
      <c r="AF801" s="1">
        <f t="shared" si="403"/>
        <v>-4.8473434910762225E-2</v>
      </c>
      <c r="AG801" s="2"/>
      <c r="AH801" s="1">
        <f t="shared" si="404"/>
        <v>-4.6009362499690584E-3</v>
      </c>
      <c r="AI801" s="1">
        <f t="shared" si="405"/>
        <v>0.70748538112242165</v>
      </c>
      <c r="AJ801" s="1">
        <f t="shared" si="406"/>
        <v>-5.1887481459724154E-2</v>
      </c>
      <c r="AK801" s="1">
        <f t="shared" si="407"/>
        <v>0.18080029635151179</v>
      </c>
      <c r="AL801" s="1">
        <f t="shared" si="408"/>
        <v>2.5879779249634396</v>
      </c>
      <c r="AM801" s="1">
        <f t="shared" si="409"/>
        <v>3.5198767362408727</v>
      </c>
      <c r="AN801" s="1">
        <f t="shared" ref="AN801:AT810" si="417">$AU801+$AB$7*SIN(AO801)</f>
        <v>21.21879235984559</v>
      </c>
      <c r="AO801" s="1">
        <f t="shared" si="417"/>
        <v>21.218732851373879</v>
      </c>
      <c r="AP801" s="1">
        <f t="shared" si="417"/>
        <v>21.218974436373596</v>
      </c>
      <c r="AQ801" s="1">
        <f t="shared" si="417"/>
        <v>21.217993326516989</v>
      </c>
      <c r="AR801" s="1">
        <f t="shared" si="417"/>
        <v>21.221971942297465</v>
      </c>
      <c r="AS801" s="1">
        <f t="shared" si="417"/>
        <v>21.205740664450506</v>
      </c>
      <c r="AT801" s="1">
        <f t="shared" si="417"/>
        <v>21.270445240293167</v>
      </c>
      <c r="AU801" s="1">
        <f t="shared" si="410"/>
        <v>20.978809594555319</v>
      </c>
    </row>
    <row r="802" spans="1:47" ht="12.95" customHeight="1" x14ac:dyDescent="0.2">
      <c r="A802" s="67" t="s">
        <v>328</v>
      </c>
      <c r="B802" s="68" t="s">
        <v>101</v>
      </c>
      <c r="C802" s="67">
        <v>56779.233</v>
      </c>
      <c r="D802" s="69"/>
      <c r="E802" s="70">
        <f t="shared" si="397"/>
        <v>7370.4801197954248</v>
      </c>
      <c r="F802" s="1">
        <f t="shared" si="398"/>
        <v>7370.5</v>
      </c>
      <c r="G802" s="1">
        <f t="shared" si="414"/>
        <v>-3.3345985000778455E-2</v>
      </c>
      <c r="K802" s="1">
        <f t="shared" si="415"/>
        <v>-3.3345985000778455E-2</v>
      </c>
      <c r="O802" s="1">
        <f t="shared" ca="1" si="391"/>
        <v>-1.0238903472535903E-2</v>
      </c>
      <c r="P802" s="1">
        <f t="shared" si="399"/>
        <v>3.0014031105581644E-2</v>
      </c>
      <c r="Q802" s="119">
        <f t="shared" si="411"/>
        <v>41760.733</v>
      </c>
      <c r="R802" s="1">
        <f t="shared" si="416"/>
        <v>4.0144916409982122E-3</v>
      </c>
      <c r="S802" s="2">
        <f t="shared" si="412"/>
        <v>1</v>
      </c>
      <c r="Z802" s="1">
        <f t="shared" si="400"/>
        <v>7370.5</v>
      </c>
      <c r="AA802" s="1">
        <f t="shared" si="401"/>
        <v>-8.4794762253389382E-3</v>
      </c>
      <c r="AB802" s="1">
        <f t="shared" si="382"/>
        <v>-2.8891136819256376E-2</v>
      </c>
      <c r="AC802" s="1">
        <f t="shared" si="383"/>
        <v>-6.3360016106360106E-2</v>
      </c>
      <c r="AD802" s="1">
        <f t="shared" si="402"/>
        <v>-2.4866508775439517E-2</v>
      </c>
      <c r="AE802" s="1">
        <f t="shared" si="384"/>
        <v>6.1834325867901054E-4</v>
      </c>
      <c r="AF802" s="1">
        <f t="shared" si="403"/>
        <v>-6.3360016106360106E-2</v>
      </c>
      <c r="AG802" s="2"/>
      <c r="AH802" s="1">
        <f t="shared" si="404"/>
        <v>-4.4548481815220795E-3</v>
      </c>
      <c r="AI802" s="1">
        <f t="shared" si="405"/>
        <v>0.70641705220185902</v>
      </c>
      <c r="AJ802" s="1">
        <f t="shared" si="406"/>
        <v>-4.5957157916896411E-2</v>
      </c>
      <c r="AK802" s="1">
        <f t="shared" si="407"/>
        <v>0.17906033111787611</v>
      </c>
      <c r="AL802" s="1">
        <f t="shared" si="408"/>
        <v>2.5939153668534898</v>
      </c>
      <c r="AM802" s="1">
        <f t="shared" si="409"/>
        <v>3.5600463931570623</v>
      </c>
      <c r="AN802" s="1">
        <f t="shared" si="417"/>
        <v>21.226678825159354</v>
      </c>
      <c r="AO802" s="1">
        <f t="shared" si="417"/>
        <v>21.226616756948413</v>
      </c>
      <c r="AP802" s="1">
        <f t="shared" si="417"/>
        <v>21.226866819949166</v>
      </c>
      <c r="AQ802" s="1">
        <f t="shared" si="417"/>
        <v>21.225858989427746</v>
      </c>
      <c r="AR802" s="1">
        <f t="shared" si="417"/>
        <v>21.229914930829874</v>
      </c>
      <c r="AS802" s="1">
        <f t="shared" si="417"/>
        <v>21.213494483591329</v>
      </c>
      <c r="AT802" s="1">
        <f t="shared" si="417"/>
        <v>21.27847463674415</v>
      </c>
      <c r="AU802" s="1">
        <f t="shared" si="410"/>
        <v>20.988645273937991</v>
      </c>
    </row>
    <row r="803" spans="1:47" ht="12.95" customHeight="1" x14ac:dyDescent="0.2">
      <c r="A803" s="84" t="s">
        <v>329</v>
      </c>
      <c r="B803" s="85" t="s">
        <v>100</v>
      </c>
      <c r="C803" s="84">
        <v>56809.451099999998</v>
      </c>
      <c r="D803" s="84">
        <v>5.5999999999999999E-3</v>
      </c>
      <c r="E803" s="70">
        <f t="shared" si="397"/>
        <v>7388.4955423363772</v>
      </c>
      <c r="F803" s="1">
        <f t="shared" si="398"/>
        <v>7388.5</v>
      </c>
      <c r="G803" s="1">
        <f t="shared" si="414"/>
        <v>-7.4770450082723983E-3</v>
      </c>
      <c r="J803" s="1">
        <f>+C803-(C$7+F803*C$8)</f>
        <v>-7.4770450082723983E-3</v>
      </c>
      <c r="O803" s="1">
        <f t="shared" ref="O803:O823" ca="1" si="418">+C$11+C$12*$F803</f>
        <v>-1.0301196351118556E-2</v>
      </c>
      <c r="P803" s="1">
        <f t="shared" si="399"/>
        <v>3.0099699095639115E-2</v>
      </c>
      <c r="Q803" s="119">
        <f t="shared" si="411"/>
        <v>41790.951099999998</v>
      </c>
      <c r="R803" s="1">
        <f t="shared" si="416"/>
        <v>1.4120116974508487E-3</v>
      </c>
      <c r="S803" s="2">
        <f>S$17</f>
        <v>1</v>
      </c>
      <c r="Z803" s="1">
        <f t="shared" si="400"/>
        <v>7388.5</v>
      </c>
      <c r="AA803" s="1">
        <f t="shared" si="401"/>
        <v>-8.2591281074563625E-3</v>
      </c>
      <c r="AB803" s="1">
        <f t="shared" si="382"/>
        <v>-3.2326625218055067E-3</v>
      </c>
      <c r="AC803" s="1">
        <f t="shared" si="383"/>
        <v>-3.7576744103911514E-2</v>
      </c>
      <c r="AD803" s="1">
        <f t="shared" si="402"/>
        <v>7.8208309918396425E-4</v>
      </c>
      <c r="AE803" s="1">
        <f t="shared" si="384"/>
        <v>6.1165397402919449E-7</v>
      </c>
      <c r="AF803" s="1">
        <f t="shared" si="403"/>
        <v>-3.7576744103911514E-2</v>
      </c>
      <c r="AG803" s="2"/>
      <c r="AH803" s="1">
        <f t="shared" si="404"/>
        <v>-4.2443824864668916E-3</v>
      </c>
      <c r="AI803" s="1">
        <f t="shared" si="405"/>
        <v>0.70490236183109567</v>
      </c>
      <c r="AJ803" s="1">
        <f t="shared" si="406"/>
        <v>-3.7445894587087344E-2</v>
      </c>
      <c r="AK803" s="1">
        <f t="shared" si="407"/>
        <v>0.17655291944633442</v>
      </c>
      <c r="AL803" s="1">
        <f t="shared" si="408"/>
        <v>2.6024340663590961</v>
      </c>
      <c r="AM803" s="1">
        <f t="shared" si="409"/>
        <v>3.6191855582353796</v>
      </c>
      <c r="AN803" s="1">
        <f t="shared" si="417"/>
        <v>21.238014597131855</v>
      </c>
      <c r="AO803" s="1">
        <f t="shared" si="417"/>
        <v>21.237948762628054</v>
      </c>
      <c r="AP803" s="1">
        <f t="shared" si="417"/>
        <v>21.238211163561047</v>
      </c>
      <c r="AQ803" s="1">
        <f t="shared" si="417"/>
        <v>21.237164910332599</v>
      </c>
      <c r="AR803" s="1">
        <f t="shared" si="417"/>
        <v>21.241330477330418</v>
      </c>
      <c r="AS803" s="1">
        <f t="shared" si="417"/>
        <v>21.224647481927597</v>
      </c>
      <c r="AT803" s="1">
        <f t="shared" si="417"/>
        <v>21.289987756035327</v>
      </c>
      <c r="AU803" s="1">
        <f t="shared" si="410"/>
        <v>21.002808652249037</v>
      </c>
    </row>
    <row r="804" spans="1:47" ht="12.95" customHeight="1" x14ac:dyDescent="0.2">
      <c r="A804" s="86" t="s">
        <v>330</v>
      </c>
      <c r="B804" s="87" t="s">
        <v>101</v>
      </c>
      <c r="C804" s="88">
        <v>56809.460099999997</v>
      </c>
      <c r="D804" s="89">
        <v>1.4E-2</v>
      </c>
      <c r="E804" s="70">
        <f t="shared" si="397"/>
        <v>7388.50090795509</v>
      </c>
      <c r="F804" s="1">
        <f t="shared" si="398"/>
        <v>7388.5</v>
      </c>
      <c r="G804" s="1">
        <f t="shared" si="414"/>
        <v>1.5229549899231642E-3</v>
      </c>
      <c r="K804" s="1">
        <f>+C804-(C$7+F804*C$8)</f>
        <v>1.5229549899231642E-3</v>
      </c>
      <c r="O804" s="1">
        <f t="shared" ca="1" si="418"/>
        <v>-1.0301196351118556E-2</v>
      </c>
      <c r="P804" s="1">
        <f t="shared" si="399"/>
        <v>3.0099699095639115E-2</v>
      </c>
      <c r="Q804" s="119">
        <f t="shared" si="411"/>
        <v>41790.960099999997</v>
      </c>
      <c r="R804" s="1">
        <f t="shared" si="416"/>
        <v>8.1663030368357139E-4</v>
      </c>
      <c r="S804" s="2">
        <f>S$16</f>
        <v>0.1</v>
      </c>
      <c r="Z804" s="1">
        <f t="shared" si="400"/>
        <v>7388.5</v>
      </c>
      <c r="AA804" s="1">
        <f t="shared" si="401"/>
        <v>-8.2591281074563625E-3</v>
      </c>
      <c r="AB804" s="1">
        <f t="shared" si="382"/>
        <v>5.7673374763900559E-3</v>
      </c>
      <c r="AC804" s="1">
        <f t="shared" si="383"/>
        <v>-2.8576744105715951E-2</v>
      </c>
      <c r="AD804" s="1">
        <f t="shared" si="402"/>
        <v>9.7820830973795268E-3</v>
      </c>
      <c r="AE804" s="1">
        <f t="shared" si="384"/>
        <v>9.5689149724038243E-6</v>
      </c>
      <c r="AF804" s="1">
        <f t="shared" si="403"/>
        <v>-2.8576744105715951E-2</v>
      </c>
      <c r="AG804" s="2"/>
      <c r="AH804" s="1">
        <f t="shared" si="404"/>
        <v>-4.2443824864668916E-3</v>
      </c>
      <c r="AI804" s="1">
        <f t="shared" si="405"/>
        <v>0.70490236183109567</v>
      </c>
      <c r="AJ804" s="1">
        <f t="shared" si="406"/>
        <v>-3.7445894587087344E-2</v>
      </c>
      <c r="AK804" s="1">
        <f t="shared" si="407"/>
        <v>0.17655291944633442</v>
      </c>
      <c r="AL804" s="1">
        <f t="shared" si="408"/>
        <v>2.6024340663590961</v>
      </c>
      <c r="AM804" s="1">
        <f t="shared" si="409"/>
        <v>3.6191855582353796</v>
      </c>
      <c r="AN804" s="1">
        <f t="shared" si="417"/>
        <v>21.238014597131855</v>
      </c>
      <c r="AO804" s="1">
        <f t="shared" si="417"/>
        <v>21.237948762628054</v>
      </c>
      <c r="AP804" s="1">
        <f t="shared" si="417"/>
        <v>21.238211163561047</v>
      </c>
      <c r="AQ804" s="1">
        <f t="shared" si="417"/>
        <v>21.237164910332599</v>
      </c>
      <c r="AR804" s="1">
        <f t="shared" si="417"/>
        <v>21.241330477330418</v>
      </c>
      <c r="AS804" s="1">
        <f t="shared" si="417"/>
        <v>21.224647481927597</v>
      </c>
      <c r="AT804" s="1">
        <f t="shared" si="417"/>
        <v>21.289987756035327</v>
      </c>
      <c r="AU804" s="1">
        <f t="shared" si="410"/>
        <v>21.002808652249037</v>
      </c>
    </row>
    <row r="805" spans="1:47" ht="12.95" customHeight="1" x14ac:dyDescent="0.2">
      <c r="A805" s="86" t="s">
        <v>330</v>
      </c>
      <c r="B805" s="87" t="s">
        <v>101</v>
      </c>
      <c r="C805" s="88">
        <v>56856.410499999998</v>
      </c>
      <c r="D805" s="89">
        <v>7.0000000000000001E-3</v>
      </c>
      <c r="E805" s="70">
        <f t="shared" si="397"/>
        <v>7416.4917907196186</v>
      </c>
      <c r="F805" s="1">
        <f t="shared" si="398"/>
        <v>7416.5</v>
      </c>
      <c r="G805" s="1">
        <f t="shared" si="414"/>
        <v>-1.3769805009360425E-2</v>
      </c>
      <c r="K805" s="1">
        <f>+C805-(C$7+F805*C$8)</f>
        <v>-1.3769805009360425E-2</v>
      </c>
      <c r="O805" s="1">
        <f t="shared" ca="1" si="418"/>
        <v>-1.0398096384469344E-2</v>
      </c>
      <c r="P805" s="1">
        <f t="shared" si="399"/>
        <v>3.0233080224279726E-2</v>
      </c>
      <c r="Q805" s="119">
        <f t="shared" si="411"/>
        <v>41837.910499999998</v>
      </c>
      <c r="R805" s="1">
        <f t="shared" si="416"/>
        <v>1.9362539088849068E-3</v>
      </c>
      <c r="S805" s="2">
        <f>S$16</f>
        <v>0.1</v>
      </c>
      <c r="Z805" s="1">
        <f t="shared" si="400"/>
        <v>7416.5</v>
      </c>
      <c r="AA805" s="1">
        <f t="shared" si="401"/>
        <v>-7.9161518614984903E-3</v>
      </c>
      <c r="AB805" s="1">
        <f t="shared" si="382"/>
        <v>-9.8529975682036686E-3</v>
      </c>
      <c r="AC805" s="1">
        <f t="shared" si="383"/>
        <v>-4.4002885233640154E-2</v>
      </c>
      <c r="AD805" s="1">
        <f t="shared" si="402"/>
        <v>-5.8536531478619348E-3</v>
      </c>
      <c r="AE805" s="1">
        <f t="shared" si="384"/>
        <v>3.4265255175473936E-6</v>
      </c>
      <c r="AF805" s="1">
        <f t="shared" si="403"/>
        <v>-4.4002885233640154E-2</v>
      </c>
      <c r="AG805" s="2"/>
      <c r="AH805" s="1">
        <f t="shared" si="404"/>
        <v>-3.9168074411567565E-3</v>
      </c>
      <c r="AI805" s="1">
        <f t="shared" si="405"/>
        <v>0.70260114717459499</v>
      </c>
      <c r="AJ805" s="1">
        <f t="shared" si="406"/>
        <v>-2.4272584352923815E-2</v>
      </c>
      <c r="AK805" s="1">
        <f t="shared" si="407"/>
        <v>0.17264840502021001</v>
      </c>
      <c r="AL805" s="1">
        <f t="shared" si="408"/>
        <v>2.61561374916278</v>
      </c>
      <c r="AM805" s="1">
        <f t="shared" si="409"/>
        <v>3.7143638303863939</v>
      </c>
      <c r="AN805" s="1">
        <f t="shared" si="417"/>
        <v>21.255600325514575</v>
      </c>
      <c r="AO805" s="1">
        <f t="shared" si="417"/>
        <v>21.255528459346309</v>
      </c>
      <c r="AP805" s="1">
        <f t="shared" si="417"/>
        <v>21.255810298146717</v>
      </c>
      <c r="AQ805" s="1">
        <f t="shared" si="417"/>
        <v>21.254704593751274</v>
      </c>
      <c r="AR805" s="1">
        <f t="shared" si="417"/>
        <v>21.259036153277922</v>
      </c>
      <c r="AS805" s="1">
        <f t="shared" si="417"/>
        <v>21.241968774066418</v>
      </c>
      <c r="AT805" s="1">
        <f t="shared" si="417"/>
        <v>21.30778274831712</v>
      </c>
      <c r="AU805" s="1">
        <f t="shared" si="410"/>
        <v>21.024840574066218</v>
      </c>
    </row>
    <row r="806" spans="1:47" ht="12.95" customHeight="1" x14ac:dyDescent="0.2">
      <c r="A806" s="86" t="s">
        <v>330</v>
      </c>
      <c r="B806" s="87" t="s">
        <v>100</v>
      </c>
      <c r="C806" s="88">
        <v>57162.512000000002</v>
      </c>
      <c r="D806" s="89">
        <v>1.2999999999999999E-2</v>
      </c>
      <c r="E806" s="70">
        <f t="shared" si="397"/>
        <v>7598.9833392590626</v>
      </c>
      <c r="F806" s="1">
        <f t="shared" si="398"/>
        <v>7599</v>
      </c>
      <c r="G806" s="1">
        <f t="shared" si="414"/>
        <v>-2.794582999922568E-2</v>
      </c>
      <c r="K806" s="1">
        <f>+C806-(C$7+F806*C$8)</f>
        <v>-2.794582999922568E-2</v>
      </c>
      <c r="O806" s="1">
        <f t="shared" ca="1" si="418"/>
        <v>-1.1029676958987891E-2</v>
      </c>
      <c r="P806" s="1">
        <f t="shared" si="399"/>
        <v>3.11060128761141E-2</v>
      </c>
      <c r="Q806" s="119">
        <f t="shared" si="411"/>
        <v>42144.012000000002</v>
      </c>
      <c r="R806" s="1">
        <f t="shared" si="416"/>
        <v>3.4871201469738175E-3</v>
      </c>
      <c r="S806" s="2">
        <f>S$16</f>
        <v>0.1</v>
      </c>
      <c r="Z806" s="1">
        <f t="shared" si="400"/>
        <v>7599</v>
      </c>
      <c r="AA806" s="1">
        <f t="shared" si="401"/>
        <v>-5.6797172313854706E-3</v>
      </c>
      <c r="AB806" s="1">
        <f t="shared" si="382"/>
        <v>-2.616422303348934E-2</v>
      </c>
      <c r="AC806" s="1">
        <f t="shared" si="383"/>
        <v>-5.905184287533978E-2</v>
      </c>
      <c r="AD806" s="1">
        <f t="shared" si="402"/>
        <v>-2.2266112767840209E-2</v>
      </c>
      <c r="AE806" s="1">
        <f t="shared" si="384"/>
        <v>4.9577977779017681E-5</v>
      </c>
      <c r="AF806" s="1">
        <f t="shared" si="403"/>
        <v>-5.905184287533978E-2</v>
      </c>
      <c r="AG806" s="2"/>
      <c r="AH806" s="1">
        <f t="shared" si="404"/>
        <v>-1.781606965736341E-3</v>
      </c>
      <c r="AI806" s="1">
        <f t="shared" si="405"/>
        <v>0.68917238772187139</v>
      </c>
      <c r="AJ806" s="1">
        <f t="shared" si="406"/>
        <v>5.96348929330454E-2</v>
      </c>
      <c r="AK806" s="1">
        <f t="shared" si="407"/>
        <v>0.14710453719503963</v>
      </c>
      <c r="AL806" s="1">
        <f t="shared" si="408"/>
        <v>2.6995590139654984</v>
      </c>
      <c r="AM806" s="1">
        <f t="shared" si="409"/>
        <v>4.4506292118348654</v>
      </c>
      <c r="AN806" s="1">
        <f t="shared" si="417"/>
        <v>21.368906746206363</v>
      </c>
      <c r="AO806" s="1">
        <f t="shared" si="417"/>
        <v>21.36879269085356</v>
      </c>
      <c r="AP806" s="1">
        <f t="shared" si="417"/>
        <v>21.369200838889586</v>
      </c>
      <c r="AQ806" s="1">
        <f t="shared" si="417"/>
        <v>21.367739725721574</v>
      </c>
      <c r="AR806" s="1">
        <f t="shared" si="417"/>
        <v>21.372963267145394</v>
      </c>
      <c r="AS806" s="1">
        <f t="shared" si="417"/>
        <v>21.354197335325107</v>
      </c>
      <c r="AT806" s="1">
        <f t="shared" si="417"/>
        <v>21.420502187696222</v>
      </c>
      <c r="AU806" s="1">
        <f t="shared" si="410"/>
        <v>21.168441493053209</v>
      </c>
    </row>
    <row r="807" spans="1:47" ht="12.95" customHeight="1" x14ac:dyDescent="0.2">
      <c r="A807" s="90" t="s">
        <v>331</v>
      </c>
      <c r="B807" s="91" t="s">
        <v>100</v>
      </c>
      <c r="C807" s="92">
        <v>57197.753900000003</v>
      </c>
      <c r="D807" s="92">
        <v>2.9999999999999997E-4</v>
      </c>
      <c r="E807" s="70">
        <f t="shared" si="397"/>
        <v>7619.9938501663019</v>
      </c>
      <c r="F807" s="1">
        <f t="shared" si="398"/>
        <v>7620</v>
      </c>
      <c r="G807" s="1">
        <f t="shared" si="414"/>
        <v>-1.0315400002582464E-2</v>
      </c>
      <c r="K807" s="1">
        <f>+C807-(C$7+F807*C$8)</f>
        <v>-1.0315400002582464E-2</v>
      </c>
      <c r="O807" s="1">
        <f t="shared" ca="1" si="418"/>
        <v>-1.1102351984000981E-2</v>
      </c>
      <c r="P807" s="1">
        <f t="shared" si="399"/>
        <v>3.1206857445315206E-2</v>
      </c>
      <c r="Q807" s="119">
        <f t="shared" si="411"/>
        <v>42179.253900000003</v>
      </c>
      <c r="R807" s="1">
        <f t="shared" si="416"/>
        <v>1.7240978635694936E-3</v>
      </c>
      <c r="S807" s="2">
        <f>S$18</f>
        <v>1</v>
      </c>
      <c r="Z807" s="1">
        <f t="shared" si="400"/>
        <v>7620</v>
      </c>
      <c r="AA807" s="1">
        <f t="shared" si="401"/>
        <v>-5.4228487168272175E-3</v>
      </c>
      <c r="AB807" s="1">
        <f t="shared" ref="AB807:AB823" si="419">IF(S807&lt;&gt;0,G807-AH807,-9999)</f>
        <v>-8.778917986233899E-3</v>
      </c>
      <c r="AC807" s="1">
        <f t="shared" ref="AC807:AC823" si="420">+G807-P807</f>
        <v>-4.152225744789767E-2</v>
      </c>
      <c r="AD807" s="1">
        <f t="shared" si="402"/>
        <v>-4.8925512857552469E-3</v>
      </c>
      <c r="AE807" s="1">
        <f t="shared" ref="AE807:AE823" si="421">+(G807-AA807)^2*S807</f>
        <v>2.3937058083745321E-5</v>
      </c>
      <c r="AF807" s="1">
        <f t="shared" si="403"/>
        <v>-4.152225744789767E-2</v>
      </c>
      <c r="AG807" s="2"/>
      <c r="AH807" s="1">
        <f t="shared" si="404"/>
        <v>-1.5364820163485653E-3</v>
      </c>
      <c r="AI807" s="1">
        <f t="shared" si="405"/>
        <v>0.68779459974568014</v>
      </c>
      <c r="AJ807" s="1">
        <f t="shared" si="406"/>
        <v>6.9075994272011984E-2</v>
      </c>
      <c r="AK807" s="1">
        <f t="shared" si="407"/>
        <v>0.1441573358172567</v>
      </c>
      <c r="AL807" s="1">
        <f t="shared" si="408"/>
        <v>2.7090197627086319</v>
      </c>
      <c r="AM807" s="1">
        <f t="shared" si="409"/>
        <v>4.55117691160428</v>
      </c>
      <c r="AN807" s="1">
        <f t="shared" si="417"/>
        <v>21.381810184427071</v>
      </c>
      <c r="AO807" s="1">
        <f t="shared" si="417"/>
        <v>21.381691262797087</v>
      </c>
      <c r="AP807" s="1">
        <f t="shared" si="417"/>
        <v>21.382112957192433</v>
      </c>
      <c r="AQ807" s="1">
        <f t="shared" si="417"/>
        <v>21.380617073934772</v>
      </c>
      <c r="AR807" s="1">
        <f t="shared" si="417"/>
        <v>21.385916419377068</v>
      </c>
      <c r="AS807" s="1">
        <f t="shared" si="417"/>
        <v>21.367053154647586</v>
      </c>
      <c r="AT807" s="1">
        <f t="shared" si="417"/>
        <v>21.433126600219087</v>
      </c>
      <c r="AU807" s="1">
        <f t="shared" si="410"/>
        <v>21.184965434416092</v>
      </c>
    </row>
    <row r="808" spans="1:47" ht="12.95" customHeight="1" x14ac:dyDescent="0.2">
      <c r="A808" s="86" t="s">
        <v>330</v>
      </c>
      <c r="B808" s="87" t="s">
        <v>100</v>
      </c>
      <c r="C808" s="88">
        <v>57246.398399999998</v>
      </c>
      <c r="D808" s="89">
        <v>6.0000000000000001E-3</v>
      </c>
      <c r="E808" s="70">
        <f t="shared" si="397"/>
        <v>7648.9947212268025</v>
      </c>
      <c r="F808" s="1">
        <f t="shared" si="398"/>
        <v>7649</v>
      </c>
      <c r="G808" s="1">
        <f t="shared" si="414"/>
        <v>-8.8543300080345944E-3</v>
      </c>
      <c r="K808" s="1">
        <f>+C808-(C$7+F808*C$8)</f>
        <v>-8.8543300080345944E-3</v>
      </c>
      <c r="O808" s="1">
        <f t="shared" ca="1" si="418"/>
        <v>-1.1202712732828586E-2</v>
      </c>
      <c r="P808" s="1">
        <f t="shared" si="399"/>
        <v>3.1346253873400488E-2</v>
      </c>
      <c r="Q808" s="119">
        <f t="shared" si="411"/>
        <v>42227.898399999998</v>
      </c>
      <c r="R808" s="1">
        <f t="shared" si="416"/>
        <v>1.6160869444082982E-3</v>
      </c>
      <c r="S808" s="2">
        <f>S$16</f>
        <v>0.1</v>
      </c>
      <c r="Z808" s="1">
        <f t="shared" si="400"/>
        <v>7649</v>
      </c>
      <c r="AA808" s="1">
        <f t="shared" si="401"/>
        <v>-5.0684771055304846E-3</v>
      </c>
      <c r="AB808" s="1">
        <f t="shared" si="419"/>
        <v>-7.6559701657582923E-3</v>
      </c>
      <c r="AC808" s="1">
        <f t="shared" si="420"/>
        <v>-4.0200583881435083E-2</v>
      </c>
      <c r="AD808" s="1">
        <f t="shared" si="402"/>
        <v>-3.7858529025041098E-3</v>
      </c>
      <c r="AE808" s="1">
        <f t="shared" si="421"/>
        <v>1.4332682199398793E-6</v>
      </c>
      <c r="AF808" s="1">
        <f t="shared" si="403"/>
        <v>-4.0200583881435083E-2</v>
      </c>
      <c r="AG808" s="2"/>
      <c r="AH808" s="1">
        <f t="shared" si="404"/>
        <v>-1.1983598422763023E-3</v>
      </c>
      <c r="AI808" s="1">
        <f t="shared" si="405"/>
        <v>0.68594648268751546</v>
      </c>
      <c r="AJ808" s="1">
        <f t="shared" si="406"/>
        <v>8.2042336419893586E-2</v>
      </c>
      <c r="AK808" s="1">
        <f t="shared" si="407"/>
        <v>0.14008546563275706</v>
      </c>
      <c r="AL808" s="1">
        <f t="shared" si="408"/>
        <v>2.7220233709376864</v>
      </c>
      <c r="AM808" s="1">
        <f t="shared" si="409"/>
        <v>4.6966589467094506</v>
      </c>
      <c r="AN808" s="1">
        <f t="shared" si="417"/>
        <v>21.399587406516169</v>
      </c>
      <c r="AO808" s="1">
        <f t="shared" si="417"/>
        <v>21.39946188041694</v>
      </c>
      <c r="AP808" s="1">
        <f t="shared" si="417"/>
        <v>21.399901608428575</v>
      </c>
      <c r="AQ808" s="1">
        <f t="shared" si="417"/>
        <v>21.398360635579603</v>
      </c>
      <c r="AR808" s="1">
        <f t="shared" si="417"/>
        <v>21.403753816203139</v>
      </c>
      <c r="AS808" s="1">
        <f t="shared" si="417"/>
        <v>21.384791618730496</v>
      </c>
      <c r="AT808" s="1">
        <f t="shared" si="417"/>
        <v>21.45044914715076</v>
      </c>
      <c r="AU808" s="1">
        <f t="shared" si="410"/>
        <v>21.207784210583888</v>
      </c>
    </row>
    <row r="809" spans="1:47" ht="12.95" customHeight="1" x14ac:dyDescent="0.2">
      <c r="A809" s="93" t="s">
        <v>332</v>
      </c>
      <c r="B809" s="94" t="s">
        <v>100</v>
      </c>
      <c r="C809" s="95">
        <v>57251.428999999996</v>
      </c>
      <c r="D809" s="95"/>
      <c r="E809" s="70">
        <f t="shared" si="397"/>
        <v>7651.993863616115</v>
      </c>
      <c r="F809" s="1">
        <f t="shared" si="398"/>
        <v>7652</v>
      </c>
      <c r="G809" s="1">
        <f t="shared" si="414"/>
        <v>-1.029284000833286E-2</v>
      </c>
      <c r="I809" s="1">
        <f>+C809-(C$7+F809*C$8)</f>
        <v>-1.029284000833286E-2</v>
      </c>
      <c r="O809" s="1">
        <f t="shared" ca="1" si="418"/>
        <v>-1.121309487925903E-2</v>
      </c>
      <c r="P809" s="1">
        <f t="shared" si="399"/>
        <v>3.1360683123542774E-2</v>
      </c>
      <c r="Q809" s="119">
        <f t="shared" si="411"/>
        <v>42232.928999999996</v>
      </c>
      <c r="R809" s="1">
        <f t="shared" si="416"/>
        <v>1.7350159892976984E-3</v>
      </c>
      <c r="S809" s="2">
        <f>S$18</f>
        <v>1</v>
      </c>
      <c r="Z809" s="1">
        <f t="shared" si="400"/>
        <v>7652</v>
      </c>
      <c r="AA809" s="1">
        <f t="shared" si="401"/>
        <v>-5.0318440273807085E-3</v>
      </c>
      <c r="AB809" s="1">
        <f t="shared" si="419"/>
        <v>-9.1294301405194043E-3</v>
      </c>
      <c r="AC809" s="1">
        <f t="shared" si="420"/>
        <v>-4.1653523131875633E-2</v>
      </c>
      <c r="AD809" s="1">
        <f t="shared" si="402"/>
        <v>-5.2609959809521512E-3</v>
      </c>
      <c r="AE809" s="1">
        <f t="shared" si="421"/>
        <v>2.7678078711594688E-5</v>
      </c>
      <c r="AF809" s="1">
        <f t="shared" si="403"/>
        <v>-4.1653523131875633E-2</v>
      </c>
      <c r="AG809" s="2"/>
      <c r="AH809" s="1">
        <f t="shared" si="404"/>
        <v>-1.1634098678134554E-3</v>
      </c>
      <c r="AI809" s="1">
        <f t="shared" si="405"/>
        <v>0.68575887756401133</v>
      </c>
      <c r="AJ809" s="1">
        <f t="shared" si="406"/>
        <v>8.3378976624648118E-2</v>
      </c>
      <c r="AK809" s="1">
        <f t="shared" si="407"/>
        <v>0.13966411990221178</v>
      </c>
      <c r="AL809" s="1">
        <f t="shared" si="408"/>
        <v>2.7233646068506658</v>
      </c>
      <c r="AM809" s="1">
        <f t="shared" si="409"/>
        <v>4.7121713225440223</v>
      </c>
      <c r="AN809" s="1">
        <f t="shared" si="417"/>
        <v>21.4014237174753</v>
      </c>
      <c r="AO809" s="1">
        <f t="shared" si="417"/>
        <v>21.40129751775812</v>
      </c>
      <c r="AP809" s="1">
        <f t="shared" si="417"/>
        <v>21.401739061575277</v>
      </c>
      <c r="AQ809" s="1">
        <f t="shared" si="417"/>
        <v>21.400193630154689</v>
      </c>
      <c r="AR809" s="1">
        <f t="shared" si="417"/>
        <v>21.405595776736014</v>
      </c>
      <c r="AS809" s="1">
        <f t="shared" si="417"/>
        <v>21.386625717624909</v>
      </c>
      <c r="AT809" s="1">
        <f t="shared" si="417"/>
        <v>21.452233873981093</v>
      </c>
      <c r="AU809" s="1">
        <f t="shared" si="410"/>
        <v>21.210144773635729</v>
      </c>
    </row>
    <row r="810" spans="1:47" ht="12.95" customHeight="1" x14ac:dyDescent="0.2">
      <c r="A810" s="93" t="s">
        <v>332</v>
      </c>
      <c r="B810" s="94" t="s">
        <v>101</v>
      </c>
      <c r="C810" s="95">
        <v>57252.266000000003</v>
      </c>
      <c r="D810" s="95"/>
      <c r="E810" s="70">
        <f t="shared" si="397"/>
        <v>7652.4928661565427</v>
      </c>
      <c r="F810" s="1">
        <f t="shared" si="398"/>
        <v>7652.5</v>
      </c>
      <c r="G810" s="1">
        <f t="shared" si="414"/>
        <v>-1.1965925004915334E-2</v>
      </c>
      <c r="I810" s="1">
        <f>+C810-(C$7+F810*C$8)</f>
        <v>-1.1965925004915334E-2</v>
      </c>
      <c r="O810" s="1">
        <f t="shared" ca="1" si="418"/>
        <v>-1.1214825236997437E-2</v>
      </c>
      <c r="P810" s="1">
        <f t="shared" si="399"/>
        <v>3.1363088161352866E-2</v>
      </c>
      <c r="Q810" s="119">
        <f t="shared" si="411"/>
        <v>42233.766000000003</v>
      </c>
      <c r="R810" s="1">
        <f t="shared" si="416"/>
        <v>1.8774033819626431E-3</v>
      </c>
      <c r="S810" s="2">
        <f>S$18</f>
        <v>1</v>
      </c>
      <c r="Z810" s="1">
        <f t="shared" si="400"/>
        <v>7652.5</v>
      </c>
      <c r="AA810" s="1">
        <f t="shared" si="401"/>
        <v>-5.025739020112825E-3</v>
      </c>
      <c r="AB810" s="1">
        <f t="shared" si="419"/>
        <v>-1.0808339588307472E-2</v>
      </c>
      <c r="AC810" s="1">
        <f t="shared" si="420"/>
        <v>-4.33290131662682E-2</v>
      </c>
      <c r="AD810" s="1">
        <f t="shared" si="402"/>
        <v>-6.9401859848025093E-3</v>
      </c>
      <c r="AE810" s="1">
        <f t="shared" si="421"/>
        <v>4.8166181503649173E-5</v>
      </c>
      <c r="AF810" s="1">
        <f t="shared" si="403"/>
        <v>-4.33290131662682E-2</v>
      </c>
      <c r="AG810" s="2"/>
      <c r="AH810" s="1">
        <f t="shared" si="404"/>
        <v>-1.1575854166078626E-3</v>
      </c>
      <c r="AI810" s="1">
        <f t="shared" si="405"/>
        <v>0.68572767494489861</v>
      </c>
      <c r="AJ810" s="1">
        <f t="shared" si="406"/>
        <v>8.3601664434664616E-2</v>
      </c>
      <c r="AK810" s="1">
        <f t="shared" si="407"/>
        <v>0.1395938935711378</v>
      </c>
      <c r="AL810" s="1">
        <f t="shared" si="408"/>
        <v>2.7235880748800678</v>
      </c>
      <c r="AM810" s="1">
        <f t="shared" si="409"/>
        <v>4.7147654268649424</v>
      </c>
      <c r="AN810" s="1">
        <f t="shared" si="417"/>
        <v>21.401729720487971</v>
      </c>
      <c r="AO810" s="1">
        <f t="shared" si="417"/>
        <v>21.401603408698179</v>
      </c>
      <c r="AP810" s="1">
        <f t="shared" si="417"/>
        <v>21.402045254185307</v>
      </c>
      <c r="AQ810" s="1">
        <f t="shared" si="417"/>
        <v>21.400499083555445</v>
      </c>
      <c r="AR810" s="1">
        <f t="shared" si="417"/>
        <v>21.405902710704964</v>
      </c>
      <c r="AS810" s="1">
        <f t="shared" si="417"/>
        <v>21.386931384817085</v>
      </c>
      <c r="AT810" s="1">
        <f t="shared" si="417"/>
        <v>21.452531197214995</v>
      </c>
      <c r="AU810" s="1">
        <f t="shared" si="410"/>
        <v>21.210538200811037</v>
      </c>
    </row>
    <row r="811" spans="1:47" ht="12.95" customHeight="1" x14ac:dyDescent="0.2">
      <c r="A811" s="86" t="s">
        <v>330</v>
      </c>
      <c r="B811" s="87" t="s">
        <v>101</v>
      </c>
      <c r="C811" s="88">
        <v>57267.382799999999</v>
      </c>
      <c r="D811" s="89">
        <v>8.0000000000000002E-3</v>
      </c>
      <c r="E811" s="70">
        <f t="shared" si="397"/>
        <v>7661.5051978209103</v>
      </c>
      <c r="F811" s="1">
        <f t="shared" si="398"/>
        <v>7661.5</v>
      </c>
      <c r="G811" s="1">
        <f t="shared" si="414"/>
        <v>8.7185449956450611E-3</v>
      </c>
      <c r="K811" s="1">
        <f>+C811-(C$7+F811*C$8)</f>
        <v>8.7185449956450611E-3</v>
      </c>
      <c r="O811" s="1">
        <f t="shared" ca="1" si="418"/>
        <v>-1.1245971676288762E-2</v>
      </c>
      <c r="P811" s="1">
        <f t="shared" si="399"/>
        <v>3.1406386795211787E-2</v>
      </c>
      <c r="Q811" s="119">
        <f t="shared" si="411"/>
        <v>42248.882799999999</v>
      </c>
      <c r="R811" s="1">
        <f t="shared" si="416"/>
        <v>5.1473816552216709E-4</v>
      </c>
      <c r="S811" s="2">
        <f>S$16</f>
        <v>0.1</v>
      </c>
      <c r="Z811" s="1">
        <f t="shared" si="400"/>
        <v>7661.5</v>
      </c>
      <c r="AA811" s="1">
        <f t="shared" si="401"/>
        <v>-4.9158741748351296E-3</v>
      </c>
      <c r="AB811" s="1">
        <f t="shared" si="419"/>
        <v>9.7713174708319792E-3</v>
      </c>
      <c r="AC811" s="1">
        <f t="shared" si="420"/>
        <v>-2.2687841799566726E-2</v>
      </c>
      <c r="AD811" s="1">
        <f t="shared" si="402"/>
        <v>1.3634419170480191E-2</v>
      </c>
      <c r="AE811" s="1">
        <f t="shared" si="421"/>
        <v>1.8589738611635776E-5</v>
      </c>
      <c r="AF811" s="1">
        <f t="shared" si="403"/>
        <v>-2.2687841799566726E-2</v>
      </c>
      <c r="AG811" s="2"/>
      <c r="AH811" s="1">
        <f t="shared" si="404"/>
        <v>-1.0527724751869189E-3</v>
      </c>
      <c r="AI811" s="1">
        <f t="shared" si="405"/>
        <v>0.68516919225219453</v>
      </c>
      <c r="AJ811" s="1">
        <f t="shared" si="406"/>
        <v>8.7605869085292151E-2</v>
      </c>
      <c r="AK811" s="1">
        <f t="shared" si="407"/>
        <v>0.13832972171863062</v>
      </c>
      <c r="AL811" s="1">
        <f t="shared" si="408"/>
        <v>2.7276070348407182</v>
      </c>
      <c r="AM811" s="1">
        <f t="shared" si="409"/>
        <v>4.7618901977061672</v>
      </c>
      <c r="AN811" s="1">
        <f t="shared" ref="AN811:AT820" si="422">$AU811+$AB$7*SIN(AO811)</f>
        <v>21.407235401473258</v>
      </c>
      <c r="AO811" s="1">
        <f t="shared" si="422"/>
        <v>21.407107082419465</v>
      </c>
      <c r="AP811" s="1">
        <f t="shared" si="422"/>
        <v>21.407554309776636</v>
      </c>
      <c r="AQ811" s="1">
        <f t="shared" si="422"/>
        <v>21.405995025703596</v>
      </c>
      <c r="AR811" s="1">
        <f t="shared" si="422"/>
        <v>21.411424626379286</v>
      </c>
      <c r="AS811" s="1">
        <f t="shared" si="422"/>
        <v>21.392432627825308</v>
      </c>
      <c r="AT811" s="1">
        <f t="shared" si="422"/>
        <v>21.457876624742568</v>
      </c>
      <c r="AU811" s="1">
        <f t="shared" si="410"/>
        <v>21.21761988996656</v>
      </c>
    </row>
    <row r="812" spans="1:47" ht="12.95" customHeight="1" x14ac:dyDescent="0.2">
      <c r="A812" s="86" t="s">
        <v>330</v>
      </c>
      <c r="B812" s="87" t="s">
        <v>101</v>
      </c>
      <c r="C812" s="88">
        <v>57272.416400000002</v>
      </c>
      <c r="D812" s="89">
        <v>5.0000000000000001E-3</v>
      </c>
      <c r="E812" s="70">
        <f t="shared" si="397"/>
        <v>7664.5061287497965</v>
      </c>
      <c r="F812" s="1">
        <f t="shared" si="398"/>
        <v>7664.5</v>
      </c>
      <c r="G812" s="1">
        <f t="shared" si="414"/>
        <v>1.0280034999595955E-2</v>
      </c>
      <c r="K812" s="1">
        <f>+C812-(C$7+F812*C$8)</f>
        <v>1.0280034999595955E-2</v>
      </c>
      <c r="O812" s="1">
        <f t="shared" ca="1" si="418"/>
        <v>-1.1256353822719202E-2</v>
      </c>
      <c r="P812" s="1">
        <f t="shared" si="399"/>
        <v>3.142082302191309E-2</v>
      </c>
      <c r="Q812" s="119">
        <f t="shared" si="411"/>
        <v>42253.916400000002</v>
      </c>
      <c r="R812" s="1">
        <f t="shared" si="416"/>
        <v>4.4693291820454764E-4</v>
      </c>
      <c r="S812" s="2">
        <f>S$16</f>
        <v>0.1</v>
      </c>
      <c r="Z812" s="1">
        <f t="shared" si="400"/>
        <v>7664.5</v>
      </c>
      <c r="AA812" s="1">
        <f t="shared" si="401"/>
        <v>-4.8792634481699196E-3</v>
      </c>
      <c r="AB812" s="1">
        <f t="shared" si="419"/>
        <v>1.1297881513853287E-2</v>
      </c>
      <c r="AC812" s="1">
        <f t="shared" si="420"/>
        <v>-2.1140788022317135E-2</v>
      </c>
      <c r="AD812" s="1">
        <f t="shared" si="402"/>
        <v>1.5159298447765875E-2</v>
      </c>
      <c r="AE812" s="1">
        <f t="shared" si="421"/>
        <v>2.2980432942843685E-5</v>
      </c>
      <c r="AF812" s="1">
        <f t="shared" si="403"/>
        <v>-2.1140788022317135E-2</v>
      </c>
      <c r="AG812" s="2"/>
      <c r="AH812" s="1">
        <f t="shared" si="404"/>
        <v>-1.0178465142573322E-3</v>
      </c>
      <c r="AI812" s="1">
        <f t="shared" si="405"/>
        <v>0.6849843610538453</v>
      </c>
      <c r="AJ812" s="1">
        <f t="shared" si="406"/>
        <v>8.893884743798279E-2</v>
      </c>
      <c r="AK812" s="1">
        <f t="shared" si="407"/>
        <v>0.13790829067621468</v>
      </c>
      <c r="AL812" s="1">
        <f t="shared" si="408"/>
        <v>2.7289452371334737</v>
      </c>
      <c r="AM812" s="1">
        <f t="shared" si="409"/>
        <v>4.7777822049052423</v>
      </c>
      <c r="AN812" s="1">
        <f t="shared" si="422"/>
        <v>21.409069634109191</v>
      </c>
      <c r="AO812" s="1">
        <f t="shared" si="422"/>
        <v>21.408940650371484</v>
      </c>
      <c r="AP812" s="1">
        <f t="shared" si="422"/>
        <v>21.409389650942426</v>
      </c>
      <c r="AQ812" s="1">
        <f t="shared" si="422"/>
        <v>21.407826077731517</v>
      </c>
      <c r="AR812" s="1">
        <f t="shared" si="422"/>
        <v>21.413264049441739</v>
      </c>
      <c r="AS812" s="1">
        <f t="shared" si="422"/>
        <v>21.394266058271782</v>
      </c>
      <c r="AT812" s="1">
        <f t="shared" si="422"/>
        <v>21.459655752067246</v>
      </c>
      <c r="AU812" s="1">
        <f t="shared" si="410"/>
        <v>21.219980453018401</v>
      </c>
    </row>
    <row r="813" spans="1:47" ht="12.95" customHeight="1" x14ac:dyDescent="0.2">
      <c r="A813" s="86" t="s">
        <v>330</v>
      </c>
      <c r="B813" s="87" t="s">
        <v>100</v>
      </c>
      <c r="C813" s="88">
        <v>57293.363100000002</v>
      </c>
      <c r="D813" s="89">
        <v>8.0000000000000002E-3</v>
      </c>
      <c r="E813" s="70">
        <f t="shared" si="397"/>
        <v>7676.9941293632901</v>
      </c>
      <c r="F813" s="1">
        <f t="shared" si="398"/>
        <v>7677</v>
      </c>
      <c r="G813" s="1">
        <f t="shared" si="414"/>
        <v>-9.8470899974927306E-3</v>
      </c>
      <c r="K813" s="1">
        <f>+C813-(C$7+F813*C$8)</f>
        <v>-9.8470899974927306E-3</v>
      </c>
      <c r="O813" s="1">
        <f t="shared" ca="1" si="418"/>
        <v>-1.1299612766179377E-2</v>
      </c>
      <c r="P813" s="1">
        <f t="shared" si="399"/>
        <v>3.1480991989279283E-2</v>
      </c>
      <c r="Q813" s="119">
        <f t="shared" si="411"/>
        <v>42274.863100000002</v>
      </c>
      <c r="R813" s="1">
        <f t="shared" si="416"/>
        <v>1.7080103607053493E-3</v>
      </c>
      <c r="S813" s="2">
        <f>S$16</f>
        <v>0.1</v>
      </c>
      <c r="Z813" s="1">
        <f t="shared" si="400"/>
        <v>7677</v>
      </c>
      <c r="AA813" s="1">
        <f t="shared" si="401"/>
        <v>-4.7267798974600997E-3</v>
      </c>
      <c r="AB813" s="1">
        <f t="shared" si="419"/>
        <v>-8.9747028830876579E-3</v>
      </c>
      <c r="AC813" s="1">
        <f t="shared" si="420"/>
        <v>-4.1328081986772014E-2</v>
      </c>
      <c r="AD813" s="1">
        <f t="shared" si="402"/>
        <v>-5.1203101000326309E-3</v>
      </c>
      <c r="AE813" s="1">
        <f t="shared" si="421"/>
        <v>2.6217575520496173E-6</v>
      </c>
      <c r="AF813" s="1">
        <f t="shared" si="403"/>
        <v>-4.1328081986772014E-2</v>
      </c>
      <c r="AG813" s="2"/>
      <c r="AH813" s="1">
        <f t="shared" si="404"/>
        <v>-8.7238711440507273E-4</v>
      </c>
      <c r="AI813" s="1">
        <f t="shared" si="405"/>
        <v>0.68422135917134885</v>
      </c>
      <c r="AJ813" s="1">
        <f t="shared" si="406"/>
        <v>9.4483488914573172E-2</v>
      </c>
      <c r="AK813" s="1">
        <f t="shared" si="407"/>
        <v>0.13615211865519816</v>
      </c>
      <c r="AL813" s="1">
        <f t="shared" si="408"/>
        <v>2.7345133519372169</v>
      </c>
      <c r="AM813" s="1">
        <f t="shared" si="409"/>
        <v>4.8450129568294402</v>
      </c>
      <c r="AN813" s="1">
        <f t="shared" si="422"/>
        <v>21.416706970042792</v>
      </c>
      <c r="AO813" s="1">
        <f t="shared" si="422"/>
        <v>21.416575242347157</v>
      </c>
      <c r="AP813" s="1">
        <f t="shared" si="422"/>
        <v>21.417031514912942</v>
      </c>
      <c r="AQ813" s="1">
        <f t="shared" si="422"/>
        <v>21.415450522437389</v>
      </c>
      <c r="AR813" s="1">
        <f t="shared" si="422"/>
        <v>21.420921810420612</v>
      </c>
      <c r="AS813" s="1">
        <f t="shared" si="422"/>
        <v>21.401903701677703</v>
      </c>
      <c r="AT813" s="1">
        <f t="shared" si="422"/>
        <v>21.467054444010735</v>
      </c>
      <c r="AU813" s="1">
        <f t="shared" si="410"/>
        <v>21.229816132401069</v>
      </c>
    </row>
    <row r="814" spans="1:47" ht="12.95" customHeight="1" x14ac:dyDescent="0.2">
      <c r="A814" s="96" t="s">
        <v>334</v>
      </c>
      <c r="B814" s="97" t="s">
        <v>100</v>
      </c>
      <c r="C814" s="98">
        <v>57578.489399999999</v>
      </c>
      <c r="D814" s="98">
        <v>8.9999999999999993E-3</v>
      </c>
      <c r="E814" s="70">
        <f t="shared" si="397"/>
        <v>7846.9806861633069</v>
      </c>
      <c r="F814" s="1">
        <f t="shared" si="398"/>
        <v>7847</v>
      </c>
      <c r="G814" s="1">
        <f t="shared" si="414"/>
        <v>-3.2395990005170461E-2</v>
      </c>
      <c r="K814" s="1">
        <f t="shared" ref="K814:K823" si="423">+C814-(C$7+F814*C$8)</f>
        <v>-3.2395990005170461E-2</v>
      </c>
      <c r="O814" s="1">
        <f t="shared" ca="1" si="418"/>
        <v>-1.1887934397237745E-2</v>
      </c>
      <c r="P814" s="1">
        <f t="shared" si="399"/>
        <v>3.2302175915370775E-2</v>
      </c>
      <c r="Q814" s="119">
        <f t="shared" si="411"/>
        <v>42559.989399999999</v>
      </c>
      <c r="R814" s="1">
        <f t="shared" si="416"/>
        <v>4.1858526734818826E-3</v>
      </c>
      <c r="S814" s="2">
        <f t="shared" ref="S814:S823" si="424">S$18</f>
        <v>1</v>
      </c>
      <c r="Z814" s="1">
        <f t="shared" si="400"/>
        <v>7847</v>
      </c>
      <c r="AA814" s="1">
        <f t="shared" si="401"/>
        <v>-2.6657998125268981E-3</v>
      </c>
      <c r="AB814" s="1">
        <f t="shared" si="419"/>
        <v>-3.3488366989892451E-2</v>
      </c>
      <c r="AC814" s="1">
        <f t="shared" si="420"/>
        <v>-6.4698165920541229E-2</v>
      </c>
      <c r="AD814" s="1">
        <f t="shared" si="402"/>
        <v>-2.9730190192643564E-2</v>
      </c>
      <c r="AE814" s="1">
        <f t="shared" si="421"/>
        <v>8.8388420889075954E-4</v>
      </c>
      <c r="AF814" s="1">
        <f t="shared" si="403"/>
        <v>-6.4698165920541229E-2</v>
      </c>
      <c r="AG814" s="2"/>
      <c r="AH814" s="1">
        <f t="shared" si="404"/>
        <v>1.0923769847219894E-3</v>
      </c>
      <c r="AI814" s="1">
        <f t="shared" si="405"/>
        <v>0.6749538752160833</v>
      </c>
      <c r="AJ814" s="1">
        <f t="shared" si="406"/>
        <v>0.16840253045086992</v>
      </c>
      <c r="AK814" s="1">
        <f t="shared" si="407"/>
        <v>0.11224333468339169</v>
      </c>
      <c r="AL814" s="1">
        <f t="shared" si="408"/>
        <v>2.80909754689013</v>
      </c>
      <c r="AM814" s="1">
        <f t="shared" si="409"/>
        <v>5.9596078896474491</v>
      </c>
      <c r="AN814" s="1">
        <f t="shared" si="422"/>
        <v>21.519787093579726</v>
      </c>
      <c r="AO814" s="1">
        <f t="shared" si="422"/>
        <v>21.5196243888563</v>
      </c>
      <c r="AP814" s="1">
        <f t="shared" si="422"/>
        <v>21.520155415809992</v>
      </c>
      <c r="AQ814" s="1">
        <f t="shared" si="422"/>
        <v>21.518421746794917</v>
      </c>
      <c r="AR814" s="1">
        <f t="shared" si="422"/>
        <v>21.524076099897005</v>
      </c>
      <c r="AS814" s="1">
        <f t="shared" si="422"/>
        <v>21.505573471176284</v>
      </c>
      <c r="AT814" s="1">
        <f t="shared" si="422"/>
        <v>21.565499965739157</v>
      </c>
      <c r="AU814" s="1">
        <f t="shared" si="410"/>
        <v>21.363581372005388</v>
      </c>
    </row>
    <row r="815" spans="1:47" ht="12.95" customHeight="1" x14ac:dyDescent="0.2">
      <c r="A815" s="90" t="s">
        <v>333</v>
      </c>
      <c r="B815" s="91" t="s">
        <v>100</v>
      </c>
      <c r="C815" s="92">
        <v>57608.704299999998</v>
      </c>
      <c r="D815" s="92">
        <v>5.9999999999999995E-4</v>
      </c>
      <c r="E815" s="70">
        <f t="shared" si="397"/>
        <v>7864.994200928717</v>
      </c>
      <c r="F815" s="1">
        <f t="shared" si="398"/>
        <v>7865</v>
      </c>
      <c r="G815" s="1">
        <f t="shared" si="414"/>
        <v>-9.7270500045851804E-3</v>
      </c>
      <c r="K815" s="1">
        <f t="shared" si="423"/>
        <v>-9.7270500045851804E-3</v>
      </c>
      <c r="O815" s="1">
        <f t="shared" ca="1" si="418"/>
        <v>-1.1950227275820399E-2</v>
      </c>
      <c r="P815" s="1">
        <f t="shared" si="399"/>
        <v>3.2389439584005433E-2</v>
      </c>
      <c r="Q815" s="119">
        <f t="shared" si="411"/>
        <v>42590.204299999998</v>
      </c>
      <c r="R815" s="1">
        <f t="shared" si="416"/>
        <v>1.7737986952658616E-3</v>
      </c>
      <c r="S815" s="2">
        <f t="shared" si="424"/>
        <v>1</v>
      </c>
      <c r="Z815" s="1">
        <f t="shared" si="400"/>
        <v>7865</v>
      </c>
      <c r="AA815" s="1">
        <f t="shared" si="401"/>
        <v>-2.4493194325740375E-3</v>
      </c>
      <c r="AB815" s="1">
        <f t="shared" si="419"/>
        <v>-1.1025644802655223E-2</v>
      </c>
      <c r="AC815" s="1">
        <f t="shared" si="420"/>
        <v>-4.2116489588590614E-2</v>
      </c>
      <c r="AD815" s="1">
        <f t="shared" si="402"/>
        <v>-7.2777305720111429E-3</v>
      </c>
      <c r="AE815" s="1">
        <f t="shared" si="421"/>
        <v>5.2965362278785637E-5</v>
      </c>
      <c r="AF815" s="1">
        <f t="shared" si="403"/>
        <v>-4.2116489588590614E-2</v>
      </c>
      <c r="AG815" s="2"/>
      <c r="AH815" s="1">
        <f t="shared" si="404"/>
        <v>1.2985947980700425E-3</v>
      </c>
      <c r="AI815" s="1">
        <f t="shared" si="405"/>
        <v>0.67409009073200055</v>
      </c>
      <c r="AJ815" s="1">
        <f t="shared" si="406"/>
        <v>0.17606963087252983</v>
      </c>
      <c r="AK815" s="1">
        <f t="shared" si="407"/>
        <v>0.10970998340540292</v>
      </c>
      <c r="AL815" s="1">
        <f t="shared" si="408"/>
        <v>2.8168809864954052</v>
      </c>
      <c r="AM815" s="1">
        <f t="shared" si="409"/>
        <v>6.1050966068287442</v>
      </c>
      <c r="AN815" s="1">
        <f t="shared" si="422"/>
        <v>21.530622580424424</v>
      </c>
      <c r="AO815" s="1">
        <f t="shared" si="422"/>
        <v>21.530457545367433</v>
      </c>
      <c r="AP815" s="1">
        <f t="shared" si="422"/>
        <v>21.53099325168634</v>
      </c>
      <c r="AQ815" s="1">
        <f t="shared" si="422"/>
        <v>21.529253821033105</v>
      </c>
      <c r="AR815" s="1">
        <f t="shared" si="422"/>
        <v>21.534896275074498</v>
      </c>
      <c r="AS815" s="1">
        <f t="shared" si="422"/>
        <v>21.516534670685939</v>
      </c>
      <c r="AT815" s="1">
        <f t="shared" si="422"/>
        <v>21.575700752933301</v>
      </c>
      <c r="AU815" s="1">
        <f t="shared" si="410"/>
        <v>21.377744750316435</v>
      </c>
    </row>
    <row r="816" spans="1:47" ht="12.95" customHeight="1" x14ac:dyDescent="0.2">
      <c r="A816" s="96" t="s">
        <v>334</v>
      </c>
      <c r="B816" s="97" t="s">
        <v>100</v>
      </c>
      <c r="C816" s="98">
        <v>57615.401599999997</v>
      </c>
      <c r="D816" s="98">
        <v>6.0000000000000001E-3</v>
      </c>
      <c r="E816" s="70">
        <f t="shared" si="397"/>
        <v>7868.9869962859211</v>
      </c>
      <c r="F816" s="1">
        <f t="shared" si="398"/>
        <v>7869</v>
      </c>
      <c r="G816" s="1">
        <f t="shared" si="414"/>
        <v>-2.1811730010085739E-2</v>
      </c>
      <c r="K816" s="1">
        <f t="shared" si="423"/>
        <v>-2.1811730010085739E-2</v>
      </c>
      <c r="O816" s="1">
        <f t="shared" ca="1" si="418"/>
        <v>-1.1964070137727652E-2</v>
      </c>
      <c r="P816" s="1">
        <f t="shared" si="399"/>
        <v>3.2408839696197927E-2</v>
      </c>
      <c r="Q816" s="119">
        <f t="shared" si="411"/>
        <v>42596.901599999997</v>
      </c>
      <c r="R816" s="1">
        <f t="shared" si="416"/>
        <v>2.9398701792739661E-3</v>
      </c>
      <c r="S816" s="2">
        <f t="shared" si="424"/>
        <v>1</v>
      </c>
      <c r="Z816" s="1">
        <f t="shared" si="400"/>
        <v>7869</v>
      </c>
      <c r="AA816" s="1">
        <f t="shared" si="401"/>
        <v>-2.4012663445526178E-3</v>
      </c>
      <c r="AB816" s="1">
        <f t="shared" si="419"/>
        <v>-2.3156095375683441E-2</v>
      </c>
      <c r="AC816" s="1">
        <f t="shared" si="420"/>
        <v>-5.4220569706283667E-2</v>
      </c>
      <c r="AD816" s="1">
        <f t="shared" si="402"/>
        <v>-1.9410463665533121E-2</v>
      </c>
      <c r="AE816" s="1">
        <f t="shared" si="421"/>
        <v>3.767660997109815E-4</v>
      </c>
      <c r="AF816" s="1">
        <f t="shared" si="403"/>
        <v>-5.4220569706283667E-2</v>
      </c>
      <c r="AG816" s="2"/>
      <c r="AH816" s="1">
        <f t="shared" si="404"/>
        <v>1.3443653655977029E-3</v>
      </c>
      <c r="AI816" s="1">
        <f t="shared" si="405"/>
        <v>0.67390111225278559</v>
      </c>
      <c r="AJ816" s="1">
        <f t="shared" si="406"/>
        <v>0.17776934674972761</v>
      </c>
      <c r="AK816" s="1">
        <f t="shared" si="407"/>
        <v>0.10914698725992894</v>
      </c>
      <c r="AL816" s="1">
        <f t="shared" si="408"/>
        <v>2.818607944806792</v>
      </c>
      <c r="AM816" s="1">
        <f t="shared" si="409"/>
        <v>6.1383190019459812</v>
      </c>
      <c r="AN816" s="1">
        <f t="shared" si="422"/>
        <v>21.533028586427829</v>
      </c>
      <c r="AO816" s="1">
        <f t="shared" si="422"/>
        <v>21.532863064292659</v>
      </c>
      <c r="AP816" s="1">
        <f t="shared" si="422"/>
        <v>21.533399712838925</v>
      </c>
      <c r="AQ816" s="1">
        <f t="shared" si="422"/>
        <v>21.531659297730641</v>
      </c>
      <c r="AR816" s="1">
        <f t="shared" si="422"/>
        <v>21.537298261531156</v>
      </c>
      <c r="AS816" s="1">
        <f t="shared" si="422"/>
        <v>21.5189702270408</v>
      </c>
      <c r="AT816" s="1">
        <f t="shared" si="422"/>
        <v>21.577962173731702</v>
      </c>
      <c r="AU816" s="1">
        <f t="shared" si="410"/>
        <v>21.380892167718891</v>
      </c>
    </row>
    <row r="817" spans="1:47" ht="12.95" customHeight="1" x14ac:dyDescent="0.2">
      <c r="A817" s="96" t="s">
        <v>334</v>
      </c>
      <c r="B817" s="97" t="s">
        <v>101</v>
      </c>
      <c r="C817" s="98">
        <v>57641.411800000002</v>
      </c>
      <c r="D817" s="98">
        <v>6.0000000000000001E-3</v>
      </c>
      <c r="E817" s="70">
        <f t="shared" si="397"/>
        <v>7884.4937536060297</v>
      </c>
      <c r="F817" s="1">
        <f t="shared" si="398"/>
        <v>7884.5</v>
      </c>
      <c r="G817" s="1">
        <f t="shared" si="414"/>
        <v>-1.0477365001861472E-2</v>
      </c>
      <c r="K817" s="1">
        <f t="shared" si="423"/>
        <v>-1.0477365001861472E-2</v>
      </c>
      <c r="O817" s="1">
        <f t="shared" ca="1" si="418"/>
        <v>-1.2017711227618268E-2</v>
      </c>
      <c r="P817" s="1">
        <f t="shared" si="399"/>
        <v>3.248404324647667E-2</v>
      </c>
      <c r="Q817" s="119">
        <f t="shared" si="411"/>
        <v>42622.911800000002</v>
      </c>
      <c r="R817" s="1">
        <f t="shared" si="416"/>
        <v>1.8456825986803765E-3</v>
      </c>
      <c r="S817" s="2">
        <f t="shared" si="424"/>
        <v>1</v>
      </c>
      <c r="Z817" s="1">
        <f t="shared" si="400"/>
        <v>7884.5</v>
      </c>
      <c r="AA817" s="1">
        <f t="shared" si="401"/>
        <v>-2.2152504351829238E-3</v>
      </c>
      <c r="AB817" s="1">
        <f t="shared" si="419"/>
        <v>-1.1998894811859315E-2</v>
      </c>
      <c r="AC817" s="1">
        <f t="shared" si="420"/>
        <v>-4.2961408248338141E-2</v>
      </c>
      <c r="AD817" s="1">
        <f t="shared" si="402"/>
        <v>-8.2621145666785488E-3</v>
      </c>
      <c r="AE817" s="1">
        <f t="shared" si="421"/>
        <v>6.8262537112921866E-5</v>
      </c>
      <c r="AF817" s="1">
        <f t="shared" si="403"/>
        <v>-4.2961408248338141E-2</v>
      </c>
      <c r="AG817" s="2"/>
      <c r="AH817" s="1">
        <f t="shared" si="404"/>
        <v>1.5215298099978431E-3</v>
      </c>
      <c r="AI817" s="1">
        <f t="shared" si="405"/>
        <v>0.67317898361892881</v>
      </c>
      <c r="AJ817" s="1">
        <f t="shared" si="406"/>
        <v>0.18434176215488654</v>
      </c>
      <c r="AK817" s="1">
        <f t="shared" si="407"/>
        <v>0.10696528721755005</v>
      </c>
      <c r="AL817" s="1">
        <f t="shared" si="408"/>
        <v>2.8252908224732955</v>
      </c>
      <c r="AM817" s="1">
        <f t="shared" si="409"/>
        <v>6.2702692806549258</v>
      </c>
      <c r="AN817" s="1">
        <f t="shared" si="422"/>
        <v>21.542345515146089</v>
      </c>
      <c r="AO817" s="1">
        <f t="shared" si="422"/>
        <v>21.542178215005652</v>
      </c>
      <c r="AP817" s="1">
        <f t="shared" si="422"/>
        <v>21.542718171564704</v>
      </c>
      <c r="AQ817" s="1">
        <f t="shared" si="422"/>
        <v>21.540974971321752</v>
      </c>
      <c r="AR817" s="1">
        <f t="shared" si="422"/>
        <v>21.546597492047649</v>
      </c>
      <c r="AS817" s="1">
        <f t="shared" si="422"/>
        <v>21.528407175432648</v>
      </c>
      <c r="AT817" s="1">
        <f t="shared" si="422"/>
        <v>21.58670681969631</v>
      </c>
      <c r="AU817" s="1">
        <f t="shared" si="410"/>
        <v>21.3930884101534</v>
      </c>
    </row>
    <row r="818" spans="1:47" ht="12.95" customHeight="1" x14ac:dyDescent="0.2">
      <c r="A818" s="99" t="s">
        <v>335</v>
      </c>
      <c r="B818" s="100" t="s">
        <v>100</v>
      </c>
      <c r="C818" s="101">
        <v>58215.904799999997</v>
      </c>
      <c r="D818" s="101">
        <v>2.0000000000000001E-4</v>
      </c>
      <c r="E818" s="70">
        <f t="shared" si="397"/>
        <v>8226.9949082722705</v>
      </c>
      <c r="F818" s="1">
        <f t="shared" si="398"/>
        <v>8227</v>
      </c>
      <c r="G818" s="1">
        <f t="shared" si="414"/>
        <v>-8.5405900099431165E-3</v>
      </c>
      <c r="K818" s="1">
        <f t="shared" si="423"/>
        <v>-8.5405900099431165E-3</v>
      </c>
      <c r="O818" s="1">
        <f t="shared" ca="1" si="418"/>
        <v>-1.3203006278427045E-2</v>
      </c>
      <c r="P818" s="1">
        <f t="shared" si="399"/>
        <v>3.4157204859315622E-2</v>
      </c>
      <c r="Q818" s="119">
        <f t="shared" si="411"/>
        <v>43197.404799999997</v>
      </c>
      <c r="R818" s="1">
        <f t="shared" si="416"/>
        <v>1.8231016866972979E-3</v>
      </c>
      <c r="S818" s="2">
        <f t="shared" si="424"/>
        <v>1</v>
      </c>
      <c r="Z818" s="1">
        <f t="shared" si="400"/>
        <v>8227</v>
      </c>
      <c r="AA818" s="1">
        <f t="shared" si="401"/>
        <v>1.7974027376590268E-3</v>
      </c>
      <c r="AB818" s="1">
        <f t="shared" si="419"/>
        <v>-1.3876466942059429E-2</v>
      </c>
      <c r="AC818" s="1">
        <f t="shared" si="420"/>
        <v>-4.2697794869258739E-2</v>
      </c>
      <c r="AD818" s="1">
        <f t="shared" si="402"/>
        <v>-1.0337992747602144E-2</v>
      </c>
      <c r="AE818" s="1">
        <f t="shared" si="421"/>
        <v>1.0687409404947453E-4</v>
      </c>
      <c r="AF818" s="1">
        <f t="shared" si="403"/>
        <v>-4.2697794869258739E-2</v>
      </c>
      <c r="AG818" s="2"/>
      <c r="AH818" s="1">
        <f t="shared" si="404"/>
        <v>5.3358769321163128E-3</v>
      </c>
      <c r="AI818" s="1">
        <f t="shared" si="405"/>
        <v>0.66117531920681361</v>
      </c>
      <c r="AJ818" s="1">
        <f t="shared" si="406"/>
        <v>0.32406362804989014</v>
      </c>
      <c r="AK818" s="1">
        <f t="shared" si="407"/>
        <v>5.8748490221321926E-2</v>
      </c>
      <c r="AL818" s="1">
        <f t="shared" si="408"/>
        <v>2.9699104921875223</v>
      </c>
      <c r="AM818" s="1">
        <f t="shared" si="409"/>
        <v>11.620806192241032</v>
      </c>
      <c r="AN818" s="1">
        <f t="shared" si="422"/>
        <v>21.746072432150367</v>
      </c>
      <c r="AO818" s="1">
        <f t="shared" si="422"/>
        <v>21.745920445319108</v>
      </c>
      <c r="AP818" s="1">
        <f t="shared" si="422"/>
        <v>21.746376026414762</v>
      </c>
      <c r="AQ818" s="1">
        <f t="shared" si="422"/>
        <v>21.745010264738823</v>
      </c>
      <c r="AR818" s="1">
        <f t="shared" si="422"/>
        <v>21.749103215285189</v>
      </c>
      <c r="AS818" s="1">
        <f t="shared" si="422"/>
        <v>21.736824665971699</v>
      </c>
      <c r="AT818" s="1">
        <f t="shared" si="422"/>
        <v>21.773550232944565</v>
      </c>
      <c r="AU818" s="1">
        <f t="shared" si="410"/>
        <v>21.662586025238571</v>
      </c>
    </row>
    <row r="819" spans="1:47" ht="12.95" customHeight="1" x14ac:dyDescent="0.2">
      <c r="A819" s="102" t="s">
        <v>337</v>
      </c>
      <c r="B819" s="103" t="s">
        <v>100</v>
      </c>
      <c r="C819" s="104">
        <v>58984.131699999998</v>
      </c>
      <c r="D819" s="104" t="s">
        <v>338</v>
      </c>
      <c r="E819" s="70">
        <f t="shared" si="397"/>
        <v>8684.9963117631196</v>
      </c>
      <c r="F819" s="1">
        <f t="shared" si="398"/>
        <v>8685</v>
      </c>
      <c r="G819" s="1">
        <f t="shared" si="414"/>
        <v>-6.186450002132915E-3</v>
      </c>
      <c r="K819" s="1">
        <f t="shared" si="423"/>
        <v>-6.186450002132915E-3</v>
      </c>
      <c r="O819" s="1">
        <f t="shared" ca="1" si="418"/>
        <v>-1.4788013966807827E-2</v>
      </c>
      <c r="P819" s="1">
        <f t="shared" si="399"/>
        <v>3.6428704652346933E-2</v>
      </c>
      <c r="Q819" s="119">
        <f t="shared" si="411"/>
        <v>43965.631699999998</v>
      </c>
      <c r="R819" s="1">
        <f t="shared" si="416"/>
        <v>1.8160514062252355E-3</v>
      </c>
      <c r="S819" s="2">
        <f t="shared" si="424"/>
        <v>1</v>
      </c>
      <c r="Z819" s="1">
        <f t="shared" si="400"/>
        <v>8685</v>
      </c>
      <c r="AA819" s="1">
        <f t="shared" si="401"/>
        <v>6.7402707792584273E-3</v>
      </c>
      <c r="AB819" s="1">
        <f t="shared" si="419"/>
        <v>-1.6191890177181402E-2</v>
      </c>
      <c r="AC819" s="1">
        <f t="shared" si="420"/>
        <v>-4.2615154654479848E-2</v>
      </c>
      <c r="AD819" s="1">
        <f t="shared" si="402"/>
        <v>-1.2926720781391343E-2</v>
      </c>
      <c r="AE819" s="1">
        <f t="shared" si="421"/>
        <v>1.6710011016005482E-4</v>
      </c>
      <c r="AF819" s="1">
        <f t="shared" si="403"/>
        <v>-4.2615154654479848E-2</v>
      </c>
      <c r="AG819" s="2"/>
      <c r="AH819" s="1">
        <f t="shared" si="404"/>
        <v>1.0005440175048489E-2</v>
      </c>
      <c r="AI819" s="1">
        <f t="shared" si="405"/>
        <v>0.65616690020976809</v>
      </c>
      <c r="AJ819" s="1">
        <f t="shared" si="406"/>
        <v>0.49535565834702705</v>
      </c>
      <c r="AK819" s="1">
        <f t="shared" si="407"/>
        <v>-5.6876099136518839E-3</v>
      </c>
      <c r="AL819" s="1">
        <f t="shared" si="408"/>
        <v>-3.1250523867139672</v>
      </c>
      <c r="AM819" s="1">
        <f t="shared" si="409"/>
        <v>-120.91427653909426</v>
      </c>
      <c r="AN819" s="1">
        <f t="shared" si="422"/>
        <v>22.01481980427852</v>
      </c>
      <c r="AO819" s="1">
        <f t="shared" si="422"/>
        <v>22.014837862587061</v>
      </c>
      <c r="AP819" s="1">
        <f t="shared" si="422"/>
        <v>22.014785334500996</v>
      </c>
      <c r="AQ819" s="1">
        <f t="shared" si="422"/>
        <v>22.014938128606786</v>
      </c>
      <c r="AR819" s="1">
        <f t="shared" si="422"/>
        <v>22.014493681451256</v>
      </c>
      <c r="AS819" s="1">
        <f t="shared" si="422"/>
        <v>22.015786501472387</v>
      </c>
      <c r="AT819" s="1">
        <f t="shared" si="422"/>
        <v>22.012026017816911</v>
      </c>
      <c r="AU819" s="1">
        <f t="shared" si="410"/>
        <v>22.022965317819619</v>
      </c>
    </row>
    <row r="820" spans="1:47" ht="12.95" customHeight="1" x14ac:dyDescent="0.2">
      <c r="A820" s="102" t="s">
        <v>336</v>
      </c>
      <c r="B820" s="103" t="s">
        <v>100</v>
      </c>
      <c r="C820" s="104">
        <v>58985.8099</v>
      </c>
      <c r="D820" s="104">
        <v>5.0000000000000001E-4</v>
      </c>
      <c r="E820" s="70">
        <f t="shared" si="397"/>
        <v>8685.9968207993679</v>
      </c>
      <c r="F820" s="1">
        <f t="shared" si="398"/>
        <v>8686</v>
      </c>
      <c r="G820" s="1">
        <f t="shared" si="414"/>
        <v>-5.3326200068113394E-3</v>
      </c>
      <c r="K820" s="1">
        <f t="shared" si="423"/>
        <v>-5.3326200068113394E-3</v>
      </c>
      <c r="O820" s="1">
        <f t="shared" ca="1" si="418"/>
        <v>-1.4791474682284641E-2</v>
      </c>
      <c r="P820" s="1">
        <f t="shared" si="399"/>
        <v>3.6433706955423084E-2</v>
      </c>
      <c r="Q820" s="119">
        <f t="shared" si="411"/>
        <v>43967.3099</v>
      </c>
      <c r="R820" s="1">
        <f t="shared" si="416"/>
        <v>1.7444260679162701E-3</v>
      </c>
      <c r="S820" s="2">
        <f t="shared" si="424"/>
        <v>1</v>
      </c>
      <c r="Z820" s="1">
        <f t="shared" si="400"/>
        <v>8686</v>
      </c>
      <c r="AA820" s="1">
        <f t="shared" si="401"/>
        <v>6.7503797483398735E-3</v>
      </c>
      <c r="AB820" s="1">
        <f t="shared" si="419"/>
        <v>-1.5347562243834994E-2</v>
      </c>
      <c r="AC820" s="1">
        <f t="shared" si="420"/>
        <v>-4.1766326962234424E-2</v>
      </c>
      <c r="AD820" s="1">
        <f t="shared" si="402"/>
        <v>-1.2082999755151213E-2</v>
      </c>
      <c r="AE820" s="1">
        <f t="shared" si="421"/>
        <v>1.4599888308298428E-4</v>
      </c>
      <c r="AF820" s="1">
        <f t="shared" si="403"/>
        <v>-4.1766326962234424E-2</v>
      </c>
      <c r="AG820" s="2"/>
      <c r="AH820" s="1">
        <f t="shared" si="404"/>
        <v>1.0014942237023655E-2</v>
      </c>
      <c r="AI820" s="1">
        <f t="shared" si="405"/>
        <v>0.65616925575654927</v>
      </c>
      <c r="AJ820" s="1">
        <f t="shared" si="406"/>
        <v>0.49571099407689462</v>
      </c>
      <c r="AK820" s="1">
        <f t="shared" si="407"/>
        <v>-5.8282699735174043E-3</v>
      </c>
      <c r="AL820" s="1">
        <f t="shared" si="408"/>
        <v>-3.124643291313288</v>
      </c>
      <c r="AM820" s="1">
        <f t="shared" si="409"/>
        <v>-117.99571494180059</v>
      </c>
      <c r="AN820" s="1">
        <f t="shared" si="422"/>
        <v>22.015405242889358</v>
      </c>
      <c r="AO820" s="1">
        <f t="shared" si="422"/>
        <v>22.015423746027388</v>
      </c>
      <c r="AP820" s="1">
        <f t="shared" si="422"/>
        <v>22.01536992326465</v>
      </c>
      <c r="AQ820" s="1">
        <f t="shared" si="422"/>
        <v>22.015526485540704</v>
      </c>
      <c r="AR820" s="1">
        <f t="shared" si="422"/>
        <v>22.015071071205252</v>
      </c>
      <c r="AS820" s="1">
        <f t="shared" si="422"/>
        <v>22.016395811958393</v>
      </c>
      <c r="AT820" s="1">
        <f t="shared" si="422"/>
        <v>22.012542428944133</v>
      </c>
      <c r="AU820" s="1">
        <f t="shared" si="410"/>
        <v>22.02375217217023</v>
      </c>
    </row>
    <row r="821" spans="1:47" ht="12.95" customHeight="1" x14ac:dyDescent="0.2">
      <c r="A821" s="117" t="s">
        <v>2252</v>
      </c>
      <c r="B821" s="118" t="s">
        <v>101</v>
      </c>
      <c r="C821" s="121">
        <v>59424.436000000002</v>
      </c>
      <c r="D821" s="122">
        <v>5.0000000000000001E-3</v>
      </c>
      <c r="E821" s="70">
        <f t="shared" si="397"/>
        <v>8947.4968664339558</v>
      </c>
      <c r="F821" s="1">
        <f t="shared" si="398"/>
        <v>8947.5</v>
      </c>
      <c r="G821" s="1">
        <f t="shared" si="414"/>
        <v>-5.256075004581362E-3</v>
      </c>
      <c r="K821" s="1">
        <f t="shared" si="423"/>
        <v>-5.256075004581362E-3</v>
      </c>
      <c r="O821" s="1">
        <f t="shared" ca="1" si="418"/>
        <v>-1.5696451779471488E-2</v>
      </c>
      <c r="P821" s="1">
        <f t="shared" si="399"/>
        <v>3.7748194505473197E-2</v>
      </c>
      <c r="Q821" s="119">
        <f t="shared" si="411"/>
        <v>44405.936000000002</v>
      </c>
      <c r="R821" s="1">
        <f t="shared" si="416"/>
        <v>1.8493671960934082E-3</v>
      </c>
      <c r="S821" s="2">
        <f t="shared" si="424"/>
        <v>1</v>
      </c>
      <c r="Z821" s="1">
        <f t="shared" si="400"/>
        <v>8947.5</v>
      </c>
      <c r="AA821" s="1">
        <f t="shared" si="401"/>
        <v>9.2714656808150376E-3</v>
      </c>
      <c r="AB821" s="1">
        <f t="shared" si="419"/>
        <v>-1.7631875775720313E-2</v>
      </c>
      <c r="AC821" s="1">
        <f t="shared" si="420"/>
        <v>-4.3004269510054559E-2</v>
      </c>
      <c r="AD821" s="1">
        <f t="shared" si="402"/>
        <v>-1.45275406853964E-2</v>
      </c>
      <c r="AE821" s="1">
        <f t="shared" si="421"/>
        <v>2.1104943836584768E-4</v>
      </c>
      <c r="AF821" s="1">
        <f t="shared" si="403"/>
        <v>-4.3004269510054559E-2</v>
      </c>
      <c r="AG821" s="2"/>
      <c r="AH821" s="1">
        <f t="shared" si="404"/>
        <v>1.2375800771138951E-2</v>
      </c>
      <c r="AI821" s="1">
        <f t="shared" si="405"/>
        <v>0.65877076510557186</v>
      </c>
      <c r="AJ821" s="1">
        <f t="shared" si="406"/>
        <v>0.58586861494018427</v>
      </c>
      <c r="AK821" s="1">
        <f t="shared" si="407"/>
        <v>-4.2616413167377652E-2</v>
      </c>
      <c r="AL821" s="1">
        <f t="shared" si="408"/>
        <v>-3.017345119780952</v>
      </c>
      <c r="AM821" s="1">
        <f t="shared" si="409"/>
        <v>-16.076185725889161</v>
      </c>
      <c r="AN821" s="1">
        <f t="shared" ref="AN821:AT823" si="425">$AU821+$AB$7*SIN(AO821)</f>
        <v>22.168727852364828</v>
      </c>
      <c r="AO821" s="1">
        <f t="shared" si="425"/>
        <v>22.168849538599854</v>
      </c>
      <c r="AP821" s="1">
        <f t="shared" si="425"/>
        <v>22.168490026309939</v>
      </c>
      <c r="AQ821" s="1">
        <f t="shared" si="425"/>
        <v>22.169552243805647</v>
      </c>
      <c r="AR821" s="1">
        <f t="shared" si="425"/>
        <v>22.166414391256282</v>
      </c>
      <c r="AS821" s="1">
        <f t="shared" si="425"/>
        <v>22.175688949521252</v>
      </c>
      <c r="AT821" s="1">
        <f t="shared" si="425"/>
        <v>22.148319273419059</v>
      </c>
      <c r="AU821" s="1">
        <f t="shared" si="410"/>
        <v>22.229514584855696</v>
      </c>
    </row>
    <row r="822" spans="1:47" ht="12.95" customHeight="1" x14ac:dyDescent="0.2">
      <c r="A822" s="117" t="s">
        <v>2252</v>
      </c>
      <c r="B822" s="118" t="s">
        <v>101</v>
      </c>
      <c r="C822" s="121">
        <v>59662.62</v>
      </c>
      <c r="D822" s="122">
        <v>2E-3</v>
      </c>
      <c r="E822" s="70">
        <f t="shared" si="397"/>
        <v>9089.4973695262906</v>
      </c>
      <c r="F822" s="1">
        <f t="shared" si="398"/>
        <v>9089.5</v>
      </c>
      <c r="G822" s="1">
        <f t="shared" si="414"/>
        <v>-4.4122149993199855E-3</v>
      </c>
      <c r="K822" s="1">
        <f t="shared" si="423"/>
        <v>-4.4122149993199855E-3</v>
      </c>
      <c r="O822" s="1">
        <f t="shared" ca="1" si="418"/>
        <v>-1.6187873377179068E-2</v>
      </c>
      <c r="P822" s="1">
        <f t="shared" si="399"/>
        <v>3.8467318704138734E-2</v>
      </c>
      <c r="Q822" s="119">
        <f t="shared" si="411"/>
        <v>44644.12</v>
      </c>
      <c r="R822" s="1">
        <f t="shared" si="416"/>
        <v>1.8386544106260522E-3</v>
      </c>
      <c r="S822" s="2">
        <f t="shared" si="424"/>
        <v>1</v>
      </c>
      <c r="Z822" s="1">
        <f t="shared" si="400"/>
        <v>9089.5</v>
      </c>
      <c r="AA822" s="1">
        <f t="shared" si="401"/>
        <v>1.0528681512635963E-2</v>
      </c>
      <c r="AB822" s="1">
        <f t="shared" si="419"/>
        <v>-1.7956955016266228E-2</v>
      </c>
      <c r="AC822" s="1">
        <f t="shared" si="420"/>
        <v>-4.2879533703458719E-2</v>
      </c>
      <c r="AD822" s="1">
        <f t="shared" si="402"/>
        <v>-1.4940896511955949E-2</v>
      </c>
      <c r="AE822" s="1">
        <f t="shared" si="421"/>
        <v>2.2323038858097742E-4</v>
      </c>
      <c r="AF822" s="1">
        <f t="shared" si="403"/>
        <v>-4.2879533703458719E-2</v>
      </c>
      <c r="AG822" s="2"/>
      <c r="AH822" s="1">
        <f t="shared" si="404"/>
        <v>1.3544740016946244E-2</v>
      </c>
      <c r="AI822" s="1">
        <f t="shared" si="405"/>
        <v>0.66186592123802979</v>
      </c>
      <c r="AJ822" s="1">
        <f t="shared" si="406"/>
        <v>0.63249333093681848</v>
      </c>
      <c r="AK822" s="1">
        <f t="shared" si="407"/>
        <v>-6.2601071857302334E-2</v>
      </c>
      <c r="AL822" s="1">
        <f t="shared" si="408"/>
        <v>-2.9585285874838627</v>
      </c>
      <c r="AM822" s="1">
        <f t="shared" si="409"/>
        <v>-10.894609256406495</v>
      </c>
      <c r="AN822" s="1">
        <f t="shared" si="425"/>
        <v>22.252381165003285</v>
      </c>
      <c r="AO822" s="1">
        <f t="shared" si="425"/>
        <v>22.252538573522198</v>
      </c>
      <c r="AP822" s="1">
        <f t="shared" si="425"/>
        <v>22.252064765668948</v>
      </c>
      <c r="AQ822" s="1">
        <f t="shared" si="425"/>
        <v>22.253491133854105</v>
      </c>
      <c r="AR822" s="1">
        <f t="shared" si="425"/>
        <v>22.249198783488477</v>
      </c>
      <c r="AS822" s="1">
        <f t="shared" si="425"/>
        <v>22.262130768452742</v>
      </c>
      <c r="AT822" s="1">
        <f t="shared" si="425"/>
        <v>22.223300071895864</v>
      </c>
      <c r="AU822" s="1">
        <f t="shared" si="410"/>
        <v>22.341247902642834</v>
      </c>
    </row>
    <row r="823" spans="1:47" ht="12.95" customHeight="1" x14ac:dyDescent="0.2">
      <c r="A823" s="117" t="s">
        <v>2253</v>
      </c>
      <c r="B823" s="118" t="s">
        <v>100</v>
      </c>
      <c r="C823" s="121">
        <v>59755.7192</v>
      </c>
      <c r="D823" s="122">
        <v>5.0000000000000001E-4</v>
      </c>
      <c r="E823" s="70">
        <f t="shared" si="397"/>
        <v>9145.0012372818637</v>
      </c>
      <c r="F823" s="1">
        <f t="shared" si="398"/>
        <v>9145</v>
      </c>
      <c r="G823" s="1">
        <f t="shared" si="414"/>
        <v>2.0753499920829199E-3</v>
      </c>
      <c r="K823" s="1">
        <f t="shared" si="423"/>
        <v>2.0753499920829199E-3</v>
      </c>
      <c r="O823" s="1">
        <f t="shared" ca="1" si="418"/>
        <v>-1.6379943086142237E-2</v>
      </c>
      <c r="P823" s="1">
        <f t="shared" si="399"/>
        <v>3.8749404476308293E-2</v>
      </c>
      <c r="Q823" s="119">
        <f t="shared" si="411"/>
        <v>44737.2192</v>
      </c>
      <c r="R823" s="1">
        <f t="shared" si="416"/>
        <v>1.3449862723119311E-3</v>
      </c>
      <c r="S823" s="2">
        <f t="shared" si="424"/>
        <v>1</v>
      </c>
      <c r="Z823" s="1">
        <f t="shared" si="400"/>
        <v>9145</v>
      </c>
      <c r="AA823" s="1">
        <f t="shared" si="401"/>
        <v>1.0996545738521791E-2</v>
      </c>
      <c r="AB823" s="1">
        <f t="shared" si="419"/>
        <v>-1.1902508873855282E-2</v>
      </c>
      <c r="AC823" s="1">
        <f t="shared" si="420"/>
        <v>-3.6674054484225373E-2</v>
      </c>
      <c r="AD823" s="1">
        <f t="shared" si="402"/>
        <v>-8.9211957464388706E-3</v>
      </c>
      <c r="AE823" s="1">
        <f t="shared" si="421"/>
        <v>7.9587733546278999E-5</v>
      </c>
      <c r="AF823" s="1">
        <f t="shared" si="403"/>
        <v>-3.6674054484225373E-2</v>
      </c>
      <c r="AG823" s="2"/>
      <c r="AH823" s="1">
        <f t="shared" si="404"/>
        <v>1.3977858865938202E-2</v>
      </c>
      <c r="AI823" s="1">
        <f t="shared" si="405"/>
        <v>0.66340608527654155</v>
      </c>
      <c r="AJ823" s="1">
        <f t="shared" si="406"/>
        <v>0.6502585861324941</v>
      </c>
      <c r="AK823" s="1">
        <f t="shared" si="407"/>
        <v>-7.0413677570672364E-2</v>
      </c>
      <c r="AL823" s="1">
        <f t="shared" si="408"/>
        <v>-2.9353718289994832</v>
      </c>
      <c r="AM823" s="1">
        <f t="shared" si="409"/>
        <v>-9.6639470676140746</v>
      </c>
      <c r="AN823" s="1">
        <f t="shared" si="425"/>
        <v>22.285197091792039</v>
      </c>
      <c r="AO823" s="1">
        <f t="shared" si="425"/>
        <v>22.285363219872639</v>
      </c>
      <c r="AP823" s="1">
        <f t="shared" si="425"/>
        <v>22.284858468941099</v>
      </c>
      <c r="AQ823" s="1">
        <f t="shared" si="425"/>
        <v>22.286392305063099</v>
      </c>
      <c r="AR823" s="1">
        <f t="shared" si="425"/>
        <v>22.281733485269317</v>
      </c>
      <c r="AS823" s="1">
        <f t="shared" si="425"/>
        <v>22.295904613322623</v>
      </c>
      <c r="AT823" s="1">
        <f t="shared" si="425"/>
        <v>22.252981009505493</v>
      </c>
      <c r="AU823" s="1">
        <f t="shared" si="410"/>
        <v>22.384918319101892</v>
      </c>
    </row>
    <row r="824" spans="1:47" ht="12.95" customHeight="1" x14ac:dyDescent="0.2">
      <c r="B824" s="2"/>
      <c r="C824" s="69"/>
      <c r="D824" s="69"/>
      <c r="AG824" s="2"/>
    </row>
    <row r="825" spans="1:47" ht="12.95" customHeight="1" x14ac:dyDescent="0.2">
      <c r="B825" s="2"/>
      <c r="C825" s="69"/>
      <c r="D825" s="69"/>
      <c r="AG825" s="2"/>
    </row>
    <row r="826" spans="1:47" ht="12.95" customHeight="1" x14ac:dyDescent="0.2">
      <c r="B826" s="2"/>
      <c r="C826" s="69"/>
      <c r="D826" s="69"/>
      <c r="AG826" s="2"/>
    </row>
    <row r="827" spans="1:47" ht="12.95" customHeight="1" x14ac:dyDescent="0.2">
      <c r="B827" s="2"/>
      <c r="C827" s="69"/>
      <c r="D827" s="69"/>
      <c r="AG827" s="2"/>
    </row>
    <row r="828" spans="1:47" ht="12.95" customHeight="1" x14ac:dyDescent="0.2">
      <c r="B828" s="2"/>
      <c r="C828" s="69"/>
      <c r="D828" s="69"/>
      <c r="AG828" s="2"/>
    </row>
    <row r="829" spans="1:47" ht="12.95" customHeight="1" x14ac:dyDescent="0.2">
      <c r="B829" s="2"/>
      <c r="C829" s="69"/>
      <c r="D829" s="69"/>
      <c r="AG829" s="2"/>
    </row>
    <row r="830" spans="1:47" ht="12.95" customHeight="1" x14ac:dyDescent="0.2">
      <c r="B830" s="2"/>
      <c r="C830" s="69"/>
      <c r="D830" s="69"/>
      <c r="AG830" s="2"/>
    </row>
    <row r="831" spans="1:47" ht="12.95" customHeight="1" x14ac:dyDescent="0.2">
      <c r="B831" s="2"/>
      <c r="C831" s="69"/>
      <c r="D831" s="69"/>
      <c r="AG831" s="2"/>
    </row>
    <row r="832" spans="1:47" ht="12.95" customHeight="1" x14ac:dyDescent="0.2">
      <c r="B832" s="2"/>
      <c r="C832" s="69"/>
      <c r="D832" s="69"/>
      <c r="AG832" s="2"/>
    </row>
    <row r="833" spans="2:33" ht="12.95" customHeight="1" x14ac:dyDescent="0.2">
      <c r="B833" s="2"/>
      <c r="C833" s="69"/>
      <c r="D833" s="69"/>
      <c r="AG833" s="2"/>
    </row>
    <row r="834" spans="2:33" ht="12.95" customHeight="1" x14ac:dyDescent="0.2">
      <c r="B834" s="2"/>
      <c r="C834" s="69"/>
      <c r="D834" s="69"/>
      <c r="AG834" s="2"/>
    </row>
    <row r="835" spans="2:33" ht="12.95" customHeight="1" x14ac:dyDescent="0.2">
      <c r="B835" s="2"/>
      <c r="C835" s="69"/>
      <c r="D835" s="69"/>
      <c r="AG835" s="2"/>
    </row>
    <row r="836" spans="2:33" ht="12.95" customHeight="1" x14ac:dyDescent="0.2">
      <c r="B836" s="2"/>
      <c r="C836" s="69"/>
      <c r="D836" s="69"/>
      <c r="AG836" s="2"/>
    </row>
    <row r="837" spans="2:33" ht="12.95" customHeight="1" x14ac:dyDescent="0.2">
      <c r="B837" s="2"/>
      <c r="C837" s="69"/>
      <c r="D837" s="69"/>
      <c r="AG837" s="2"/>
    </row>
    <row r="838" spans="2:33" ht="12.95" customHeight="1" x14ac:dyDescent="0.2">
      <c r="B838" s="2"/>
      <c r="C838" s="69"/>
      <c r="D838" s="69"/>
      <c r="AG838" s="2"/>
    </row>
    <row r="839" spans="2:33" ht="12.95" customHeight="1" x14ac:dyDescent="0.2">
      <c r="B839" s="2"/>
      <c r="C839" s="69"/>
      <c r="D839" s="69"/>
      <c r="AG839" s="2"/>
    </row>
    <row r="840" spans="2:33" ht="12.95" customHeight="1" x14ac:dyDescent="0.2">
      <c r="B840" s="2"/>
      <c r="C840" s="69"/>
      <c r="D840" s="69"/>
      <c r="AG840" s="2"/>
    </row>
    <row r="841" spans="2:33" ht="12.95" customHeight="1" x14ac:dyDescent="0.2">
      <c r="B841" s="2"/>
      <c r="C841" s="69"/>
      <c r="D841" s="69"/>
      <c r="AG841" s="2"/>
    </row>
    <row r="842" spans="2:33" ht="12.95" customHeight="1" x14ac:dyDescent="0.2">
      <c r="B842" s="2"/>
      <c r="C842" s="69"/>
      <c r="D842" s="69"/>
      <c r="AG842" s="2"/>
    </row>
    <row r="843" spans="2:33" ht="12.95" customHeight="1" x14ac:dyDescent="0.2">
      <c r="B843" s="2"/>
      <c r="C843" s="69"/>
      <c r="D843" s="69"/>
      <c r="AG843" s="2"/>
    </row>
    <row r="844" spans="2:33" ht="12.95" customHeight="1" x14ac:dyDescent="0.2">
      <c r="B844" s="2"/>
      <c r="C844" s="69"/>
      <c r="D844" s="69"/>
      <c r="AG844" s="2"/>
    </row>
    <row r="845" spans="2:33" ht="12.95" customHeight="1" x14ac:dyDescent="0.2">
      <c r="B845" s="2"/>
      <c r="C845" s="69"/>
      <c r="D845" s="69"/>
      <c r="AG845" s="2"/>
    </row>
    <row r="846" spans="2:33" ht="12.95" customHeight="1" x14ac:dyDescent="0.2">
      <c r="B846" s="2"/>
      <c r="C846" s="69"/>
      <c r="D846" s="69"/>
      <c r="AG846" s="2"/>
    </row>
    <row r="847" spans="2:33" ht="12.95" customHeight="1" x14ac:dyDescent="0.2">
      <c r="B847" s="2"/>
      <c r="C847" s="69"/>
      <c r="D847" s="69"/>
      <c r="AG847" s="2"/>
    </row>
    <row r="848" spans="2:33" ht="12.95" customHeight="1" x14ac:dyDescent="0.2">
      <c r="B848" s="2"/>
      <c r="C848" s="69"/>
      <c r="D848" s="69"/>
      <c r="AG848" s="2"/>
    </row>
    <row r="849" spans="2:33" ht="12.95" customHeight="1" x14ac:dyDescent="0.2">
      <c r="B849" s="2"/>
      <c r="C849" s="69"/>
      <c r="D849" s="69"/>
      <c r="AG849" s="2"/>
    </row>
    <row r="850" spans="2:33" ht="12.95" customHeight="1" x14ac:dyDescent="0.2">
      <c r="B850" s="2"/>
      <c r="C850" s="69"/>
      <c r="D850" s="69"/>
      <c r="AG850" s="2"/>
    </row>
    <row r="851" spans="2:33" ht="12.95" customHeight="1" x14ac:dyDescent="0.2">
      <c r="B851" s="2"/>
      <c r="C851" s="69"/>
      <c r="D851" s="69"/>
      <c r="AG851" s="2"/>
    </row>
    <row r="852" spans="2:33" ht="12.95" customHeight="1" x14ac:dyDescent="0.2">
      <c r="B852" s="2"/>
      <c r="C852" s="69"/>
      <c r="D852" s="69"/>
      <c r="AG852" s="2"/>
    </row>
    <row r="853" spans="2:33" ht="12.95" customHeight="1" x14ac:dyDescent="0.2">
      <c r="B853" s="2"/>
      <c r="C853" s="69"/>
      <c r="D853" s="69"/>
      <c r="AG853" s="2"/>
    </row>
    <row r="854" spans="2:33" ht="12.95" customHeight="1" x14ac:dyDescent="0.2">
      <c r="B854" s="2"/>
      <c r="C854" s="69"/>
      <c r="D854" s="69"/>
      <c r="AG854" s="2"/>
    </row>
    <row r="855" spans="2:33" ht="12.95" customHeight="1" x14ac:dyDescent="0.2">
      <c r="B855" s="2"/>
      <c r="C855" s="69"/>
      <c r="D855" s="69"/>
      <c r="AG855" s="2"/>
    </row>
    <row r="856" spans="2:33" ht="12.95" customHeight="1" x14ac:dyDescent="0.2">
      <c r="B856" s="2"/>
      <c r="C856" s="69"/>
      <c r="D856" s="69"/>
      <c r="AG856" s="2"/>
    </row>
    <row r="857" spans="2:33" ht="12.95" customHeight="1" x14ac:dyDescent="0.2">
      <c r="B857" s="2"/>
      <c r="C857" s="69"/>
      <c r="D857" s="69"/>
      <c r="AG857" s="2"/>
    </row>
    <row r="858" spans="2:33" ht="12.95" customHeight="1" x14ac:dyDescent="0.2">
      <c r="B858" s="2"/>
      <c r="C858" s="69"/>
      <c r="D858" s="69"/>
      <c r="AG858" s="2"/>
    </row>
    <row r="859" spans="2:33" ht="12.95" customHeight="1" x14ac:dyDescent="0.2">
      <c r="B859" s="2"/>
      <c r="C859" s="69"/>
      <c r="D859" s="69"/>
      <c r="AG859" s="2"/>
    </row>
    <row r="860" spans="2:33" ht="12.95" customHeight="1" x14ac:dyDescent="0.2">
      <c r="B860" s="2"/>
      <c r="C860" s="69"/>
      <c r="D860" s="69"/>
      <c r="AG860" s="2"/>
    </row>
    <row r="861" spans="2:33" ht="12.95" customHeight="1" x14ac:dyDescent="0.2">
      <c r="B861" s="2"/>
      <c r="C861" s="69"/>
      <c r="D861" s="69"/>
      <c r="AG861" s="2"/>
    </row>
    <row r="862" spans="2:33" ht="12.95" customHeight="1" x14ac:dyDescent="0.2">
      <c r="B862" s="2"/>
      <c r="C862" s="69"/>
      <c r="D862" s="69"/>
      <c r="AG862" s="2"/>
    </row>
    <row r="863" spans="2:33" ht="12.95" customHeight="1" x14ac:dyDescent="0.2">
      <c r="B863" s="2"/>
      <c r="C863" s="69"/>
      <c r="D863" s="69"/>
      <c r="AG863" s="2"/>
    </row>
    <row r="864" spans="2:33" ht="12.95" customHeight="1" x14ac:dyDescent="0.2">
      <c r="B864" s="2"/>
      <c r="C864" s="69"/>
      <c r="D864" s="69"/>
      <c r="AG864" s="2"/>
    </row>
    <row r="865" spans="2:33" ht="12.95" customHeight="1" x14ac:dyDescent="0.2">
      <c r="B865" s="2"/>
      <c r="C865" s="69"/>
      <c r="D865" s="69"/>
      <c r="AG865" s="2"/>
    </row>
    <row r="866" spans="2:33" ht="12.95" customHeight="1" x14ac:dyDescent="0.2">
      <c r="B866" s="2"/>
      <c r="C866" s="69"/>
      <c r="D866" s="69"/>
      <c r="AG866" s="2"/>
    </row>
    <row r="867" spans="2:33" ht="12.95" customHeight="1" x14ac:dyDescent="0.2">
      <c r="B867" s="2"/>
      <c r="C867" s="69"/>
      <c r="D867" s="69"/>
      <c r="AG867" s="2"/>
    </row>
    <row r="868" spans="2:33" ht="12.95" customHeight="1" x14ac:dyDescent="0.2">
      <c r="B868" s="2"/>
      <c r="C868" s="69"/>
      <c r="D868" s="69"/>
      <c r="AG868" s="2"/>
    </row>
    <row r="869" spans="2:33" ht="12.95" customHeight="1" x14ac:dyDescent="0.2">
      <c r="B869" s="2"/>
      <c r="C869" s="69"/>
      <c r="D869" s="69"/>
      <c r="AG869" s="2"/>
    </row>
    <row r="870" spans="2:33" ht="12.95" customHeight="1" x14ac:dyDescent="0.2">
      <c r="B870" s="2"/>
      <c r="C870" s="69"/>
      <c r="D870" s="69"/>
      <c r="AG870" s="2"/>
    </row>
    <row r="871" spans="2:33" ht="12.95" customHeight="1" x14ac:dyDescent="0.2">
      <c r="B871" s="2"/>
      <c r="C871" s="69"/>
      <c r="D871" s="69"/>
      <c r="AG871" s="2"/>
    </row>
    <row r="872" spans="2:33" ht="12.95" customHeight="1" x14ac:dyDescent="0.2">
      <c r="B872" s="2"/>
      <c r="C872" s="69"/>
      <c r="D872" s="69"/>
      <c r="AG872" s="2"/>
    </row>
    <row r="873" spans="2:33" ht="12.95" customHeight="1" x14ac:dyDescent="0.2">
      <c r="B873" s="2"/>
      <c r="C873" s="69"/>
      <c r="D873" s="69"/>
      <c r="AG873" s="2"/>
    </row>
    <row r="874" spans="2:33" ht="12.95" customHeight="1" x14ac:dyDescent="0.2">
      <c r="B874" s="2"/>
      <c r="C874" s="69"/>
      <c r="D874" s="69"/>
      <c r="AG874" s="2"/>
    </row>
    <row r="875" spans="2:33" ht="12.95" customHeight="1" x14ac:dyDescent="0.2">
      <c r="B875" s="2"/>
      <c r="C875" s="69"/>
      <c r="D875" s="69"/>
      <c r="AG875" s="2"/>
    </row>
    <row r="876" spans="2:33" ht="12.95" customHeight="1" x14ac:dyDescent="0.2">
      <c r="B876" s="2"/>
      <c r="C876" s="69"/>
      <c r="D876" s="69"/>
      <c r="AG876" s="2"/>
    </row>
    <row r="877" spans="2:33" ht="12.95" customHeight="1" x14ac:dyDescent="0.2">
      <c r="B877" s="2"/>
      <c r="C877" s="69"/>
      <c r="D877" s="69"/>
      <c r="AG877" s="2"/>
    </row>
    <row r="878" spans="2:33" ht="12.95" customHeight="1" x14ac:dyDescent="0.2">
      <c r="B878" s="2"/>
      <c r="C878" s="69"/>
      <c r="D878" s="69"/>
      <c r="AG878" s="2"/>
    </row>
    <row r="879" spans="2:33" ht="12.95" customHeight="1" x14ac:dyDescent="0.2">
      <c r="B879" s="2"/>
      <c r="C879" s="69"/>
      <c r="D879" s="69"/>
      <c r="AG879" s="2"/>
    </row>
    <row r="880" spans="2:33" ht="12.95" customHeight="1" x14ac:dyDescent="0.2">
      <c r="B880" s="2"/>
      <c r="C880" s="69"/>
      <c r="D880" s="69"/>
      <c r="AG880" s="2"/>
    </row>
    <row r="881" spans="2:33" ht="12.95" customHeight="1" x14ac:dyDescent="0.2">
      <c r="B881" s="2"/>
      <c r="C881" s="69"/>
      <c r="D881" s="69"/>
      <c r="AG881" s="2"/>
    </row>
    <row r="882" spans="2:33" ht="12.95" customHeight="1" x14ac:dyDescent="0.2">
      <c r="B882" s="2"/>
      <c r="C882" s="69"/>
      <c r="D882" s="69"/>
      <c r="AG882" s="2"/>
    </row>
    <row r="883" spans="2:33" ht="12.95" customHeight="1" x14ac:dyDescent="0.2">
      <c r="B883" s="2"/>
      <c r="C883" s="69"/>
      <c r="D883" s="69"/>
      <c r="AG883" s="2"/>
    </row>
    <row r="884" spans="2:33" ht="12.95" customHeight="1" x14ac:dyDescent="0.2">
      <c r="B884" s="2"/>
      <c r="C884" s="69"/>
      <c r="D884" s="69"/>
      <c r="AG884" s="2"/>
    </row>
    <row r="885" spans="2:33" ht="12.95" customHeight="1" x14ac:dyDescent="0.2">
      <c r="B885" s="2"/>
      <c r="C885" s="69"/>
      <c r="D885" s="69"/>
      <c r="AG885" s="2"/>
    </row>
    <row r="886" spans="2:33" ht="12.95" customHeight="1" x14ac:dyDescent="0.2">
      <c r="B886" s="2"/>
      <c r="C886" s="69"/>
      <c r="D886" s="69"/>
      <c r="AG886" s="2"/>
    </row>
    <row r="887" spans="2:33" ht="12.95" customHeight="1" x14ac:dyDescent="0.2">
      <c r="B887" s="2"/>
      <c r="C887" s="69"/>
      <c r="D887" s="69"/>
      <c r="AG887" s="2"/>
    </row>
    <row r="888" spans="2:33" ht="12.95" customHeight="1" x14ac:dyDescent="0.2">
      <c r="B888" s="2"/>
      <c r="C888" s="69"/>
      <c r="D888" s="69"/>
      <c r="AG888" s="2"/>
    </row>
    <row r="889" spans="2:33" ht="12.95" customHeight="1" x14ac:dyDescent="0.2">
      <c r="B889" s="2"/>
      <c r="C889" s="69"/>
      <c r="D889" s="69"/>
      <c r="AG889" s="2"/>
    </row>
    <row r="890" spans="2:33" ht="12.95" customHeight="1" x14ac:dyDescent="0.2">
      <c r="B890" s="2"/>
      <c r="C890" s="69"/>
      <c r="D890" s="69"/>
      <c r="AG890" s="2"/>
    </row>
    <row r="891" spans="2:33" ht="12.95" customHeight="1" x14ac:dyDescent="0.2">
      <c r="B891" s="2"/>
      <c r="C891" s="69"/>
      <c r="D891" s="69"/>
      <c r="AG891" s="2"/>
    </row>
    <row r="892" spans="2:33" ht="12.95" customHeight="1" x14ac:dyDescent="0.2">
      <c r="B892" s="2"/>
      <c r="C892" s="69"/>
      <c r="D892" s="69"/>
      <c r="AG892" s="2"/>
    </row>
    <row r="893" spans="2:33" ht="12.95" customHeight="1" x14ac:dyDescent="0.2">
      <c r="B893" s="2"/>
      <c r="C893" s="69"/>
      <c r="D893" s="69"/>
      <c r="AG893" s="2"/>
    </row>
    <row r="894" spans="2:33" ht="12.95" customHeight="1" x14ac:dyDescent="0.2">
      <c r="B894" s="2"/>
      <c r="C894" s="69"/>
      <c r="D894" s="69"/>
      <c r="AG894" s="2"/>
    </row>
    <row r="895" spans="2:33" ht="12.95" customHeight="1" x14ac:dyDescent="0.2">
      <c r="B895" s="2"/>
      <c r="C895" s="69"/>
      <c r="D895" s="69"/>
      <c r="AG895" s="2"/>
    </row>
    <row r="896" spans="2:33" ht="12.95" customHeight="1" x14ac:dyDescent="0.2">
      <c r="B896" s="2"/>
      <c r="C896" s="69"/>
      <c r="D896" s="69"/>
      <c r="AG896" s="2"/>
    </row>
    <row r="897" spans="2:33" ht="12.95" customHeight="1" x14ac:dyDescent="0.2">
      <c r="B897" s="2"/>
      <c r="C897" s="69"/>
      <c r="D897" s="69"/>
      <c r="AG897" s="2"/>
    </row>
    <row r="898" spans="2:33" ht="12.95" customHeight="1" x14ac:dyDescent="0.2">
      <c r="B898" s="2"/>
      <c r="C898" s="69"/>
      <c r="D898" s="69"/>
      <c r="AG898" s="2"/>
    </row>
    <row r="899" spans="2:33" ht="12.95" customHeight="1" x14ac:dyDescent="0.2">
      <c r="B899" s="2"/>
      <c r="C899" s="69"/>
      <c r="D899" s="69"/>
      <c r="AG899" s="2"/>
    </row>
    <row r="900" spans="2:33" ht="12.95" customHeight="1" x14ac:dyDescent="0.2">
      <c r="B900" s="2"/>
      <c r="C900" s="69"/>
      <c r="D900" s="69"/>
      <c r="AG900" s="2"/>
    </row>
    <row r="901" spans="2:33" ht="12.95" customHeight="1" x14ac:dyDescent="0.2">
      <c r="B901" s="2"/>
      <c r="C901" s="69"/>
      <c r="D901" s="69"/>
      <c r="AG901" s="2"/>
    </row>
    <row r="902" spans="2:33" ht="12.95" customHeight="1" x14ac:dyDescent="0.2">
      <c r="B902" s="2"/>
      <c r="C902" s="69"/>
      <c r="D902" s="69"/>
      <c r="AG902" s="2"/>
    </row>
    <row r="903" spans="2:33" ht="12.95" customHeight="1" x14ac:dyDescent="0.2">
      <c r="B903" s="2"/>
      <c r="C903" s="69"/>
      <c r="D903" s="69"/>
      <c r="AG903" s="2"/>
    </row>
    <row r="904" spans="2:33" ht="12.95" customHeight="1" x14ac:dyDescent="0.2">
      <c r="B904" s="2"/>
      <c r="C904" s="69"/>
      <c r="D904" s="69"/>
      <c r="AG904" s="2"/>
    </row>
    <row r="905" spans="2:33" ht="12.95" customHeight="1" x14ac:dyDescent="0.2">
      <c r="B905" s="2"/>
      <c r="C905" s="69"/>
      <c r="D905" s="69"/>
      <c r="AG905" s="2"/>
    </row>
    <row r="906" spans="2:33" ht="12.95" customHeight="1" x14ac:dyDescent="0.2">
      <c r="B906" s="2"/>
      <c r="C906" s="69"/>
      <c r="D906" s="69"/>
      <c r="AG906" s="2"/>
    </row>
    <row r="907" spans="2:33" ht="12.95" customHeight="1" x14ac:dyDescent="0.2">
      <c r="B907" s="2"/>
      <c r="C907" s="69"/>
      <c r="D907" s="69"/>
      <c r="AG907" s="2"/>
    </row>
    <row r="908" spans="2:33" ht="12.95" customHeight="1" x14ac:dyDescent="0.2">
      <c r="B908" s="2"/>
      <c r="C908" s="69"/>
      <c r="D908" s="69"/>
      <c r="AG908" s="2"/>
    </row>
    <row r="909" spans="2:33" ht="12.95" customHeight="1" x14ac:dyDescent="0.2">
      <c r="B909" s="2"/>
      <c r="C909" s="69"/>
      <c r="D909" s="69"/>
      <c r="AG909" s="2"/>
    </row>
    <row r="910" spans="2:33" ht="12.95" customHeight="1" x14ac:dyDescent="0.2">
      <c r="B910" s="2"/>
      <c r="C910" s="69"/>
      <c r="D910" s="69"/>
      <c r="AG910" s="2"/>
    </row>
    <row r="911" spans="2:33" ht="12.95" customHeight="1" x14ac:dyDescent="0.2">
      <c r="B911" s="2"/>
      <c r="C911" s="69"/>
      <c r="D911" s="69"/>
      <c r="AG911" s="2"/>
    </row>
    <row r="912" spans="2:33" ht="12.95" customHeight="1" x14ac:dyDescent="0.2">
      <c r="B912" s="2"/>
      <c r="C912" s="69"/>
      <c r="D912" s="69"/>
      <c r="AG912" s="2"/>
    </row>
    <row r="913" spans="2:33" ht="12.95" customHeight="1" x14ac:dyDescent="0.2">
      <c r="B913" s="2"/>
      <c r="C913" s="69"/>
      <c r="D913" s="69"/>
      <c r="AG913" s="2"/>
    </row>
    <row r="914" spans="2:33" ht="12.95" customHeight="1" x14ac:dyDescent="0.2">
      <c r="B914" s="2"/>
      <c r="C914" s="69"/>
      <c r="D914" s="69"/>
      <c r="AG914" s="2"/>
    </row>
    <row r="915" spans="2:33" ht="12.95" customHeight="1" x14ac:dyDescent="0.2">
      <c r="B915" s="2"/>
      <c r="C915" s="69"/>
      <c r="D915" s="69"/>
      <c r="AG915" s="2"/>
    </row>
    <row r="916" spans="2:33" ht="12.95" customHeight="1" x14ac:dyDescent="0.2">
      <c r="B916" s="2"/>
      <c r="C916" s="69"/>
      <c r="D916" s="69"/>
      <c r="AG916" s="2"/>
    </row>
    <row r="917" spans="2:33" ht="12.95" customHeight="1" x14ac:dyDescent="0.2">
      <c r="B917" s="2"/>
      <c r="C917" s="69"/>
      <c r="D917" s="69"/>
      <c r="AG917" s="2"/>
    </row>
    <row r="918" spans="2:33" ht="12.95" customHeight="1" x14ac:dyDescent="0.2">
      <c r="B918" s="2"/>
      <c r="C918" s="69"/>
      <c r="D918" s="69"/>
      <c r="AG918" s="2"/>
    </row>
    <row r="919" spans="2:33" ht="12.95" customHeight="1" x14ac:dyDescent="0.2">
      <c r="B919" s="2"/>
      <c r="C919" s="69"/>
      <c r="D919" s="69"/>
      <c r="AG919" s="2"/>
    </row>
    <row r="920" spans="2:33" ht="12.95" customHeight="1" x14ac:dyDescent="0.2">
      <c r="B920" s="2"/>
      <c r="C920" s="69"/>
      <c r="D920" s="69"/>
      <c r="AG920" s="2"/>
    </row>
    <row r="921" spans="2:33" ht="12.95" customHeight="1" x14ac:dyDescent="0.2">
      <c r="B921" s="2"/>
      <c r="C921" s="69"/>
      <c r="D921" s="69"/>
      <c r="AG921" s="2"/>
    </row>
    <row r="922" spans="2:33" ht="12.95" customHeight="1" x14ac:dyDescent="0.2">
      <c r="B922" s="2"/>
      <c r="C922" s="69"/>
      <c r="D922" s="69"/>
      <c r="AG922" s="2"/>
    </row>
    <row r="923" spans="2:33" ht="12.95" customHeight="1" x14ac:dyDescent="0.2">
      <c r="B923" s="2"/>
      <c r="C923" s="69"/>
      <c r="D923" s="69"/>
      <c r="AG923" s="2"/>
    </row>
    <row r="924" spans="2:33" ht="12.95" customHeight="1" x14ac:dyDescent="0.2">
      <c r="B924" s="2"/>
      <c r="C924" s="69"/>
      <c r="D924" s="69"/>
      <c r="AG924" s="2"/>
    </row>
    <row r="925" spans="2:33" ht="12.95" customHeight="1" x14ac:dyDescent="0.2">
      <c r="B925" s="2"/>
      <c r="C925" s="69"/>
      <c r="D925" s="69"/>
      <c r="AG925" s="2"/>
    </row>
    <row r="926" spans="2:33" ht="12.95" customHeight="1" x14ac:dyDescent="0.2">
      <c r="B926" s="2"/>
      <c r="C926" s="69"/>
      <c r="D926" s="69"/>
      <c r="AG926" s="2"/>
    </row>
    <row r="927" spans="2:33" ht="12.95" customHeight="1" x14ac:dyDescent="0.2">
      <c r="B927" s="2"/>
      <c r="C927" s="69"/>
      <c r="D927" s="69"/>
      <c r="AG927" s="2"/>
    </row>
    <row r="928" spans="2:33" ht="12.95" customHeight="1" x14ac:dyDescent="0.2">
      <c r="B928" s="2"/>
      <c r="C928" s="69"/>
      <c r="D928" s="69"/>
      <c r="AG928" s="2"/>
    </row>
    <row r="929" spans="2:33" ht="12.95" customHeight="1" x14ac:dyDescent="0.2">
      <c r="B929" s="2"/>
      <c r="C929" s="69"/>
      <c r="D929" s="69"/>
      <c r="AG929" s="2"/>
    </row>
    <row r="930" spans="2:33" ht="12.95" customHeight="1" x14ac:dyDescent="0.2">
      <c r="B930" s="2"/>
      <c r="C930" s="69"/>
      <c r="D930" s="69"/>
      <c r="AG930" s="2"/>
    </row>
    <row r="931" spans="2:33" ht="12.95" customHeight="1" x14ac:dyDescent="0.2">
      <c r="B931" s="2"/>
      <c r="C931" s="69"/>
      <c r="D931" s="69"/>
      <c r="AG931" s="2"/>
    </row>
    <row r="932" spans="2:33" ht="12.95" customHeight="1" x14ac:dyDescent="0.2">
      <c r="B932" s="2"/>
      <c r="C932" s="69"/>
      <c r="D932" s="69"/>
      <c r="AG932" s="2"/>
    </row>
    <row r="933" spans="2:33" ht="12.95" customHeight="1" x14ac:dyDescent="0.2">
      <c r="B933" s="2"/>
      <c r="C933" s="69"/>
      <c r="D933" s="69"/>
      <c r="AG933" s="2"/>
    </row>
    <row r="934" spans="2:33" ht="12.95" customHeight="1" x14ac:dyDescent="0.2">
      <c r="B934" s="2"/>
      <c r="C934" s="69"/>
      <c r="D934" s="69"/>
      <c r="AG934" s="2"/>
    </row>
    <row r="935" spans="2:33" ht="12.95" customHeight="1" x14ac:dyDescent="0.2">
      <c r="B935" s="2"/>
      <c r="C935" s="69"/>
      <c r="D935" s="69"/>
      <c r="AG935" s="2"/>
    </row>
    <row r="936" spans="2:33" ht="12.95" customHeight="1" x14ac:dyDescent="0.2">
      <c r="B936" s="2"/>
      <c r="C936" s="69"/>
      <c r="D936" s="69"/>
      <c r="AG936" s="2"/>
    </row>
    <row r="937" spans="2:33" ht="12.95" customHeight="1" x14ac:dyDescent="0.2">
      <c r="B937" s="2"/>
      <c r="C937" s="69"/>
      <c r="D937" s="69"/>
      <c r="AG937" s="2"/>
    </row>
    <row r="938" spans="2:33" ht="12.95" customHeight="1" x14ac:dyDescent="0.2">
      <c r="B938" s="2"/>
      <c r="C938" s="69"/>
      <c r="D938" s="69"/>
      <c r="AG938" s="2"/>
    </row>
    <row r="939" spans="2:33" ht="12.95" customHeight="1" x14ac:dyDescent="0.2">
      <c r="B939" s="2"/>
      <c r="C939" s="69"/>
      <c r="D939" s="69"/>
      <c r="AG939" s="2"/>
    </row>
    <row r="940" spans="2:33" ht="12.95" customHeight="1" x14ac:dyDescent="0.2">
      <c r="B940" s="2"/>
      <c r="C940" s="69"/>
      <c r="D940" s="69"/>
      <c r="AG940" s="2"/>
    </row>
    <row r="941" spans="2:33" ht="12.95" customHeight="1" x14ac:dyDescent="0.2">
      <c r="B941" s="2"/>
      <c r="C941" s="69"/>
      <c r="D941" s="69"/>
      <c r="AG941" s="2"/>
    </row>
    <row r="942" spans="2:33" ht="12.95" customHeight="1" x14ac:dyDescent="0.2">
      <c r="B942" s="2"/>
      <c r="C942" s="69"/>
      <c r="D942" s="69"/>
      <c r="AG942" s="2"/>
    </row>
    <row r="943" spans="2:33" ht="12.95" customHeight="1" x14ac:dyDescent="0.2">
      <c r="B943" s="2"/>
      <c r="C943" s="69"/>
      <c r="D943" s="69"/>
      <c r="AG943" s="2"/>
    </row>
    <row r="944" spans="2:33" ht="12.95" customHeight="1" x14ac:dyDescent="0.2">
      <c r="B944" s="2"/>
      <c r="C944" s="69"/>
      <c r="D944" s="69"/>
      <c r="AG944" s="2"/>
    </row>
    <row r="945" spans="2:33" ht="12.95" customHeight="1" x14ac:dyDescent="0.2">
      <c r="B945" s="2"/>
      <c r="C945" s="69"/>
      <c r="D945" s="69"/>
      <c r="AG945" s="2"/>
    </row>
    <row r="946" spans="2:33" ht="12.95" customHeight="1" x14ac:dyDescent="0.2">
      <c r="B946" s="2"/>
      <c r="C946" s="69"/>
      <c r="D946" s="69"/>
      <c r="AG946" s="2"/>
    </row>
    <row r="947" spans="2:33" ht="12.95" customHeight="1" x14ac:dyDescent="0.2">
      <c r="B947" s="2"/>
      <c r="C947" s="69"/>
      <c r="D947" s="69"/>
      <c r="AG947" s="2"/>
    </row>
    <row r="948" spans="2:33" ht="12.95" customHeight="1" x14ac:dyDescent="0.2">
      <c r="B948" s="2"/>
      <c r="C948" s="69"/>
      <c r="D948" s="69"/>
      <c r="AG948" s="2"/>
    </row>
    <row r="949" spans="2:33" ht="12.95" customHeight="1" x14ac:dyDescent="0.2">
      <c r="B949" s="2"/>
      <c r="C949" s="69"/>
      <c r="D949" s="69"/>
      <c r="AG949" s="2"/>
    </row>
    <row r="950" spans="2:33" ht="12.95" customHeight="1" x14ac:dyDescent="0.2">
      <c r="B950" s="2"/>
      <c r="C950" s="69"/>
      <c r="D950" s="69"/>
      <c r="AG950" s="2"/>
    </row>
    <row r="951" spans="2:33" ht="12.95" customHeight="1" x14ac:dyDescent="0.2">
      <c r="B951" s="2"/>
      <c r="C951" s="69"/>
      <c r="D951" s="69"/>
      <c r="AG951" s="2"/>
    </row>
    <row r="952" spans="2:33" ht="12.95" customHeight="1" x14ac:dyDescent="0.2">
      <c r="B952" s="2"/>
      <c r="C952" s="69"/>
      <c r="D952" s="69"/>
      <c r="AG952" s="2"/>
    </row>
    <row r="953" spans="2:33" ht="12.95" customHeight="1" x14ac:dyDescent="0.2">
      <c r="B953" s="2"/>
      <c r="C953" s="69"/>
      <c r="D953" s="69"/>
      <c r="AG953" s="2"/>
    </row>
    <row r="954" spans="2:33" ht="12.95" customHeight="1" x14ac:dyDescent="0.2">
      <c r="B954" s="2"/>
      <c r="C954" s="69"/>
      <c r="D954" s="69"/>
      <c r="AG954" s="2"/>
    </row>
    <row r="955" spans="2:33" ht="12.95" customHeight="1" x14ac:dyDescent="0.2">
      <c r="B955" s="2"/>
      <c r="C955" s="69"/>
      <c r="D955" s="69"/>
      <c r="AG955" s="2"/>
    </row>
    <row r="956" spans="2:33" ht="12.95" customHeight="1" x14ac:dyDescent="0.2">
      <c r="B956" s="2"/>
      <c r="C956" s="69"/>
      <c r="D956" s="69"/>
      <c r="AG956" s="2"/>
    </row>
    <row r="957" spans="2:33" ht="12.95" customHeight="1" x14ac:dyDescent="0.2">
      <c r="B957" s="2"/>
      <c r="C957" s="69"/>
      <c r="D957" s="69"/>
      <c r="AG957" s="2"/>
    </row>
    <row r="958" spans="2:33" ht="12.95" customHeight="1" x14ac:dyDescent="0.2">
      <c r="B958" s="2"/>
      <c r="C958" s="69"/>
      <c r="D958" s="69"/>
      <c r="AG958" s="2"/>
    </row>
    <row r="959" spans="2:33" ht="12.95" customHeight="1" x14ac:dyDescent="0.2">
      <c r="B959" s="2"/>
      <c r="C959" s="69"/>
      <c r="D959" s="69"/>
      <c r="AG959" s="2"/>
    </row>
    <row r="960" spans="2:33" ht="12.95" customHeight="1" x14ac:dyDescent="0.2">
      <c r="B960" s="2"/>
      <c r="C960" s="69"/>
      <c r="D960" s="69"/>
      <c r="AG960" s="2"/>
    </row>
    <row r="961" spans="2:33" ht="12.95" customHeight="1" x14ac:dyDescent="0.2">
      <c r="B961" s="2"/>
      <c r="C961" s="69"/>
      <c r="D961" s="69"/>
      <c r="AG961" s="2"/>
    </row>
    <row r="962" spans="2:33" ht="12.95" customHeight="1" x14ac:dyDescent="0.2">
      <c r="B962" s="2"/>
      <c r="C962" s="69"/>
      <c r="D962" s="69"/>
      <c r="AG962" s="2"/>
    </row>
    <row r="963" spans="2:33" ht="12.95" customHeight="1" x14ac:dyDescent="0.2">
      <c r="B963" s="2"/>
      <c r="C963" s="69"/>
      <c r="D963" s="69"/>
      <c r="AG963" s="2"/>
    </row>
    <row r="964" spans="2:33" ht="12.95" customHeight="1" x14ac:dyDescent="0.2">
      <c r="B964" s="2"/>
      <c r="C964" s="69"/>
      <c r="D964" s="69"/>
      <c r="AG964" s="2"/>
    </row>
    <row r="965" spans="2:33" ht="12.95" customHeight="1" x14ac:dyDescent="0.2">
      <c r="B965" s="2"/>
      <c r="C965" s="69"/>
      <c r="D965" s="69"/>
      <c r="AG965" s="2"/>
    </row>
    <row r="966" spans="2:33" ht="12.95" customHeight="1" x14ac:dyDescent="0.2">
      <c r="B966" s="2"/>
      <c r="C966" s="69"/>
      <c r="D966" s="69"/>
      <c r="AG966" s="2"/>
    </row>
    <row r="967" spans="2:33" ht="12.95" customHeight="1" x14ac:dyDescent="0.2">
      <c r="B967" s="2"/>
      <c r="C967" s="69"/>
      <c r="D967" s="69"/>
      <c r="AG967" s="2"/>
    </row>
    <row r="968" spans="2:33" ht="12.95" customHeight="1" x14ac:dyDescent="0.2">
      <c r="B968" s="2"/>
      <c r="C968" s="69"/>
      <c r="D968" s="69"/>
      <c r="AG968" s="2"/>
    </row>
    <row r="969" spans="2:33" ht="12.95" customHeight="1" x14ac:dyDescent="0.2">
      <c r="B969" s="2"/>
      <c r="C969" s="69"/>
      <c r="D969" s="69"/>
      <c r="AG969" s="2"/>
    </row>
    <row r="970" spans="2:33" ht="12.95" customHeight="1" x14ac:dyDescent="0.2">
      <c r="B970" s="2"/>
      <c r="C970" s="69"/>
      <c r="D970" s="69"/>
      <c r="AG970" s="2"/>
    </row>
    <row r="971" spans="2:33" ht="12.95" customHeight="1" x14ac:dyDescent="0.2">
      <c r="B971" s="2"/>
      <c r="C971" s="69"/>
      <c r="D971" s="69"/>
      <c r="AG971" s="2"/>
    </row>
    <row r="972" spans="2:33" ht="12.95" customHeight="1" x14ac:dyDescent="0.2">
      <c r="B972" s="2"/>
      <c r="C972" s="69"/>
      <c r="D972" s="69"/>
      <c r="AG972" s="2"/>
    </row>
    <row r="973" spans="2:33" ht="12.95" customHeight="1" x14ac:dyDescent="0.2">
      <c r="B973" s="2"/>
      <c r="C973" s="69"/>
      <c r="D973" s="69"/>
      <c r="AG973" s="2"/>
    </row>
    <row r="974" spans="2:33" ht="12.95" customHeight="1" x14ac:dyDescent="0.2">
      <c r="B974" s="2"/>
      <c r="C974" s="69"/>
      <c r="D974" s="69"/>
      <c r="AG974" s="2"/>
    </row>
    <row r="975" spans="2:33" ht="12.95" customHeight="1" x14ac:dyDescent="0.2">
      <c r="B975" s="2"/>
      <c r="C975" s="69"/>
      <c r="D975" s="69"/>
      <c r="AG975" s="2"/>
    </row>
    <row r="976" spans="2:33" ht="12.95" customHeight="1" x14ac:dyDescent="0.2">
      <c r="B976" s="2"/>
      <c r="C976" s="69"/>
      <c r="D976" s="69"/>
      <c r="AG976" s="2"/>
    </row>
    <row r="977" spans="2:33" ht="12.95" customHeight="1" x14ac:dyDescent="0.2">
      <c r="B977" s="2"/>
      <c r="C977" s="69"/>
      <c r="D977" s="69"/>
      <c r="AG977" s="2"/>
    </row>
    <row r="978" spans="2:33" ht="12.95" customHeight="1" x14ac:dyDescent="0.2">
      <c r="B978" s="2"/>
      <c r="C978" s="69"/>
      <c r="D978" s="69"/>
      <c r="AG978" s="2"/>
    </row>
    <row r="979" spans="2:33" ht="12.95" customHeight="1" x14ac:dyDescent="0.2">
      <c r="B979" s="2"/>
      <c r="C979" s="69"/>
      <c r="D979" s="69"/>
      <c r="AG979" s="2"/>
    </row>
    <row r="980" spans="2:33" ht="12.95" customHeight="1" x14ac:dyDescent="0.2">
      <c r="B980" s="2"/>
      <c r="C980" s="69"/>
      <c r="D980" s="69"/>
      <c r="AG980" s="2"/>
    </row>
    <row r="981" spans="2:33" ht="12.95" customHeight="1" x14ac:dyDescent="0.2">
      <c r="B981" s="2"/>
      <c r="C981" s="69"/>
      <c r="D981" s="69"/>
      <c r="AG981" s="2"/>
    </row>
    <row r="982" spans="2:33" ht="12.95" customHeight="1" x14ac:dyDescent="0.2">
      <c r="B982" s="2"/>
      <c r="C982" s="69"/>
      <c r="D982" s="69"/>
      <c r="AG982" s="2"/>
    </row>
    <row r="983" spans="2:33" ht="12.95" customHeight="1" x14ac:dyDescent="0.2">
      <c r="B983" s="2"/>
      <c r="C983" s="69"/>
      <c r="D983" s="69"/>
      <c r="AG983" s="2"/>
    </row>
    <row r="984" spans="2:33" ht="12.95" customHeight="1" x14ac:dyDescent="0.2">
      <c r="B984" s="2"/>
      <c r="C984" s="69"/>
      <c r="D984" s="69"/>
      <c r="AG984" s="2"/>
    </row>
    <row r="985" spans="2:33" ht="12.95" customHeight="1" x14ac:dyDescent="0.2">
      <c r="B985" s="2"/>
      <c r="C985" s="69"/>
      <c r="D985" s="69"/>
      <c r="AG985" s="2"/>
    </row>
    <row r="986" spans="2:33" ht="12.95" customHeight="1" x14ac:dyDescent="0.2">
      <c r="B986" s="2"/>
      <c r="C986" s="69"/>
      <c r="D986" s="69"/>
      <c r="AG986" s="2"/>
    </row>
    <row r="987" spans="2:33" ht="12.95" customHeight="1" x14ac:dyDescent="0.2">
      <c r="B987" s="2"/>
      <c r="C987" s="69"/>
      <c r="D987" s="69"/>
      <c r="AG987" s="2"/>
    </row>
    <row r="988" spans="2:33" ht="12.95" customHeight="1" x14ac:dyDescent="0.2">
      <c r="B988" s="2"/>
      <c r="C988" s="69"/>
      <c r="D988" s="69"/>
      <c r="AG988" s="2"/>
    </row>
    <row r="989" spans="2:33" ht="12.95" customHeight="1" x14ac:dyDescent="0.2">
      <c r="B989" s="2"/>
      <c r="C989" s="69"/>
      <c r="D989" s="69"/>
      <c r="AG989" s="2"/>
    </row>
    <row r="990" spans="2:33" ht="12.95" customHeight="1" x14ac:dyDescent="0.2">
      <c r="B990" s="2"/>
      <c r="C990" s="69"/>
      <c r="D990" s="69"/>
      <c r="AG990" s="2"/>
    </row>
    <row r="991" spans="2:33" ht="12.95" customHeight="1" x14ac:dyDescent="0.2">
      <c r="B991" s="2"/>
      <c r="C991" s="69"/>
      <c r="D991" s="69"/>
      <c r="AG991" s="2"/>
    </row>
    <row r="992" spans="2:33" ht="12.95" customHeight="1" x14ac:dyDescent="0.2">
      <c r="B992" s="2"/>
      <c r="C992" s="69"/>
      <c r="D992" s="69"/>
      <c r="AG992" s="2"/>
    </row>
    <row r="993" spans="2:33" ht="12.95" customHeight="1" x14ac:dyDescent="0.2">
      <c r="B993" s="2"/>
      <c r="C993" s="69"/>
      <c r="D993" s="69"/>
      <c r="AG993" s="2"/>
    </row>
    <row r="994" spans="2:33" ht="12.95" customHeight="1" x14ac:dyDescent="0.2">
      <c r="B994" s="2"/>
      <c r="C994" s="69"/>
      <c r="D994" s="69"/>
      <c r="AG994" s="2"/>
    </row>
    <row r="995" spans="2:33" x14ac:dyDescent="0.2">
      <c r="B995" s="2"/>
      <c r="C995" s="69"/>
      <c r="D995" s="69"/>
      <c r="AG995" s="2"/>
    </row>
    <row r="996" spans="2:33" x14ac:dyDescent="0.2">
      <c r="B996" s="2"/>
      <c r="C996" s="69"/>
      <c r="D996" s="69"/>
      <c r="AG996" s="2"/>
    </row>
    <row r="997" spans="2:33" x14ac:dyDescent="0.2">
      <c r="B997" s="2"/>
      <c r="C997" s="69"/>
      <c r="D997" s="69"/>
      <c r="AG997" s="2"/>
    </row>
    <row r="998" spans="2:33" x14ac:dyDescent="0.2">
      <c r="B998" s="2"/>
      <c r="C998" s="69"/>
      <c r="D998" s="69"/>
      <c r="AG998" s="2"/>
    </row>
    <row r="999" spans="2:33" x14ac:dyDescent="0.2">
      <c r="B999" s="2"/>
      <c r="C999" s="69"/>
      <c r="D999" s="69"/>
      <c r="AG999" s="2"/>
    </row>
    <row r="1000" spans="2:33" x14ac:dyDescent="0.2">
      <c r="B1000" s="2"/>
      <c r="C1000" s="69"/>
      <c r="D1000" s="69"/>
      <c r="AG1000" s="2"/>
    </row>
    <row r="1001" spans="2:33" x14ac:dyDescent="0.2">
      <c r="B1001" s="2"/>
      <c r="C1001" s="69"/>
      <c r="D1001" s="69"/>
      <c r="AG1001" s="2"/>
    </row>
    <row r="1002" spans="2:33" x14ac:dyDescent="0.2">
      <c r="B1002" s="2"/>
      <c r="C1002" s="69"/>
      <c r="D1002" s="69"/>
      <c r="AG1002" s="2"/>
    </row>
    <row r="1003" spans="2:33" x14ac:dyDescent="0.2">
      <c r="B1003" s="2"/>
      <c r="C1003" s="69"/>
      <c r="D1003" s="69"/>
      <c r="AG1003" s="2"/>
    </row>
    <row r="1004" spans="2:33" x14ac:dyDescent="0.2">
      <c r="B1004" s="2"/>
      <c r="C1004" s="69"/>
      <c r="D1004" s="69"/>
      <c r="AG1004" s="2"/>
    </row>
    <row r="1005" spans="2:33" x14ac:dyDescent="0.2">
      <c r="B1005" s="2"/>
      <c r="C1005" s="69"/>
      <c r="D1005" s="69"/>
      <c r="AG1005" s="2"/>
    </row>
    <row r="1006" spans="2:33" x14ac:dyDescent="0.2">
      <c r="B1006" s="2"/>
      <c r="C1006" s="69"/>
      <c r="D1006" s="69"/>
      <c r="AG1006" s="2"/>
    </row>
    <row r="1007" spans="2:33" x14ac:dyDescent="0.2">
      <c r="B1007" s="2"/>
      <c r="C1007" s="69"/>
      <c r="D1007" s="69"/>
      <c r="AG1007" s="2"/>
    </row>
    <row r="1008" spans="2:33" x14ac:dyDescent="0.2">
      <c r="B1008" s="2"/>
      <c r="C1008" s="69"/>
      <c r="D1008" s="69"/>
      <c r="AG1008" s="2"/>
    </row>
    <row r="1009" spans="2:33" x14ac:dyDescent="0.2">
      <c r="B1009" s="2"/>
      <c r="C1009" s="69"/>
      <c r="D1009" s="69"/>
      <c r="AG1009" s="2"/>
    </row>
    <row r="1010" spans="2:33" x14ac:dyDescent="0.2">
      <c r="B1010" s="2"/>
      <c r="C1010" s="69"/>
      <c r="D1010" s="69"/>
      <c r="AG1010" s="2"/>
    </row>
    <row r="1011" spans="2:33" x14ac:dyDescent="0.2">
      <c r="B1011" s="2"/>
      <c r="C1011" s="69"/>
      <c r="D1011" s="69"/>
      <c r="AG1011" s="2"/>
    </row>
    <row r="1012" spans="2:33" x14ac:dyDescent="0.2">
      <c r="B1012" s="2"/>
      <c r="C1012" s="69"/>
      <c r="D1012" s="69"/>
      <c r="AG1012" s="2"/>
    </row>
    <row r="1013" spans="2:33" x14ac:dyDescent="0.2">
      <c r="B1013" s="2"/>
      <c r="C1013" s="69"/>
      <c r="D1013" s="69"/>
      <c r="AG1013" s="2"/>
    </row>
    <row r="1014" spans="2:33" x14ac:dyDescent="0.2">
      <c r="B1014" s="2"/>
      <c r="C1014" s="69"/>
      <c r="D1014" s="69"/>
      <c r="AG1014" s="2"/>
    </row>
    <row r="1015" spans="2:33" x14ac:dyDescent="0.2">
      <c r="B1015" s="2"/>
      <c r="C1015" s="69"/>
      <c r="D1015" s="69"/>
      <c r="AG1015" s="2"/>
    </row>
    <row r="1016" spans="2:33" x14ac:dyDescent="0.2">
      <c r="B1016" s="2"/>
      <c r="C1016" s="69"/>
      <c r="D1016" s="69"/>
      <c r="AG1016" s="2"/>
    </row>
    <row r="1017" spans="2:33" x14ac:dyDescent="0.2">
      <c r="B1017" s="2"/>
      <c r="C1017" s="69"/>
      <c r="D1017" s="69"/>
      <c r="AG1017" s="2"/>
    </row>
    <row r="1018" spans="2:33" x14ac:dyDescent="0.2">
      <c r="B1018" s="2"/>
      <c r="C1018" s="69"/>
      <c r="D1018" s="69"/>
      <c r="AG1018" s="2"/>
    </row>
    <row r="1019" spans="2:33" x14ac:dyDescent="0.2">
      <c r="B1019" s="2"/>
      <c r="C1019" s="69"/>
      <c r="D1019" s="69"/>
      <c r="AG1019" s="2"/>
    </row>
    <row r="1020" spans="2:33" x14ac:dyDescent="0.2">
      <c r="B1020" s="2"/>
      <c r="C1020" s="69"/>
      <c r="D1020" s="69"/>
      <c r="AG1020" s="2"/>
    </row>
    <row r="1021" spans="2:33" x14ac:dyDescent="0.2">
      <c r="B1021" s="2"/>
      <c r="C1021" s="69"/>
      <c r="D1021" s="69"/>
      <c r="AG1021" s="2"/>
    </row>
    <row r="1022" spans="2:33" x14ac:dyDescent="0.2">
      <c r="B1022" s="2"/>
      <c r="C1022" s="69"/>
      <c r="D1022" s="69"/>
      <c r="AG1022" s="2"/>
    </row>
    <row r="1023" spans="2:33" x14ac:dyDescent="0.2">
      <c r="B1023" s="2"/>
      <c r="C1023" s="69"/>
      <c r="D1023" s="69"/>
      <c r="AG1023" s="2"/>
    </row>
    <row r="1024" spans="2:33" x14ac:dyDescent="0.2">
      <c r="B1024" s="2"/>
      <c r="C1024" s="69"/>
      <c r="D1024" s="69"/>
      <c r="AG1024" s="2"/>
    </row>
    <row r="1025" spans="2:33" x14ac:dyDescent="0.2">
      <c r="B1025" s="2"/>
      <c r="C1025" s="69"/>
      <c r="D1025" s="69"/>
      <c r="AG1025" s="2"/>
    </row>
    <row r="1026" spans="2:33" x14ac:dyDescent="0.2">
      <c r="B1026" s="2"/>
      <c r="C1026" s="69"/>
      <c r="D1026" s="69"/>
      <c r="AG1026" s="2"/>
    </row>
    <row r="1027" spans="2:33" x14ac:dyDescent="0.2">
      <c r="B1027" s="2"/>
      <c r="C1027" s="69"/>
      <c r="D1027" s="69"/>
      <c r="AG1027" s="2"/>
    </row>
    <row r="1028" spans="2:33" x14ac:dyDescent="0.2">
      <c r="B1028" s="2"/>
      <c r="C1028" s="69"/>
      <c r="D1028" s="69"/>
      <c r="AG1028" s="2"/>
    </row>
    <row r="1029" spans="2:33" x14ac:dyDescent="0.2">
      <c r="B1029" s="2"/>
      <c r="C1029" s="69"/>
      <c r="D1029" s="69"/>
      <c r="AG1029" s="2"/>
    </row>
    <row r="1030" spans="2:33" x14ac:dyDescent="0.2">
      <c r="B1030" s="2"/>
      <c r="C1030" s="69"/>
      <c r="D1030" s="69"/>
      <c r="AG1030" s="2"/>
    </row>
    <row r="1031" spans="2:33" x14ac:dyDescent="0.2">
      <c r="B1031" s="2"/>
      <c r="C1031" s="69"/>
      <c r="D1031" s="69"/>
      <c r="AG1031" s="2"/>
    </row>
    <row r="1032" spans="2:33" x14ac:dyDescent="0.2">
      <c r="B1032" s="2"/>
      <c r="C1032" s="69"/>
      <c r="D1032" s="69"/>
      <c r="AG1032" s="2"/>
    </row>
    <row r="1033" spans="2:33" x14ac:dyDescent="0.2">
      <c r="B1033" s="2"/>
      <c r="C1033" s="69"/>
      <c r="D1033" s="69"/>
      <c r="AG1033" s="2"/>
    </row>
    <row r="1034" spans="2:33" x14ac:dyDescent="0.2">
      <c r="B1034" s="2"/>
      <c r="C1034" s="69"/>
      <c r="D1034" s="69"/>
      <c r="AG1034" s="2"/>
    </row>
    <row r="1035" spans="2:33" x14ac:dyDescent="0.2">
      <c r="B1035" s="2"/>
      <c r="C1035" s="69"/>
      <c r="D1035" s="69"/>
      <c r="AG1035" s="2"/>
    </row>
    <row r="1036" spans="2:33" x14ac:dyDescent="0.2">
      <c r="B1036" s="2"/>
      <c r="C1036" s="69"/>
      <c r="D1036" s="69"/>
      <c r="AG1036" s="2"/>
    </row>
    <row r="1037" spans="2:33" x14ac:dyDescent="0.2">
      <c r="B1037" s="2"/>
      <c r="C1037" s="69"/>
      <c r="D1037" s="69"/>
      <c r="AG1037" s="2"/>
    </row>
    <row r="1038" spans="2:33" x14ac:dyDescent="0.2">
      <c r="B1038" s="2"/>
      <c r="C1038" s="69"/>
      <c r="D1038" s="69"/>
      <c r="AG1038" s="2"/>
    </row>
    <row r="1039" spans="2:33" x14ac:dyDescent="0.2">
      <c r="B1039" s="2"/>
      <c r="C1039" s="69"/>
      <c r="D1039" s="69"/>
      <c r="AG1039" s="2"/>
    </row>
    <row r="1040" spans="2:33" x14ac:dyDescent="0.2">
      <c r="B1040" s="2"/>
      <c r="C1040" s="69"/>
      <c r="D1040" s="69"/>
      <c r="AG1040" s="2"/>
    </row>
    <row r="1041" spans="2:33" x14ac:dyDescent="0.2">
      <c r="B1041" s="2"/>
      <c r="C1041" s="69"/>
      <c r="D1041" s="69"/>
      <c r="AG1041" s="2"/>
    </row>
    <row r="1042" spans="2:33" x14ac:dyDescent="0.2">
      <c r="B1042" s="2"/>
      <c r="C1042" s="69"/>
      <c r="D1042" s="69"/>
      <c r="AG1042" s="2"/>
    </row>
    <row r="1043" spans="2:33" x14ac:dyDescent="0.2">
      <c r="B1043" s="2"/>
      <c r="C1043" s="69"/>
      <c r="D1043" s="69"/>
      <c r="AG1043" s="2"/>
    </row>
    <row r="1044" spans="2:33" x14ac:dyDescent="0.2">
      <c r="B1044" s="2"/>
      <c r="C1044" s="69"/>
      <c r="D1044" s="69"/>
      <c r="AG1044" s="2"/>
    </row>
    <row r="1045" spans="2:33" x14ac:dyDescent="0.2">
      <c r="B1045" s="2"/>
      <c r="C1045" s="69"/>
      <c r="D1045" s="69"/>
      <c r="AG1045" s="2"/>
    </row>
    <row r="1046" spans="2:33" x14ac:dyDescent="0.2">
      <c r="B1046" s="2"/>
      <c r="C1046" s="69"/>
      <c r="D1046" s="69"/>
      <c r="AG1046" s="2"/>
    </row>
    <row r="1047" spans="2:33" x14ac:dyDescent="0.2">
      <c r="B1047" s="2"/>
      <c r="C1047" s="69"/>
      <c r="D1047" s="69"/>
      <c r="AG1047" s="2"/>
    </row>
    <row r="1048" spans="2:33" x14ac:dyDescent="0.2">
      <c r="B1048" s="2"/>
      <c r="C1048" s="69"/>
      <c r="D1048" s="69"/>
      <c r="AG1048" s="2"/>
    </row>
    <row r="1049" spans="2:33" x14ac:dyDescent="0.2">
      <c r="B1049" s="2"/>
      <c r="C1049" s="69"/>
      <c r="D1049" s="69"/>
      <c r="AG1049" s="2"/>
    </row>
    <row r="1050" spans="2:33" x14ac:dyDescent="0.2">
      <c r="B1050" s="2"/>
      <c r="C1050" s="69"/>
      <c r="D1050" s="69"/>
      <c r="AG1050" s="2"/>
    </row>
    <row r="1051" spans="2:33" x14ac:dyDescent="0.2">
      <c r="B1051" s="2"/>
      <c r="C1051" s="69"/>
      <c r="D1051" s="69"/>
      <c r="AG1051" s="2"/>
    </row>
    <row r="1052" spans="2:33" x14ac:dyDescent="0.2">
      <c r="B1052" s="2"/>
      <c r="C1052" s="69"/>
      <c r="D1052" s="69"/>
      <c r="AG1052" s="2"/>
    </row>
    <row r="1053" spans="2:33" x14ac:dyDescent="0.2">
      <c r="B1053" s="2"/>
      <c r="C1053" s="69"/>
      <c r="D1053" s="69"/>
      <c r="AG1053" s="2"/>
    </row>
    <row r="1054" spans="2:33" x14ac:dyDescent="0.2">
      <c r="B1054" s="2"/>
      <c r="C1054" s="69"/>
      <c r="D1054" s="69"/>
      <c r="AG1054" s="2"/>
    </row>
    <row r="1055" spans="2:33" x14ac:dyDescent="0.2">
      <c r="B1055" s="2"/>
      <c r="C1055" s="69"/>
      <c r="D1055" s="69"/>
      <c r="AG1055" s="2"/>
    </row>
    <row r="1056" spans="2:33" x14ac:dyDescent="0.2">
      <c r="B1056" s="2"/>
      <c r="C1056" s="69"/>
      <c r="D1056" s="69"/>
      <c r="AG1056" s="2"/>
    </row>
    <row r="1057" spans="2:33" x14ac:dyDescent="0.2">
      <c r="B1057" s="2"/>
      <c r="C1057" s="69"/>
      <c r="D1057" s="69"/>
      <c r="AG1057" s="2"/>
    </row>
    <row r="1058" spans="2:33" x14ac:dyDescent="0.2">
      <c r="B1058" s="2"/>
      <c r="C1058" s="69"/>
      <c r="D1058" s="69"/>
      <c r="AG1058" s="2"/>
    </row>
    <row r="1059" spans="2:33" x14ac:dyDescent="0.2">
      <c r="B1059" s="2"/>
      <c r="C1059" s="69"/>
      <c r="D1059" s="69"/>
      <c r="AG1059" s="2"/>
    </row>
    <row r="1060" spans="2:33" x14ac:dyDescent="0.2">
      <c r="B1060" s="2"/>
      <c r="C1060" s="69"/>
      <c r="D1060" s="69"/>
      <c r="AG1060" s="2"/>
    </row>
    <row r="1061" spans="2:33" x14ac:dyDescent="0.2">
      <c r="B1061" s="2"/>
      <c r="C1061" s="69"/>
      <c r="D1061" s="69"/>
      <c r="AG1061" s="2"/>
    </row>
    <row r="1062" spans="2:33" x14ac:dyDescent="0.2">
      <c r="B1062" s="2"/>
      <c r="C1062" s="69"/>
      <c r="D1062" s="69"/>
      <c r="AG1062" s="2"/>
    </row>
    <row r="1063" spans="2:33" x14ac:dyDescent="0.2">
      <c r="B1063" s="2"/>
      <c r="C1063" s="69"/>
      <c r="D1063" s="69"/>
      <c r="AG1063" s="2"/>
    </row>
    <row r="1064" spans="2:33" x14ac:dyDescent="0.2">
      <c r="B1064" s="2"/>
      <c r="C1064" s="69"/>
      <c r="D1064" s="69"/>
      <c r="AG1064" s="2"/>
    </row>
    <row r="1065" spans="2:33" x14ac:dyDescent="0.2">
      <c r="B1065" s="2"/>
      <c r="C1065" s="69"/>
      <c r="D1065" s="69"/>
      <c r="AG1065" s="2"/>
    </row>
    <row r="1066" spans="2:33" x14ac:dyDescent="0.2">
      <c r="B1066" s="2"/>
      <c r="C1066" s="69"/>
      <c r="D1066" s="69"/>
      <c r="AG1066" s="2"/>
    </row>
    <row r="1067" spans="2:33" x14ac:dyDescent="0.2">
      <c r="B1067" s="2"/>
      <c r="C1067" s="69"/>
      <c r="D1067" s="69"/>
      <c r="AG1067" s="2"/>
    </row>
    <row r="1068" spans="2:33" x14ac:dyDescent="0.2">
      <c r="B1068" s="2"/>
      <c r="C1068" s="69"/>
      <c r="D1068" s="69"/>
      <c r="AG1068" s="2"/>
    </row>
    <row r="1069" spans="2:33" x14ac:dyDescent="0.2">
      <c r="B1069" s="2"/>
      <c r="C1069" s="69"/>
      <c r="D1069" s="69"/>
      <c r="AG1069" s="2"/>
    </row>
    <row r="1070" spans="2:33" x14ac:dyDescent="0.2">
      <c r="B1070" s="2"/>
      <c r="C1070" s="69"/>
      <c r="D1070" s="69"/>
      <c r="AG1070" s="2"/>
    </row>
    <row r="1071" spans="2:33" x14ac:dyDescent="0.2">
      <c r="B1071" s="2"/>
      <c r="C1071" s="69"/>
      <c r="D1071" s="69"/>
      <c r="AG1071" s="2"/>
    </row>
    <row r="1072" spans="2:33" x14ac:dyDescent="0.2">
      <c r="B1072" s="2"/>
      <c r="C1072" s="69"/>
      <c r="D1072" s="69"/>
      <c r="AG1072" s="2"/>
    </row>
    <row r="1073" spans="2:33" x14ac:dyDescent="0.2">
      <c r="B1073" s="2"/>
      <c r="C1073" s="69"/>
      <c r="D1073" s="69"/>
      <c r="AG1073" s="2"/>
    </row>
    <row r="1074" spans="2:33" x14ac:dyDescent="0.2">
      <c r="B1074" s="2"/>
      <c r="C1074" s="69"/>
      <c r="D1074" s="69"/>
      <c r="AG1074" s="2"/>
    </row>
    <row r="1075" spans="2:33" x14ac:dyDescent="0.2">
      <c r="B1075" s="2"/>
      <c r="C1075" s="69"/>
      <c r="D1075" s="69"/>
      <c r="AG1075" s="2"/>
    </row>
    <row r="1076" spans="2:33" x14ac:dyDescent="0.2">
      <c r="B1076" s="2"/>
      <c r="C1076" s="69"/>
      <c r="D1076" s="69"/>
      <c r="AG1076" s="2"/>
    </row>
    <row r="1077" spans="2:33" x14ac:dyDescent="0.2">
      <c r="B1077" s="2"/>
      <c r="C1077" s="69"/>
      <c r="D1077" s="69"/>
      <c r="AG1077" s="2"/>
    </row>
    <row r="1078" spans="2:33" x14ac:dyDescent="0.2">
      <c r="B1078" s="2"/>
      <c r="C1078" s="69"/>
      <c r="D1078" s="69"/>
      <c r="AG1078" s="2"/>
    </row>
    <row r="1079" spans="2:33" x14ac:dyDescent="0.2">
      <c r="B1079" s="2"/>
      <c r="C1079" s="69"/>
      <c r="D1079" s="69"/>
      <c r="AG1079" s="2"/>
    </row>
    <row r="1080" spans="2:33" x14ac:dyDescent="0.2">
      <c r="B1080" s="2"/>
      <c r="C1080" s="69"/>
      <c r="D1080" s="69"/>
      <c r="AG1080" s="2"/>
    </row>
    <row r="1081" spans="2:33" x14ac:dyDescent="0.2">
      <c r="B1081" s="2"/>
      <c r="C1081" s="69"/>
      <c r="D1081" s="69"/>
      <c r="AG1081" s="2"/>
    </row>
    <row r="1082" spans="2:33" x14ac:dyDescent="0.2">
      <c r="B1082" s="2"/>
      <c r="C1082" s="69"/>
      <c r="D1082" s="69"/>
      <c r="AG1082" s="2"/>
    </row>
    <row r="1083" spans="2:33" x14ac:dyDescent="0.2">
      <c r="B1083" s="2"/>
      <c r="C1083" s="69"/>
      <c r="D1083" s="69"/>
      <c r="AG1083" s="2"/>
    </row>
    <row r="1084" spans="2:33" x14ac:dyDescent="0.2">
      <c r="B1084" s="2"/>
      <c r="C1084" s="69"/>
      <c r="D1084" s="69"/>
      <c r="AG1084" s="2"/>
    </row>
    <row r="1085" spans="2:33" x14ac:dyDescent="0.2">
      <c r="B1085" s="2"/>
      <c r="C1085" s="69"/>
      <c r="D1085" s="69"/>
      <c r="AG1085" s="2"/>
    </row>
    <row r="1086" spans="2:33" x14ac:dyDescent="0.2">
      <c r="B1086" s="2"/>
      <c r="C1086" s="69"/>
      <c r="D1086" s="69"/>
      <c r="AG1086" s="2"/>
    </row>
    <row r="1087" spans="2:33" x14ac:dyDescent="0.2">
      <c r="B1087" s="2"/>
      <c r="C1087" s="69"/>
      <c r="D1087" s="69"/>
      <c r="AG1087" s="2"/>
    </row>
    <row r="1088" spans="2:33" x14ac:dyDescent="0.2">
      <c r="B1088" s="2"/>
      <c r="C1088" s="69"/>
      <c r="D1088" s="69"/>
      <c r="AG1088" s="2"/>
    </row>
    <row r="1089" spans="2:33" x14ac:dyDescent="0.2">
      <c r="B1089" s="2"/>
      <c r="C1089" s="69"/>
      <c r="D1089" s="69"/>
      <c r="AG1089" s="2"/>
    </row>
    <row r="1090" spans="2:33" x14ac:dyDescent="0.2">
      <c r="B1090" s="2"/>
      <c r="C1090" s="69"/>
      <c r="D1090" s="69"/>
      <c r="AG1090" s="2"/>
    </row>
    <row r="1091" spans="2:33" x14ac:dyDescent="0.2">
      <c r="B1091" s="2"/>
      <c r="C1091" s="69"/>
      <c r="D1091" s="69"/>
      <c r="AG1091" s="2"/>
    </row>
    <row r="1092" spans="2:33" x14ac:dyDescent="0.2">
      <c r="B1092" s="2"/>
      <c r="C1092" s="69"/>
      <c r="D1092" s="69"/>
      <c r="AG1092" s="2"/>
    </row>
    <row r="1093" spans="2:33" x14ac:dyDescent="0.2">
      <c r="B1093" s="2"/>
      <c r="C1093" s="69"/>
      <c r="D1093" s="69"/>
      <c r="AG1093" s="2"/>
    </row>
    <row r="1094" spans="2:33" x14ac:dyDescent="0.2">
      <c r="B1094" s="2"/>
      <c r="C1094" s="69"/>
      <c r="D1094" s="69"/>
      <c r="AG1094" s="2"/>
    </row>
    <row r="1095" spans="2:33" x14ac:dyDescent="0.2">
      <c r="B1095" s="2"/>
      <c r="C1095" s="69"/>
      <c r="D1095" s="69"/>
      <c r="AG1095" s="2"/>
    </row>
    <row r="1096" spans="2:33" x14ac:dyDescent="0.2">
      <c r="B1096" s="2"/>
      <c r="C1096" s="69"/>
      <c r="D1096" s="69"/>
      <c r="AG1096" s="2"/>
    </row>
    <row r="1097" spans="2:33" x14ac:dyDescent="0.2">
      <c r="B1097" s="2"/>
      <c r="C1097" s="69"/>
      <c r="D1097" s="69"/>
      <c r="AG1097" s="2"/>
    </row>
    <row r="1098" spans="2:33" x14ac:dyDescent="0.2">
      <c r="B1098" s="2"/>
      <c r="C1098" s="69"/>
      <c r="D1098" s="69"/>
      <c r="AG1098" s="2"/>
    </row>
    <row r="1099" spans="2:33" x14ac:dyDescent="0.2">
      <c r="B1099" s="2"/>
      <c r="C1099" s="69"/>
      <c r="D1099" s="69"/>
      <c r="AG1099" s="2"/>
    </row>
    <row r="1100" spans="2:33" x14ac:dyDescent="0.2">
      <c r="B1100" s="2"/>
      <c r="C1100" s="69"/>
      <c r="D1100" s="69"/>
      <c r="AG1100" s="2"/>
    </row>
    <row r="1101" spans="2:33" x14ac:dyDescent="0.2">
      <c r="B1101" s="2"/>
      <c r="C1101" s="69"/>
      <c r="D1101" s="69"/>
      <c r="AG1101" s="2"/>
    </row>
    <row r="1102" spans="2:33" x14ac:dyDescent="0.2">
      <c r="B1102" s="2"/>
      <c r="C1102" s="69"/>
      <c r="D1102" s="69"/>
      <c r="AG1102" s="2"/>
    </row>
    <row r="1103" spans="2:33" x14ac:dyDescent="0.2">
      <c r="B1103" s="2"/>
      <c r="C1103" s="69"/>
      <c r="D1103" s="69"/>
      <c r="AG1103" s="2"/>
    </row>
    <row r="1104" spans="2:33" x14ac:dyDescent="0.2">
      <c r="B1104" s="2"/>
      <c r="C1104" s="69"/>
      <c r="D1104" s="69"/>
      <c r="AG1104" s="2"/>
    </row>
    <row r="1105" spans="2:33" x14ac:dyDescent="0.2">
      <c r="B1105" s="2"/>
      <c r="C1105" s="69"/>
      <c r="D1105" s="69"/>
      <c r="AG1105" s="2"/>
    </row>
    <row r="1106" spans="2:33" x14ac:dyDescent="0.2">
      <c r="B1106" s="2"/>
      <c r="C1106" s="69"/>
      <c r="D1106" s="69"/>
      <c r="AG1106" s="2"/>
    </row>
    <row r="1107" spans="2:33" x14ac:dyDescent="0.2">
      <c r="B1107" s="2"/>
      <c r="C1107" s="69"/>
      <c r="D1107" s="69"/>
      <c r="AG1107" s="2"/>
    </row>
    <row r="1108" spans="2:33" x14ac:dyDescent="0.2">
      <c r="B1108" s="2"/>
      <c r="C1108" s="69"/>
      <c r="D1108" s="69"/>
      <c r="AG1108" s="2"/>
    </row>
    <row r="1109" spans="2:33" x14ac:dyDescent="0.2">
      <c r="B1109" s="2"/>
      <c r="C1109" s="69"/>
      <c r="D1109" s="69"/>
      <c r="AG1109" s="2"/>
    </row>
    <row r="1110" spans="2:33" x14ac:dyDescent="0.2">
      <c r="B1110" s="2"/>
      <c r="C1110" s="69"/>
      <c r="D1110" s="69"/>
      <c r="AG1110" s="2"/>
    </row>
    <row r="1111" spans="2:33" x14ac:dyDescent="0.2">
      <c r="B1111" s="2"/>
      <c r="C1111" s="69"/>
      <c r="D1111" s="69"/>
      <c r="AG1111" s="2"/>
    </row>
    <row r="1112" spans="2:33" x14ac:dyDescent="0.2">
      <c r="B1112" s="2"/>
      <c r="C1112" s="69"/>
      <c r="D1112" s="69"/>
      <c r="AG1112" s="2"/>
    </row>
    <row r="1113" spans="2:33" x14ac:dyDescent="0.2">
      <c r="B1113" s="2"/>
      <c r="C1113" s="69"/>
      <c r="D1113" s="69"/>
      <c r="AG1113" s="2"/>
    </row>
    <row r="1114" spans="2:33" x14ac:dyDescent="0.2">
      <c r="B1114" s="2"/>
      <c r="C1114" s="69"/>
      <c r="D1114" s="69"/>
      <c r="AG1114" s="2"/>
    </row>
    <row r="1115" spans="2:33" x14ac:dyDescent="0.2">
      <c r="B1115" s="2"/>
      <c r="C1115" s="69"/>
      <c r="D1115" s="69"/>
      <c r="AG1115" s="2"/>
    </row>
    <row r="1116" spans="2:33" x14ac:dyDescent="0.2">
      <c r="B1116" s="2"/>
      <c r="C1116" s="69"/>
      <c r="D1116" s="69"/>
      <c r="AG1116" s="2"/>
    </row>
    <row r="1117" spans="2:33" x14ac:dyDescent="0.2">
      <c r="B1117" s="2"/>
      <c r="C1117" s="69"/>
      <c r="D1117" s="69"/>
      <c r="AG1117" s="2"/>
    </row>
    <row r="1118" spans="2:33" x14ac:dyDescent="0.2">
      <c r="B1118" s="2"/>
      <c r="C1118" s="69"/>
      <c r="D1118" s="69"/>
      <c r="AG1118" s="2"/>
    </row>
    <row r="1119" spans="2:33" x14ac:dyDescent="0.2">
      <c r="B1119" s="2"/>
      <c r="C1119" s="69"/>
      <c r="D1119" s="69"/>
      <c r="AG1119" s="2"/>
    </row>
    <row r="1120" spans="2:33" x14ac:dyDescent="0.2">
      <c r="B1120" s="2"/>
      <c r="C1120" s="69"/>
      <c r="D1120" s="69"/>
      <c r="AG1120" s="2"/>
    </row>
    <row r="1121" spans="2:33" x14ac:dyDescent="0.2">
      <c r="B1121" s="2"/>
      <c r="C1121" s="69"/>
      <c r="D1121" s="69"/>
      <c r="AG1121" s="2"/>
    </row>
    <row r="1122" spans="2:33" x14ac:dyDescent="0.2">
      <c r="B1122" s="2"/>
      <c r="C1122" s="69"/>
      <c r="D1122" s="69"/>
      <c r="AG1122" s="2"/>
    </row>
    <row r="1123" spans="2:33" x14ac:dyDescent="0.2">
      <c r="B1123" s="2"/>
      <c r="C1123" s="69"/>
      <c r="D1123" s="69"/>
      <c r="AG1123" s="2"/>
    </row>
    <row r="1124" spans="2:33" x14ac:dyDescent="0.2">
      <c r="B1124" s="2"/>
      <c r="C1124" s="69"/>
      <c r="D1124" s="69"/>
      <c r="AG1124" s="2"/>
    </row>
    <row r="1125" spans="2:33" x14ac:dyDescent="0.2">
      <c r="B1125" s="2"/>
      <c r="C1125" s="69"/>
      <c r="D1125" s="69"/>
      <c r="AG1125" s="2"/>
    </row>
    <row r="1126" spans="2:33" x14ac:dyDescent="0.2">
      <c r="B1126" s="2"/>
      <c r="C1126" s="69"/>
      <c r="D1126" s="69"/>
      <c r="AG1126" s="2"/>
    </row>
    <row r="1127" spans="2:33" x14ac:dyDescent="0.2">
      <c r="B1127" s="2"/>
      <c r="C1127" s="69"/>
      <c r="D1127" s="69"/>
      <c r="AG1127" s="2"/>
    </row>
    <row r="1128" spans="2:33" x14ac:dyDescent="0.2">
      <c r="B1128" s="2"/>
      <c r="C1128" s="69"/>
      <c r="D1128" s="69"/>
      <c r="AG1128" s="2"/>
    </row>
    <row r="1129" spans="2:33" x14ac:dyDescent="0.2">
      <c r="B1129" s="2"/>
      <c r="C1129" s="69"/>
      <c r="D1129" s="69"/>
      <c r="AG1129" s="2"/>
    </row>
    <row r="1130" spans="2:33" x14ac:dyDescent="0.2">
      <c r="B1130" s="2"/>
      <c r="C1130" s="69"/>
      <c r="D1130" s="69"/>
      <c r="AG1130" s="2"/>
    </row>
    <row r="1131" spans="2:33" x14ac:dyDescent="0.2">
      <c r="B1131" s="2"/>
      <c r="C1131" s="69"/>
      <c r="D1131" s="69"/>
      <c r="AG1131" s="2"/>
    </row>
    <row r="1132" spans="2:33" x14ac:dyDescent="0.2">
      <c r="B1132" s="2"/>
      <c r="C1132" s="69"/>
      <c r="D1132" s="69"/>
      <c r="AG1132" s="2"/>
    </row>
    <row r="1133" spans="2:33" x14ac:dyDescent="0.2">
      <c r="B1133" s="2"/>
      <c r="C1133" s="69"/>
      <c r="D1133" s="69"/>
      <c r="AG1133" s="2"/>
    </row>
    <row r="1134" spans="2:33" x14ac:dyDescent="0.2">
      <c r="B1134" s="2"/>
      <c r="C1134" s="69"/>
      <c r="D1134" s="69"/>
      <c r="AG1134" s="2"/>
    </row>
    <row r="1135" spans="2:33" x14ac:dyDescent="0.2">
      <c r="B1135" s="2"/>
      <c r="C1135" s="69"/>
      <c r="D1135" s="69"/>
      <c r="AG1135" s="2"/>
    </row>
    <row r="1136" spans="2:33" x14ac:dyDescent="0.2">
      <c r="B1136" s="2"/>
      <c r="C1136" s="69"/>
      <c r="D1136" s="69"/>
      <c r="AG1136" s="2"/>
    </row>
    <row r="1137" spans="2:33" x14ac:dyDescent="0.2">
      <c r="B1137" s="2"/>
      <c r="C1137" s="69"/>
      <c r="D1137" s="69"/>
      <c r="AG1137" s="2"/>
    </row>
    <row r="1138" spans="2:33" x14ac:dyDescent="0.2">
      <c r="B1138" s="2"/>
      <c r="C1138" s="69"/>
      <c r="D1138" s="69"/>
      <c r="AG1138" s="2"/>
    </row>
    <row r="1139" spans="2:33" x14ac:dyDescent="0.2">
      <c r="B1139" s="2"/>
      <c r="C1139" s="69"/>
      <c r="D1139" s="69"/>
      <c r="AG1139" s="2"/>
    </row>
    <row r="1140" spans="2:33" x14ac:dyDescent="0.2">
      <c r="B1140" s="2"/>
      <c r="C1140" s="69"/>
      <c r="D1140" s="69"/>
      <c r="AG1140" s="2"/>
    </row>
    <row r="1141" spans="2:33" x14ac:dyDescent="0.2">
      <c r="B1141" s="2"/>
      <c r="C1141" s="69"/>
      <c r="D1141" s="69"/>
      <c r="AG1141" s="2"/>
    </row>
    <row r="1142" spans="2:33" x14ac:dyDescent="0.2">
      <c r="B1142" s="2"/>
      <c r="C1142" s="69"/>
      <c r="D1142" s="69"/>
      <c r="AG1142" s="2"/>
    </row>
    <row r="1143" spans="2:33" x14ac:dyDescent="0.2">
      <c r="B1143" s="2"/>
      <c r="C1143" s="69"/>
      <c r="D1143" s="69"/>
      <c r="AG1143" s="2"/>
    </row>
    <row r="1144" spans="2:33" x14ac:dyDescent="0.2">
      <c r="B1144" s="2"/>
      <c r="C1144" s="69"/>
      <c r="D1144" s="69"/>
      <c r="AG1144" s="2"/>
    </row>
    <row r="1145" spans="2:33" x14ac:dyDescent="0.2">
      <c r="B1145" s="2"/>
      <c r="C1145" s="69"/>
      <c r="D1145" s="69"/>
      <c r="AG1145" s="2"/>
    </row>
    <row r="1146" spans="2:33" x14ac:dyDescent="0.2">
      <c r="B1146" s="2"/>
      <c r="C1146" s="69"/>
      <c r="D1146" s="69"/>
      <c r="AG1146" s="2"/>
    </row>
    <row r="1147" spans="2:33" x14ac:dyDescent="0.2">
      <c r="B1147" s="2"/>
      <c r="C1147" s="69"/>
      <c r="D1147" s="69"/>
      <c r="AG1147" s="2"/>
    </row>
    <row r="1148" spans="2:33" x14ac:dyDescent="0.2">
      <c r="B1148" s="2"/>
      <c r="C1148" s="69"/>
      <c r="D1148" s="69"/>
      <c r="AG1148" s="2"/>
    </row>
    <row r="1149" spans="2:33" x14ac:dyDescent="0.2">
      <c r="B1149" s="2"/>
      <c r="C1149" s="69"/>
      <c r="D1149" s="69"/>
      <c r="AG1149" s="2"/>
    </row>
    <row r="1150" spans="2:33" x14ac:dyDescent="0.2">
      <c r="B1150" s="2"/>
      <c r="C1150" s="69"/>
      <c r="D1150" s="69"/>
      <c r="AG1150" s="2"/>
    </row>
    <row r="1151" spans="2:33" x14ac:dyDescent="0.2">
      <c r="B1151" s="2"/>
      <c r="C1151" s="69"/>
      <c r="D1151" s="69"/>
      <c r="AG1151" s="2"/>
    </row>
    <row r="1152" spans="2:33" x14ac:dyDescent="0.2">
      <c r="B1152" s="2"/>
      <c r="C1152" s="69"/>
      <c r="D1152" s="69"/>
      <c r="AG1152" s="2"/>
    </row>
    <row r="1153" spans="2:33" x14ac:dyDescent="0.2">
      <c r="B1153" s="2"/>
      <c r="C1153" s="69"/>
      <c r="D1153" s="69"/>
      <c r="AG1153" s="2"/>
    </row>
    <row r="1154" spans="2:33" x14ac:dyDescent="0.2">
      <c r="B1154" s="2"/>
      <c r="C1154" s="69"/>
      <c r="D1154" s="69"/>
      <c r="AG1154" s="2"/>
    </row>
    <row r="1155" spans="2:33" x14ac:dyDescent="0.2">
      <c r="B1155" s="2"/>
      <c r="C1155" s="69"/>
      <c r="D1155" s="69"/>
      <c r="AG1155" s="2"/>
    </row>
    <row r="1156" spans="2:33" x14ac:dyDescent="0.2">
      <c r="B1156" s="2"/>
      <c r="C1156" s="69"/>
      <c r="D1156" s="69"/>
      <c r="AG1156" s="2"/>
    </row>
    <row r="1157" spans="2:33" x14ac:dyDescent="0.2">
      <c r="B1157" s="2"/>
      <c r="C1157" s="69"/>
      <c r="D1157" s="69"/>
      <c r="AG1157" s="2"/>
    </row>
    <row r="1158" spans="2:33" x14ac:dyDescent="0.2">
      <c r="B1158" s="2"/>
      <c r="C1158" s="69"/>
      <c r="D1158" s="69"/>
      <c r="AG1158" s="2"/>
    </row>
    <row r="1159" spans="2:33" x14ac:dyDescent="0.2">
      <c r="B1159" s="2"/>
      <c r="C1159" s="69"/>
      <c r="D1159" s="69"/>
      <c r="AG1159" s="2"/>
    </row>
    <row r="1160" spans="2:33" x14ac:dyDescent="0.2">
      <c r="B1160" s="2"/>
      <c r="C1160" s="69"/>
      <c r="D1160" s="69"/>
      <c r="AG1160" s="2"/>
    </row>
    <row r="1161" spans="2:33" x14ac:dyDescent="0.2">
      <c r="B1161" s="2"/>
      <c r="C1161" s="69"/>
      <c r="D1161" s="69"/>
      <c r="AG1161" s="2"/>
    </row>
    <row r="1162" spans="2:33" x14ac:dyDescent="0.2">
      <c r="B1162" s="2"/>
      <c r="C1162" s="69"/>
      <c r="D1162" s="69"/>
      <c r="AG1162" s="2"/>
    </row>
    <row r="1163" spans="2:33" x14ac:dyDescent="0.2">
      <c r="B1163" s="2"/>
      <c r="C1163" s="69"/>
      <c r="D1163" s="69"/>
      <c r="AG1163" s="2"/>
    </row>
    <row r="1164" spans="2:33" x14ac:dyDescent="0.2">
      <c r="B1164" s="2"/>
      <c r="C1164" s="69"/>
      <c r="D1164" s="69"/>
      <c r="AG1164" s="2"/>
    </row>
    <row r="1165" spans="2:33" x14ac:dyDescent="0.2">
      <c r="B1165" s="2"/>
      <c r="C1165" s="69"/>
      <c r="D1165" s="69"/>
      <c r="AG1165" s="2"/>
    </row>
    <row r="1166" spans="2:33" x14ac:dyDescent="0.2">
      <c r="B1166" s="2"/>
      <c r="C1166" s="69"/>
      <c r="D1166" s="69"/>
      <c r="AG1166" s="2"/>
    </row>
    <row r="1167" spans="2:33" x14ac:dyDescent="0.2">
      <c r="B1167" s="2"/>
      <c r="C1167" s="69"/>
      <c r="D1167" s="69"/>
      <c r="AG1167" s="2"/>
    </row>
    <row r="1168" spans="2:33" x14ac:dyDescent="0.2">
      <c r="B1168" s="2"/>
      <c r="C1168" s="69"/>
      <c r="D1168" s="69"/>
      <c r="AG1168" s="2"/>
    </row>
    <row r="1169" spans="2:33" x14ac:dyDescent="0.2">
      <c r="B1169" s="2"/>
      <c r="C1169" s="69"/>
      <c r="D1169" s="69"/>
      <c r="AG1169" s="2"/>
    </row>
    <row r="1170" spans="2:33" x14ac:dyDescent="0.2">
      <c r="B1170" s="2"/>
      <c r="C1170" s="69"/>
      <c r="D1170" s="69"/>
      <c r="AG1170" s="2"/>
    </row>
    <row r="1171" spans="2:33" x14ac:dyDescent="0.2">
      <c r="B1171" s="2"/>
      <c r="C1171" s="69"/>
      <c r="D1171" s="69"/>
      <c r="AG1171" s="2"/>
    </row>
    <row r="1172" spans="2:33" x14ac:dyDescent="0.2">
      <c r="B1172" s="2"/>
      <c r="C1172" s="69"/>
      <c r="D1172" s="69"/>
      <c r="AG1172" s="2"/>
    </row>
    <row r="1173" spans="2:33" x14ac:dyDescent="0.2">
      <c r="B1173" s="2"/>
      <c r="C1173" s="69"/>
      <c r="D1173" s="69"/>
      <c r="AG1173" s="2"/>
    </row>
    <row r="1174" spans="2:33" x14ac:dyDescent="0.2">
      <c r="B1174" s="2"/>
      <c r="C1174" s="69"/>
      <c r="D1174" s="69"/>
      <c r="AG1174" s="2"/>
    </row>
    <row r="1175" spans="2:33" x14ac:dyDescent="0.2">
      <c r="B1175" s="2"/>
      <c r="C1175" s="69"/>
      <c r="D1175" s="69"/>
      <c r="AG1175" s="2"/>
    </row>
    <row r="1176" spans="2:33" x14ac:dyDescent="0.2">
      <c r="B1176" s="2"/>
      <c r="C1176" s="69"/>
      <c r="D1176" s="69"/>
      <c r="AG1176" s="2"/>
    </row>
    <row r="1177" spans="2:33" x14ac:dyDescent="0.2">
      <c r="B1177" s="2"/>
      <c r="C1177" s="69"/>
      <c r="D1177" s="69"/>
      <c r="AG1177" s="2"/>
    </row>
    <row r="1178" spans="2:33" x14ac:dyDescent="0.2">
      <c r="B1178" s="2"/>
      <c r="C1178" s="69"/>
      <c r="D1178" s="69"/>
      <c r="AG1178" s="2"/>
    </row>
    <row r="1179" spans="2:33" x14ac:dyDescent="0.2">
      <c r="B1179" s="2"/>
      <c r="C1179" s="69"/>
      <c r="D1179" s="69"/>
      <c r="AG1179" s="2"/>
    </row>
    <row r="1180" spans="2:33" x14ac:dyDescent="0.2">
      <c r="B1180" s="2"/>
      <c r="C1180" s="69"/>
      <c r="D1180" s="69"/>
      <c r="AG1180" s="2"/>
    </row>
    <row r="1181" spans="2:33" x14ac:dyDescent="0.2">
      <c r="B1181" s="2"/>
      <c r="C1181" s="69"/>
      <c r="D1181" s="69"/>
      <c r="AG1181" s="2"/>
    </row>
    <row r="1182" spans="2:33" x14ac:dyDescent="0.2">
      <c r="B1182" s="2"/>
      <c r="C1182" s="69"/>
      <c r="D1182" s="69"/>
      <c r="AG1182" s="2"/>
    </row>
    <row r="1183" spans="2:33" x14ac:dyDescent="0.2">
      <c r="B1183" s="2"/>
      <c r="C1183" s="69"/>
      <c r="D1183" s="69"/>
      <c r="AG1183" s="2"/>
    </row>
    <row r="1184" spans="2:33" x14ac:dyDescent="0.2">
      <c r="B1184" s="2"/>
      <c r="C1184" s="69"/>
      <c r="D1184" s="69"/>
      <c r="AG1184" s="2"/>
    </row>
    <row r="1185" spans="2:33" x14ac:dyDescent="0.2">
      <c r="B1185" s="2"/>
      <c r="C1185" s="69"/>
      <c r="D1185" s="69"/>
      <c r="AG1185" s="2"/>
    </row>
    <row r="1186" spans="2:33" x14ac:dyDescent="0.2">
      <c r="B1186" s="2"/>
      <c r="C1186" s="69"/>
      <c r="D1186" s="69"/>
      <c r="AG1186" s="2"/>
    </row>
    <row r="1187" spans="2:33" x14ac:dyDescent="0.2">
      <c r="B1187" s="2"/>
      <c r="C1187" s="69"/>
      <c r="D1187" s="69"/>
      <c r="AG1187" s="2"/>
    </row>
    <row r="1188" spans="2:33" x14ac:dyDescent="0.2">
      <c r="B1188" s="2"/>
      <c r="C1188" s="69"/>
      <c r="D1188" s="69"/>
      <c r="AG1188" s="2"/>
    </row>
    <row r="1189" spans="2:33" x14ac:dyDescent="0.2">
      <c r="B1189" s="2"/>
      <c r="C1189" s="69"/>
      <c r="D1189" s="69"/>
      <c r="AG1189" s="2"/>
    </row>
    <row r="1190" spans="2:33" x14ac:dyDescent="0.2">
      <c r="B1190" s="2"/>
      <c r="C1190" s="69"/>
      <c r="D1190" s="69"/>
      <c r="AG1190" s="2"/>
    </row>
    <row r="1191" spans="2:33" x14ac:dyDescent="0.2">
      <c r="B1191" s="2"/>
      <c r="C1191" s="69"/>
      <c r="D1191" s="69"/>
      <c r="AG1191" s="2"/>
    </row>
    <row r="1192" spans="2:33" x14ac:dyDescent="0.2">
      <c r="B1192" s="2"/>
      <c r="C1192" s="69"/>
      <c r="D1192" s="69"/>
      <c r="AG1192" s="2"/>
    </row>
    <row r="1193" spans="2:33" x14ac:dyDescent="0.2">
      <c r="B1193" s="2"/>
      <c r="C1193" s="69"/>
      <c r="D1193" s="69"/>
      <c r="AG1193" s="2"/>
    </row>
    <row r="1194" spans="2:33" x14ac:dyDescent="0.2">
      <c r="B1194" s="2"/>
      <c r="C1194" s="69"/>
      <c r="D1194" s="69"/>
      <c r="AG1194" s="2"/>
    </row>
    <row r="1195" spans="2:33" x14ac:dyDescent="0.2">
      <c r="B1195" s="2"/>
      <c r="C1195" s="69"/>
      <c r="D1195" s="69"/>
      <c r="AG1195" s="2"/>
    </row>
    <row r="1196" spans="2:33" x14ac:dyDescent="0.2">
      <c r="B1196" s="2"/>
      <c r="C1196" s="69"/>
      <c r="D1196" s="69"/>
      <c r="AG1196" s="2"/>
    </row>
    <row r="1197" spans="2:33" x14ac:dyDescent="0.2">
      <c r="B1197" s="2"/>
      <c r="C1197" s="69"/>
      <c r="D1197" s="69"/>
      <c r="AG1197" s="2"/>
    </row>
    <row r="1198" spans="2:33" x14ac:dyDescent="0.2">
      <c r="B1198" s="2"/>
      <c r="C1198" s="69"/>
      <c r="D1198" s="69"/>
      <c r="AG1198" s="2"/>
    </row>
    <row r="1199" spans="2:33" x14ac:dyDescent="0.2">
      <c r="B1199" s="2"/>
      <c r="C1199" s="69"/>
      <c r="D1199" s="69"/>
      <c r="AG1199" s="2"/>
    </row>
    <row r="1200" spans="2:33" x14ac:dyDescent="0.2">
      <c r="B1200" s="2"/>
      <c r="C1200" s="69"/>
      <c r="D1200" s="69"/>
      <c r="AG1200" s="2"/>
    </row>
    <row r="1201" spans="2:33" x14ac:dyDescent="0.2">
      <c r="B1201" s="2"/>
      <c r="C1201" s="69"/>
      <c r="D1201" s="69"/>
      <c r="AG1201" s="2"/>
    </row>
    <row r="1202" spans="2:33" x14ac:dyDescent="0.2">
      <c r="B1202" s="2"/>
      <c r="C1202" s="69"/>
      <c r="D1202" s="69"/>
      <c r="AG1202" s="2"/>
    </row>
    <row r="1203" spans="2:33" x14ac:dyDescent="0.2">
      <c r="B1203" s="2"/>
      <c r="C1203" s="69"/>
      <c r="D1203" s="69"/>
      <c r="AG1203" s="2"/>
    </row>
    <row r="1204" spans="2:33" x14ac:dyDescent="0.2">
      <c r="B1204" s="2"/>
      <c r="C1204" s="69"/>
      <c r="D1204" s="69"/>
      <c r="AG1204" s="2"/>
    </row>
    <row r="1205" spans="2:33" x14ac:dyDescent="0.2">
      <c r="B1205" s="2"/>
      <c r="C1205" s="69"/>
      <c r="D1205" s="69"/>
      <c r="AG1205" s="2"/>
    </row>
    <row r="1206" spans="2:33" x14ac:dyDescent="0.2">
      <c r="B1206" s="2"/>
      <c r="C1206" s="69"/>
      <c r="D1206" s="69"/>
      <c r="AG1206" s="2"/>
    </row>
    <row r="1207" spans="2:33" x14ac:dyDescent="0.2">
      <c r="B1207" s="2"/>
      <c r="C1207" s="69"/>
      <c r="D1207" s="69"/>
      <c r="AG1207" s="2"/>
    </row>
    <row r="1208" spans="2:33" x14ac:dyDescent="0.2">
      <c r="B1208" s="2"/>
      <c r="C1208" s="69"/>
      <c r="D1208" s="69"/>
      <c r="AG1208" s="2"/>
    </row>
    <row r="1209" spans="2:33" x14ac:dyDescent="0.2">
      <c r="B1209" s="2"/>
      <c r="C1209" s="69"/>
      <c r="D1209" s="69"/>
      <c r="AG1209" s="2"/>
    </row>
    <row r="1210" spans="2:33" x14ac:dyDescent="0.2">
      <c r="B1210" s="2"/>
      <c r="C1210" s="69"/>
      <c r="D1210" s="69"/>
      <c r="AG1210" s="2"/>
    </row>
    <row r="1211" spans="2:33" x14ac:dyDescent="0.2">
      <c r="B1211" s="2"/>
      <c r="C1211" s="69"/>
      <c r="D1211" s="69"/>
      <c r="AG1211" s="2"/>
    </row>
    <row r="1212" spans="2:33" x14ac:dyDescent="0.2">
      <c r="B1212" s="2"/>
      <c r="C1212" s="69"/>
      <c r="D1212" s="69"/>
      <c r="AG1212" s="2"/>
    </row>
    <row r="1213" spans="2:33" x14ac:dyDescent="0.2">
      <c r="B1213" s="2"/>
      <c r="C1213" s="69"/>
      <c r="D1213" s="69"/>
      <c r="AG1213" s="2"/>
    </row>
    <row r="1214" spans="2:33" x14ac:dyDescent="0.2">
      <c r="B1214" s="2"/>
      <c r="C1214" s="69"/>
      <c r="D1214" s="69"/>
      <c r="AG1214" s="2"/>
    </row>
    <row r="1215" spans="2:33" x14ac:dyDescent="0.2">
      <c r="B1215" s="2"/>
      <c r="C1215" s="69"/>
      <c r="D1215" s="69"/>
      <c r="AG1215" s="2"/>
    </row>
    <row r="1216" spans="2:33" x14ac:dyDescent="0.2">
      <c r="B1216" s="2"/>
      <c r="C1216" s="69"/>
      <c r="D1216" s="69"/>
      <c r="AG1216" s="2"/>
    </row>
    <row r="1217" spans="2:33" x14ac:dyDescent="0.2">
      <c r="B1217" s="2"/>
      <c r="C1217" s="69"/>
      <c r="D1217" s="69"/>
      <c r="AG1217" s="2"/>
    </row>
    <row r="1218" spans="2:33" x14ac:dyDescent="0.2">
      <c r="B1218" s="2"/>
      <c r="C1218" s="69"/>
      <c r="D1218" s="69"/>
      <c r="AG1218" s="2"/>
    </row>
    <row r="1219" spans="2:33" x14ac:dyDescent="0.2">
      <c r="B1219" s="2"/>
      <c r="C1219" s="69"/>
      <c r="D1219" s="69"/>
      <c r="AG1219" s="2"/>
    </row>
    <row r="1220" spans="2:33" x14ac:dyDescent="0.2">
      <c r="B1220" s="2"/>
      <c r="C1220" s="69"/>
      <c r="D1220" s="69"/>
      <c r="AG1220" s="2"/>
    </row>
    <row r="1221" spans="2:33" x14ac:dyDescent="0.2">
      <c r="B1221" s="2"/>
      <c r="C1221" s="69"/>
      <c r="D1221" s="69"/>
      <c r="AG1221" s="2"/>
    </row>
    <row r="1222" spans="2:33" x14ac:dyDescent="0.2">
      <c r="B1222" s="2"/>
      <c r="C1222" s="69"/>
      <c r="D1222" s="69"/>
      <c r="AG1222" s="2"/>
    </row>
    <row r="1223" spans="2:33" x14ac:dyDescent="0.2">
      <c r="B1223" s="2"/>
      <c r="C1223" s="69"/>
      <c r="D1223" s="69"/>
      <c r="AG1223" s="2"/>
    </row>
    <row r="1224" spans="2:33" x14ac:dyDescent="0.2">
      <c r="B1224" s="2"/>
      <c r="C1224" s="69"/>
      <c r="D1224" s="69"/>
      <c r="AG1224" s="2"/>
    </row>
    <row r="1225" spans="2:33" x14ac:dyDescent="0.2">
      <c r="B1225" s="2"/>
      <c r="C1225" s="69"/>
      <c r="D1225" s="69"/>
      <c r="AG1225" s="2"/>
    </row>
    <row r="1226" spans="2:33" x14ac:dyDescent="0.2">
      <c r="B1226" s="2"/>
      <c r="C1226" s="69"/>
      <c r="D1226" s="69"/>
      <c r="AG1226" s="2"/>
    </row>
    <row r="1227" spans="2:33" x14ac:dyDescent="0.2">
      <c r="B1227" s="2"/>
      <c r="C1227" s="69"/>
      <c r="D1227" s="69"/>
      <c r="AG1227" s="2"/>
    </row>
    <row r="1228" spans="2:33" x14ac:dyDescent="0.2">
      <c r="B1228" s="2"/>
      <c r="C1228" s="69"/>
      <c r="D1228" s="69"/>
      <c r="AG1228" s="2"/>
    </row>
    <row r="1229" spans="2:33" x14ac:dyDescent="0.2">
      <c r="B1229" s="2"/>
      <c r="C1229" s="69"/>
      <c r="D1229" s="69"/>
      <c r="AG1229" s="2"/>
    </row>
    <row r="1230" spans="2:33" x14ac:dyDescent="0.2">
      <c r="B1230" s="2"/>
      <c r="C1230" s="69"/>
      <c r="D1230" s="69"/>
      <c r="AG1230" s="2"/>
    </row>
    <row r="1231" spans="2:33" x14ac:dyDescent="0.2">
      <c r="B1231" s="2"/>
      <c r="C1231" s="69"/>
      <c r="D1231" s="69"/>
      <c r="AG1231" s="2"/>
    </row>
    <row r="1232" spans="2:33" x14ac:dyDescent="0.2">
      <c r="B1232" s="2"/>
      <c r="C1232" s="69"/>
      <c r="D1232" s="69"/>
      <c r="AG1232" s="2"/>
    </row>
    <row r="1233" spans="2:33" x14ac:dyDescent="0.2">
      <c r="B1233" s="2"/>
      <c r="C1233" s="69"/>
      <c r="D1233" s="69"/>
      <c r="AG1233" s="2"/>
    </row>
    <row r="1234" spans="2:33" x14ac:dyDescent="0.2">
      <c r="B1234" s="2"/>
      <c r="C1234" s="69"/>
      <c r="D1234" s="69"/>
      <c r="AG1234" s="2"/>
    </row>
    <row r="1235" spans="2:33" x14ac:dyDescent="0.2">
      <c r="B1235" s="2"/>
      <c r="C1235" s="69"/>
      <c r="D1235" s="69"/>
      <c r="AG1235" s="2"/>
    </row>
    <row r="1236" spans="2:33" x14ac:dyDescent="0.2">
      <c r="B1236" s="2"/>
      <c r="C1236" s="69"/>
      <c r="D1236" s="69"/>
      <c r="AG1236" s="2"/>
    </row>
    <row r="1237" spans="2:33" x14ac:dyDescent="0.2">
      <c r="B1237" s="2"/>
      <c r="C1237" s="69"/>
      <c r="D1237" s="69"/>
      <c r="AG1237" s="2"/>
    </row>
    <row r="1238" spans="2:33" x14ac:dyDescent="0.2">
      <c r="B1238" s="2"/>
      <c r="C1238" s="69"/>
      <c r="D1238" s="69"/>
      <c r="AG1238" s="2"/>
    </row>
    <row r="1239" spans="2:33" x14ac:dyDescent="0.2">
      <c r="B1239" s="2"/>
      <c r="C1239" s="69"/>
      <c r="D1239" s="69"/>
      <c r="AG1239" s="2"/>
    </row>
    <row r="1240" spans="2:33" x14ac:dyDescent="0.2">
      <c r="B1240" s="2"/>
      <c r="C1240" s="69"/>
      <c r="D1240" s="69"/>
      <c r="AG1240" s="2"/>
    </row>
    <row r="1241" spans="2:33" x14ac:dyDescent="0.2">
      <c r="B1241" s="2"/>
      <c r="C1241" s="69"/>
      <c r="D1241" s="69"/>
      <c r="AG1241" s="2"/>
    </row>
    <row r="1242" spans="2:33" x14ac:dyDescent="0.2">
      <c r="B1242" s="2"/>
      <c r="C1242" s="69"/>
      <c r="D1242" s="69"/>
      <c r="AG1242" s="2"/>
    </row>
    <row r="1243" spans="2:33" x14ac:dyDescent="0.2">
      <c r="B1243" s="2"/>
      <c r="C1243" s="69"/>
      <c r="D1243" s="69"/>
      <c r="AG1243" s="2"/>
    </row>
    <row r="1244" spans="2:33" x14ac:dyDescent="0.2">
      <c r="B1244" s="2"/>
      <c r="C1244" s="69"/>
      <c r="D1244" s="69"/>
      <c r="AG1244" s="2"/>
    </row>
    <row r="1245" spans="2:33" x14ac:dyDescent="0.2">
      <c r="B1245" s="2"/>
      <c r="C1245" s="69"/>
      <c r="D1245" s="69"/>
      <c r="AG1245" s="2"/>
    </row>
    <row r="1246" spans="2:33" x14ac:dyDescent="0.2">
      <c r="B1246" s="2"/>
      <c r="C1246" s="69"/>
      <c r="D1246" s="69"/>
      <c r="AG1246" s="2"/>
    </row>
    <row r="1247" spans="2:33" x14ac:dyDescent="0.2">
      <c r="B1247" s="2"/>
      <c r="C1247" s="69"/>
      <c r="D1247" s="69"/>
      <c r="AG1247" s="2"/>
    </row>
    <row r="1248" spans="2:33" x14ac:dyDescent="0.2">
      <c r="B1248" s="2"/>
      <c r="C1248" s="69"/>
      <c r="D1248" s="69"/>
      <c r="AG1248" s="2"/>
    </row>
    <row r="1249" spans="2:33" x14ac:dyDescent="0.2">
      <c r="B1249" s="2"/>
      <c r="C1249" s="69"/>
      <c r="D1249" s="69"/>
      <c r="AG1249" s="2"/>
    </row>
    <row r="1250" spans="2:33" x14ac:dyDescent="0.2">
      <c r="B1250" s="2"/>
      <c r="C1250" s="69"/>
      <c r="D1250" s="69"/>
      <c r="AG1250" s="2"/>
    </row>
    <row r="1251" spans="2:33" x14ac:dyDescent="0.2">
      <c r="B1251" s="2"/>
      <c r="C1251" s="69"/>
      <c r="D1251" s="69"/>
      <c r="AG1251" s="2"/>
    </row>
    <row r="1252" spans="2:33" x14ac:dyDescent="0.2">
      <c r="B1252" s="2"/>
      <c r="C1252" s="69"/>
      <c r="D1252" s="69"/>
      <c r="AG1252" s="2"/>
    </row>
    <row r="1253" spans="2:33" x14ac:dyDescent="0.2">
      <c r="B1253" s="2"/>
      <c r="C1253" s="69"/>
      <c r="D1253" s="69"/>
      <c r="AG1253" s="2"/>
    </row>
    <row r="1254" spans="2:33" x14ac:dyDescent="0.2">
      <c r="B1254" s="2"/>
      <c r="C1254" s="69"/>
      <c r="D1254" s="69"/>
      <c r="AG1254" s="2"/>
    </row>
    <row r="1255" spans="2:33" x14ac:dyDescent="0.2">
      <c r="B1255" s="2"/>
      <c r="C1255" s="69"/>
      <c r="D1255" s="69"/>
      <c r="AG1255" s="2"/>
    </row>
    <row r="1256" spans="2:33" x14ac:dyDescent="0.2">
      <c r="B1256" s="2"/>
      <c r="C1256" s="69"/>
      <c r="D1256" s="69"/>
      <c r="AG1256" s="2"/>
    </row>
    <row r="1257" spans="2:33" x14ac:dyDescent="0.2">
      <c r="B1257" s="2"/>
      <c r="C1257" s="69"/>
      <c r="D1257" s="69"/>
      <c r="AG1257" s="2"/>
    </row>
    <row r="1258" spans="2:33" x14ac:dyDescent="0.2">
      <c r="B1258" s="2"/>
      <c r="C1258" s="69"/>
      <c r="D1258" s="69"/>
      <c r="AG1258" s="2"/>
    </row>
    <row r="1259" spans="2:33" x14ac:dyDescent="0.2">
      <c r="B1259" s="2"/>
      <c r="C1259" s="69"/>
      <c r="D1259" s="69"/>
      <c r="AG1259" s="2"/>
    </row>
    <row r="1260" spans="2:33" x14ac:dyDescent="0.2">
      <c r="B1260" s="2"/>
      <c r="C1260" s="69"/>
      <c r="D1260" s="69"/>
      <c r="AG1260" s="2"/>
    </row>
    <row r="1261" spans="2:33" x14ac:dyDescent="0.2">
      <c r="B1261" s="2"/>
      <c r="C1261" s="69"/>
      <c r="D1261" s="69"/>
      <c r="AG1261" s="2"/>
    </row>
    <row r="1262" spans="2:33" x14ac:dyDescent="0.2">
      <c r="B1262" s="2"/>
      <c r="C1262" s="69"/>
      <c r="D1262" s="69"/>
      <c r="AG1262" s="2"/>
    </row>
    <row r="1263" spans="2:33" x14ac:dyDescent="0.2">
      <c r="B1263" s="2"/>
      <c r="C1263" s="69"/>
      <c r="D1263" s="69"/>
      <c r="AG1263" s="2"/>
    </row>
    <row r="1264" spans="2:33" x14ac:dyDescent="0.2">
      <c r="B1264" s="2"/>
      <c r="C1264" s="69"/>
      <c r="D1264" s="69"/>
      <c r="AG1264" s="2"/>
    </row>
    <row r="1265" spans="2:33" x14ac:dyDescent="0.2">
      <c r="B1265" s="2"/>
      <c r="C1265" s="69"/>
      <c r="D1265" s="69"/>
      <c r="AG1265" s="2"/>
    </row>
    <row r="1266" spans="2:33" x14ac:dyDescent="0.2">
      <c r="B1266" s="2"/>
      <c r="C1266" s="69"/>
      <c r="D1266" s="69"/>
      <c r="AG1266" s="2"/>
    </row>
    <row r="1267" spans="2:33" x14ac:dyDescent="0.2">
      <c r="B1267" s="2"/>
      <c r="C1267" s="69"/>
      <c r="D1267" s="69"/>
      <c r="AG1267" s="2"/>
    </row>
    <row r="1268" spans="2:33" x14ac:dyDescent="0.2">
      <c r="B1268" s="2"/>
      <c r="C1268" s="69"/>
      <c r="D1268" s="69"/>
      <c r="AG1268" s="2"/>
    </row>
    <row r="1269" spans="2:33" x14ac:dyDescent="0.2">
      <c r="B1269" s="2"/>
      <c r="C1269" s="69"/>
      <c r="D1269" s="69"/>
      <c r="AG1269" s="2"/>
    </row>
    <row r="1270" spans="2:33" x14ac:dyDescent="0.2">
      <c r="B1270" s="2"/>
      <c r="C1270" s="69"/>
      <c r="D1270" s="69"/>
      <c r="AG1270" s="2"/>
    </row>
    <row r="1271" spans="2:33" x14ac:dyDescent="0.2">
      <c r="B1271" s="2"/>
      <c r="C1271" s="69"/>
      <c r="D1271" s="69"/>
      <c r="AG1271" s="2"/>
    </row>
    <row r="1272" spans="2:33" x14ac:dyDescent="0.2">
      <c r="B1272" s="2"/>
      <c r="C1272" s="69"/>
      <c r="D1272" s="69"/>
      <c r="AG1272" s="2"/>
    </row>
    <row r="1273" spans="2:33" x14ac:dyDescent="0.2">
      <c r="B1273" s="2"/>
      <c r="C1273" s="69"/>
      <c r="D1273" s="69"/>
      <c r="AG1273" s="2"/>
    </row>
    <row r="1274" spans="2:33" x14ac:dyDescent="0.2">
      <c r="B1274" s="2"/>
      <c r="C1274" s="69"/>
      <c r="D1274" s="69"/>
      <c r="AG1274" s="2"/>
    </row>
    <row r="1275" spans="2:33" x14ac:dyDescent="0.2">
      <c r="B1275" s="2"/>
      <c r="C1275" s="69"/>
      <c r="D1275" s="69"/>
      <c r="AG1275" s="2"/>
    </row>
    <row r="1276" spans="2:33" x14ac:dyDescent="0.2">
      <c r="B1276" s="2"/>
      <c r="C1276" s="69"/>
      <c r="D1276" s="69"/>
      <c r="AG1276" s="2"/>
    </row>
    <row r="1277" spans="2:33" x14ac:dyDescent="0.2">
      <c r="B1277" s="2"/>
      <c r="C1277" s="69"/>
      <c r="D1277" s="69"/>
      <c r="AG1277" s="2"/>
    </row>
    <row r="1278" spans="2:33" x14ac:dyDescent="0.2">
      <c r="B1278" s="2"/>
      <c r="C1278" s="69"/>
      <c r="D1278" s="69"/>
      <c r="AG1278" s="2"/>
    </row>
    <row r="1279" spans="2:33" x14ac:dyDescent="0.2">
      <c r="B1279" s="2"/>
      <c r="C1279" s="69"/>
      <c r="D1279" s="69"/>
      <c r="AG1279" s="2"/>
    </row>
    <row r="1280" spans="2:33" x14ac:dyDescent="0.2">
      <c r="B1280" s="2"/>
      <c r="C1280" s="69"/>
      <c r="D1280" s="69"/>
      <c r="AG1280" s="2"/>
    </row>
    <row r="1281" spans="2:33" x14ac:dyDescent="0.2">
      <c r="B1281" s="2"/>
      <c r="C1281" s="69"/>
      <c r="D1281" s="69"/>
      <c r="AG1281" s="2"/>
    </row>
    <row r="1282" spans="2:33" x14ac:dyDescent="0.2">
      <c r="B1282" s="2"/>
      <c r="C1282" s="69"/>
      <c r="D1282" s="69"/>
      <c r="AG1282" s="2"/>
    </row>
    <row r="1283" spans="2:33" x14ac:dyDescent="0.2">
      <c r="B1283" s="2"/>
      <c r="C1283" s="69"/>
      <c r="D1283" s="69"/>
      <c r="AG1283" s="2"/>
    </row>
    <row r="1284" spans="2:33" x14ac:dyDescent="0.2">
      <c r="B1284" s="2"/>
      <c r="C1284" s="69"/>
      <c r="D1284" s="69"/>
      <c r="AG1284" s="2"/>
    </row>
    <row r="1285" spans="2:33" x14ac:dyDescent="0.2">
      <c r="B1285" s="2"/>
      <c r="C1285" s="69"/>
      <c r="D1285" s="69"/>
      <c r="AG1285" s="2"/>
    </row>
    <row r="1286" spans="2:33" x14ac:dyDescent="0.2">
      <c r="B1286" s="2"/>
      <c r="C1286" s="69"/>
      <c r="D1286" s="69"/>
      <c r="AG1286" s="2"/>
    </row>
    <row r="1287" spans="2:33" x14ac:dyDescent="0.2">
      <c r="B1287" s="2"/>
      <c r="C1287" s="69"/>
      <c r="D1287" s="69"/>
      <c r="AG1287" s="2"/>
    </row>
    <row r="1288" spans="2:33" x14ac:dyDescent="0.2">
      <c r="B1288" s="2"/>
      <c r="C1288" s="69"/>
      <c r="D1288" s="69"/>
      <c r="AG1288" s="2"/>
    </row>
    <row r="1289" spans="2:33" x14ac:dyDescent="0.2">
      <c r="B1289" s="2"/>
      <c r="C1289" s="69"/>
      <c r="D1289" s="69"/>
      <c r="AG1289" s="2"/>
    </row>
    <row r="1290" spans="2:33" x14ac:dyDescent="0.2">
      <c r="B1290" s="2"/>
      <c r="C1290" s="69"/>
      <c r="D1290" s="69"/>
      <c r="AG1290" s="2"/>
    </row>
    <row r="1291" spans="2:33" x14ac:dyDescent="0.2">
      <c r="B1291" s="2"/>
      <c r="C1291" s="69"/>
      <c r="D1291" s="69"/>
      <c r="AG1291" s="2"/>
    </row>
    <row r="1292" spans="2:33" x14ac:dyDescent="0.2">
      <c r="B1292" s="2"/>
      <c r="C1292" s="69"/>
      <c r="D1292" s="69"/>
      <c r="AG1292" s="2"/>
    </row>
    <row r="1293" spans="2:33" x14ac:dyDescent="0.2">
      <c r="B1293" s="2"/>
      <c r="C1293" s="69"/>
      <c r="D1293" s="69"/>
      <c r="AG1293" s="2"/>
    </row>
    <row r="1294" spans="2:33" x14ac:dyDescent="0.2">
      <c r="B1294" s="2"/>
      <c r="C1294" s="69"/>
      <c r="D1294" s="69"/>
      <c r="AG1294" s="2"/>
    </row>
    <row r="1295" spans="2:33" x14ac:dyDescent="0.2">
      <c r="B1295" s="2"/>
      <c r="C1295" s="69"/>
      <c r="D1295" s="69"/>
      <c r="AG1295" s="2"/>
    </row>
    <row r="1296" spans="2:33" x14ac:dyDescent="0.2">
      <c r="B1296" s="2"/>
      <c r="C1296" s="69"/>
      <c r="D1296" s="69"/>
      <c r="AG1296" s="2"/>
    </row>
    <row r="1297" spans="2:33" x14ac:dyDescent="0.2">
      <c r="B1297" s="2"/>
      <c r="C1297" s="69"/>
      <c r="D1297" s="69"/>
      <c r="AG1297" s="2"/>
    </row>
    <row r="1298" spans="2:33" x14ac:dyDescent="0.2">
      <c r="B1298" s="2"/>
      <c r="C1298" s="69"/>
      <c r="D1298" s="69"/>
      <c r="AG1298" s="2"/>
    </row>
    <row r="1299" spans="2:33" x14ac:dyDescent="0.2">
      <c r="C1299" s="69"/>
      <c r="D1299" s="69"/>
      <c r="AG1299" s="2"/>
    </row>
    <row r="1300" spans="2:33" x14ac:dyDescent="0.2">
      <c r="C1300" s="69"/>
      <c r="D1300" s="69"/>
      <c r="AG1300" s="2"/>
    </row>
    <row r="1301" spans="2:33" x14ac:dyDescent="0.2">
      <c r="C1301" s="69"/>
      <c r="D1301" s="69"/>
      <c r="AG1301" s="2"/>
    </row>
    <row r="1302" spans="2:33" x14ac:dyDescent="0.2">
      <c r="C1302" s="69"/>
      <c r="D1302" s="69"/>
      <c r="AG1302" s="2"/>
    </row>
    <row r="1303" spans="2:33" x14ac:dyDescent="0.2">
      <c r="C1303" s="69"/>
      <c r="D1303" s="69"/>
      <c r="AG1303" s="2"/>
    </row>
    <row r="1304" spans="2:33" x14ac:dyDescent="0.2">
      <c r="C1304" s="69"/>
      <c r="D1304" s="69"/>
      <c r="AG1304" s="2"/>
    </row>
    <row r="1305" spans="2:33" x14ac:dyDescent="0.2">
      <c r="C1305" s="69"/>
      <c r="D1305" s="69"/>
      <c r="AG1305" s="2"/>
    </row>
    <row r="1306" spans="2:33" x14ac:dyDescent="0.2">
      <c r="C1306" s="69"/>
      <c r="D1306" s="69"/>
      <c r="AG1306" s="2"/>
    </row>
    <row r="1307" spans="2:33" x14ac:dyDescent="0.2">
      <c r="C1307" s="69"/>
      <c r="D1307" s="69"/>
      <c r="AG1307" s="2"/>
    </row>
    <row r="1308" spans="2:33" x14ac:dyDescent="0.2">
      <c r="C1308" s="69"/>
      <c r="D1308" s="69"/>
      <c r="AG1308" s="2"/>
    </row>
    <row r="1309" spans="2:33" x14ac:dyDescent="0.2">
      <c r="C1309" s="69"/>
      <c r="D1309" s="69"/>
      <c r="AG1309" s="2"/>
    </row>
    <row r="1310" spans="2:33" x14ac:dyDescent="0.2">
      <c r="C1310" s="69"/>
      <c r="D1310" s="69"/>
      <c r="AG1310" s="2"/>
    </row>
    <row r="1311" spans="2:33" x14ac:dyDescent="0.2">
      <c r="C1311" s="69"/>
      <c r="D1311" s="69"/>
      <c r="AG1311" s="2"/>
    </row>
    <row r="1312" spans="2:33" x14ac:dyDescent="0.2">
      <c r="C1312" s="69"/>
      <c r="D1312" s="69"/>
      <c r="AG1312" s="2"/>
    </row>
    <row r="1313" spans="3:33" x14ac:dyDescent="0.2">
      <c r="C1313" s="69"/>
      <c r="D1313" s="69"/>
      <c r="AG1313" s="2"/>
    </row>
    <row r="1314" spans="3:33" x14ac:dyDescent="0.2">
      <c r="C1314" s="69"/>
      <c r="D1314" s="69"/>
      <c r="AG1314" s="2"/>
    </row>
    <row r="1315" spans="3:33" x14ac:dyDescent="0.2">
      <c r="C1315" s="69"/>
      <c r="D1315" s="69"/>
      <c r="AG1315" s="2"/>
    </row>
    <row r="1316" spans="3:33" x14ac:dyDescent="0.2">
      <c r="C1316" s="69"/>
      <c r="D1316" s="69"/>
      <c r="AG1316" s="2"/>
    </row>
    <row r="1317" spans="3:33" x14ac:dyDescent="0.2">
      <c r="C1317" s="69"/>
      <c r="D1317" s="69"/>
      <c r="AG1317" s="2"/>
    </row>
    <row r="1318" spans="3:33" x14ac:dyDescent="0.2">
      <c r="C1318" s="69"/>
      <c r="D1318" s="69"/>
      <c r="AG1318" s="2"/>
    </row>
    <row r="1319" spans="3:33" x14ac:dyDescent="0.2">
      <c r="C1319" s="69"/>
      <c r="D1319" s="69"/>
      <c r="AG1319" s="2"/>
    </row>
    <row r="1320" spans="3:33" x14ac:dyDescent="0.2">
      <c r="C1320" s="69"/>
      <c r="D1320" s="69"/>
      <c r="AG1320" s="2"/>
    </row>
    <row r="1321" spans="3:33" x14ac:dyDescent="0.2">
      <c r="C1321" s="69"/>
      <c r="D1321" s="69"/>
      <c r="AG1321" s="2"/>
    </row>
    <row r="1322" spans="3:33" x14ac:dyDescent="0.2">
      <c r="C1322" s="69"/>
      <c r="D1322" s="69"/>
      <c r="AG1322" s="2"/>
    </row>
    <row r="1323" spans="3:33" x14ac:dyDescent="0.2">
      <c r="C1323" s="69"/>
      <c r="D1323" s="69"/>
      <c r="AG1323" s="2"/>
    </row>
    <row r="1324" spans="3:33" x14ac:dyDescent="0.2">
      <c r="C1324" s="69"/>
      <c r="D1324" s="69"/>
      <c r="AG1324" s="2"/>
    </row>
    <row r="1325" spans="3:33" x14ac:dyDescent="0.2">
      <c r="C1325" s="69"/>
      <c r="D1325" s="69"/>
      <c r="AG1325" s="2"/>
    </row>
    <row r="1326" spans="3:33" x14ac:dyDescent="0.2">
      <c r="C1326" s="69"/>
      <c r="D1326" s="69"/>
      <c r="AG1326" s="2"/>
    </row>
    <row r="1327" spans="3:33" x14ac:dyDescent="0.2">
      <c r="C1327" s="69"/>
      <c r="D1327" s="69"/>
      <c r="AG1327" s="2"/>
    </row>
    <row r="1328" spans="3:33" x14ac:dyDescent="0.2">
      <c r="C1328" s="69"/>
      <c r="D1328" s="69"/>
      <c r="AG1328" s="2"/>
    </row>
    <row r="1329" spans="3:33" x14ac:dyDescent="0.2">
      <c r="C1329" s="69"/>
      <c r="D1329" s="69"/>
      <c r="AG1329" s="2"/>
    </row>
    <row r="1330" spans="3:33" x14ac:dyDescent="0.2">
      <c r="C1330" s="69"/>
      <c r="D1330" s="69"/>
      <c r="AG1330" s="2"/>
    </row>
    <row r="1331" spans="3:33" x14ac:dyDescent="0.2">
      <c r="C1331" s="69"/>
      <c r="D1331" s="69"/>
      <c r="AG1331" s="2"/>
    </row>
    <row r="1332" spans="3:33" x14ac:dyDescent="0.2">
      <c r="C1332" s="69"/>
      <c r="D1332" s="69"/>
      <c r="AG1332" s="2"/>
    </row>
    <row r="1333" spans="3:33" x14ac:dyDescent="0.2">
      <c r="C1333" s="69"/>
      <c r="D1333" s="69"/>
      <c r="AG1333" s="2"/>
    </row>
    <row r="1334" spans="3:33" x14ac:dyDescent="0.2">
      <c r="C1334" s="69"/>
      <c r="D1334" s="69"/>
      <c r="AG1334" s="2"/>
    </row>
    <row r="1335" spans="3:33" x14ac:dyDescent="0.2">
      <c r="C1335" s="69"/>
      <c r="D1335" s="69"/>
      <c r="AG1335" s="2"/>
    </row>
    <row r="1336" spans="3:33" x14ac:dyDescent="0.2">
      <c r="C1336" s="69"/>
      <c r="D1336" s="69"/>
      <c r="AG1336" s="2"/>
    </row>
    <row r="1337" spans="3:33" x14ac:dyDescent="0.2">
      <c r="C1337" s="69"/>
      <c r="D1337" s="69"/>
      <c r="AG1337" s="2"/>
    </row>
    <row r="1338" spans="3:33" x14ac:dyDescent="0.2">
      <c r="C1338" s="69"/>
      <c r="D1338" s="69"/>
      <c r="AG1338" s="2"/>
    </row>
    <row r="1339" spans="3:33" x14ac:dyDescent="0.2">
      <c r="C1339" s="69"/>
      <c r="D1339" s="69"/>
      <c r="AG1339" s="2"/>
    </row>
    <row r="1340" spans="3:33" x14ac:dyDescent="0.2">
      <c r="C1340" s="69"/>
      <c r="D1340" s="69"/>
      <c r="AG1340" s="2"/>
    </row>
    <row r="1341" spans="3:33" x14ac:dyDescent="0.2">
      <c r="C1341" s="69"/>
      <c r="D1341" s="69"/>
      <c r="AG1341" s="2"/>
    </row>
    <row r="1342" spans="3:33" x14ac:dyDescent="0.2">
      <c r="C1342" s="69"/>
      <c r="D1342" s="69"/>
      <c r="AG1342" s="2"/>
    </row>
    <row r="1343" spans="3:33" x14ac:dyDescent="0.2">
      <c r="C1343" s="69"/>
      <c r="D1343" s="69"/>
      <c r="AG1343" s="2"/>
    </row>
    <row r="1344" spans="3:33" x14ac:dyDescent="0.2">
      <c r="C1344" s="69"/>
      <c r="D1344" s="69"/>
      <c r="AG1344" s="2"/>
    </row>
    <row r="1345" spans="3:33" x14ac:dyDescent="0.2">
      <c r="C1345" s="69"/>
      <c r="D1345" s="69"/>
      <c r="AG1345" s="2"/>
    </row>
    <row r="1346" spans="3:33" x14ac:dyDescent="0.2">
      <c r="C1346" s="69"/>
      <c r="D1346" s="69"/>
      <c r="AG1346" s="2"/>
    </row>
    <row r="1347" spans="3:33" x14ac:dyDescent="0.2">
      <c r="C1347" s="69"/>
      <c r="D1347" s="69"/>
      <c r="AG1347" s="2"/>
    </row>
    <row r="1348" spans="3:33" x14ac:dyDescent="0.2">
      <c r="C1348" s="69"/>
      <c r="D1348" s="69"/>
      <c r="AG1348" s="2"/>
    </row>
    <row r="1349" spans="3:33" x14ac:dyDescent="0.2">
      <c r="C1349" s="69"/>
      <c r="D1349" s="69"/>
      <c r="AG1349" s="2"/>
    </row>
    <row r="1350" spans="3:33" x14ac:dyDescent="0.2">
      <c r="C1350" s="69"/>
      <c r="D1350" s="69"/>
      <c r="AG1350" s="2"/>
    </row>
    <row r="1351" spans="3:33" x14ac:dyDescent="0.2">
      <c r="C1351" s="69"/>
      <c r="D1351" s="69"/>
      <c r="AG1351" s="2"/>
    </row>
    <row r="1352" spans="3:33" x14ac:dyDescent="0.2">
      <c r="C1352" s="69"/>
      <c r="D1352" s="69"/>
      <c r="AG1352" s="2"/>
    </row>
    <row r="1353" spans="3:33" x14ac:dyDescent="0.2">
      <c r="C1353" s="69"/>
      <c r="D1353" s="69"/>
      <c r="AG1353" s="2"/>
    </row>
    <row r="1354" spans="3:33" x14ac:dyDescent="0.2">
      <c r="C1354" s="69"/>
      <c r="D1354" s="69"/>
      <c r="AG1354" s="2"/>
    </row>
    <row r="1355" spans="3:33" x14ac:dyDescent="0.2">
      <c r="C1355" s="69"/>
      <c r="D1355" s="69"/>
      <c r="AG1355" s="2"/>
    </row>
    <row r="1356" spans="3:33" x14ac:dyDescent="0.2">
      <c r="C1356" s="69"/>
      <c r="D1356" s="69"/>
      <c r="AG1356" s="2"/>
    </row>
    <row r="1357" spans="3:33" x14ac:dyDescent="0.2">
      <c r="C1357" s="69"/>
      <c r="D1357" s="69"/>
      <c r="AG1357" s="2"/>
    </row>
    <row r="1358" spans="3:33" x14ac:dyDescent="0.2">
      <c r="C1358" s="69"/>
      <c r="D1358" s="69"/>
      <c r="AG1358" s="2"/>
    </row>
    <row r="1359" spans="3:33" x14ac:dyDescent="0.2">
      <c r="C1359" s="69"/>
      <c r="D1359" s="69"/>
      <c r="AG1359" s="2"/>
    </row>
    <row r="1360" spans="3:33" x14ac:dyDescent="0.2">
      <c r="C1360" s="69"/>
      <c r="D1360" s="69"/>
      <c r="AG1360" s="2"/>
    </row>
    <row r="1361" spans="3:33" x14ac:dyDescent="0.2">
      <c r="C1361" s="69"/>
      <c r="D1361" s="69"/>
      <c r="AG1361" s="2"/>
    </row>
    <row r="1362" spans="3:33" x14ac:dyDescent="0.2">
      <c r="C1362" s="69"/>
      <c r="D1362" s="69"/>
      <c r="AG1362" s="2"/>
    </row>
    <row r="1363" spans="3:33" x14ac:dyDescent="0.2">
      <c r="C1363" s="69"/>
      <c r="D1363" s="69"/>
      <c r="AG1363" s="2"/>
    </row>
    <row r="1364" spans="3:33" x14ac:dyDescent="0.2">
      <c r="C1364" s="69"/>
      <c r="D1364" s="69"/>
      <c r="AG1364" s="2"/>
    </row>
    <row r="1365" spans="3:33" x14ac:dyDescent="0.2">
      <c r="C1365" s="69"/>
      <c r="D1365" s="69"/>
      <c r="AG1365" s="2"/>
    </row>
    <row r="1366" spans="3:33" x14ac:dyDescent="0.2">
      <c r="C1366" s="69"/>
      <c r="D1366" s="69"/>
      <c r="AG1366" s="2"/>
    </row>
    <row r="1367" spans="3:33" x14ac:dyDescent="0.2">
      <c r="C1367" s="69"/>
      <c r="D1367" s="69"/>
      <c r="AG1367" s="2"/>
    </row>
    <row r="1368" spans="3:33" x14ac:dyDescent="0.2">
      <c r="C1368" s="69"/>
      <c r="D1368" s="69"/>
      <c r="AG1368" s="2"/>
    </row>
    <row r="1369" spans="3:33" x14ac:dyDescent="0.2">
      <c r="C1369" s="69"/>
      <c r="D1369" s="69"/>
      <c r="AG1369" s="2"/>
    </row>
    <row r="1370" spans="3:33" x14ac:dyDescent="0.2">
      <c r="C1370" s="69"/>
      <c r="D1370" s="69"/>
      <c r="AG1370" s="2"/>
    </row>
    <row r="1371" spans="3:33" x14ac:dyDescent="0.2">
      <c r="C1371" s="69"/>
      <c r="D1371" s="69"/>
      <c r="AG1371" s="2"/>
    </row>
    <row r="1372" spans="3:33" x14ac:dyDescent="0.2">
      <c r="C1372" s="69"/>
      <c r="D1372" s="69"/>
      <c r="AG1372" s="2"/>
    </row>
    <row r="1373" spans="3:33" x14ac:dyDescent="0.2">
      <c r="C1373" s="69"/>
      <c r="D1373" s="69"/>
      <c r="AG1373" s="2"/>
    </row>
    <row r="1374" spans="3:33" x14ac:dyDescent="0.2">
      <c r="C1374" s="69"/>
      <c r="D1374" s="69"/>
      <c r="AG1374" s="2"/>
    </row>
    <row r="1375" spans="3:33" x14ac:dyDescent="0.2">
      <c r="C1375" s="69"/>
      <c r="D1375" s="69"/>
      <c r="AG1375" s="2"/>
    </row>
    <row r="1376" spans="3:33" x14ac:dyDescent="0.2">
      <c r="C1376" s="69"/>
      <c r="D1376" s="69"/>
      <c r="AG1376" s="2"/>
    </row>
    <row r="1377" spans="3:33" x14ac:dyDescent="0.2">
      <c r="C1377" s="69"/>
      <c r="D1377" s="69"/>
      <c r="AG1377" s="2"/>
    </row>
    <row r="1378" spans="3:33" x14ac:dyDescent="0.2">
      <c r="C1378" s="69"/>
      <c r="D1378" s="69"/>
      <c r="AG1378" s="2"/>
    </row>
    <row r="1379" spans="3:33" x14ac:dyDescent="0.2">
      <c r="C1379" s="69"/>
      <c r="D1379" s="69"/>
      <c r="AG1379" s="2"/>
    </row>
    <row r="1380" spans="3:33" x14ac:dyDescent="0.2">
      <c r="C1380" s="69"/>
      <c r="D1380" s="69"/>
      <c r="AG1380" s="2"/>
    </row>
    <row r="1381" spans="3:33" x14ac:dyDescent="0.2">
      <c r="C1381" s="69"/>
      <c r="D1381" s="69"/>
      <c r="AG1381" s="2"/>
    </row>
    <row r="1382" spans="3:33" x14ac:dyDescent="0.2">
      <c r="C1382" s="69"/>
      <c r="D1382" s="69"/>
      <c r="AG1382" s="2"/>
    </row>
    <row r="1383" spans="3:33" x14ac:dyDescent="0.2">
      <c r="C1383" s="69"/>
      <c r="D1383" s="69"/>
      <c r="AG1383" s="2"/>
    </row>
    <row r="1384" spans="3:33" x14ac:dyDescent="0.2">
      <c r="C1384" s="69"/>
      <c r="D1384" s="69"/>
      <c r="AG1384" s="2"/>
    </row>
    <row r="1385" spans="3:33" x14ac:dyDescent="0.2">
      <c r="C1385" s="69"/>
      <c r="D1385" s="69"/>
      <c r="AG1385" s="2"/>
    </row>
    <row r="1386" spans="3:33" x14ac:dyDescent="0.2">
      <c r="C1386" s="69"/>
      <c r="D1386" s="69"/>
      <c r="AG1386" s="2"/>
    </row>
    <row r="1387" spans="3:33" x14ac:dyDescent="0.2">
      <c r="C1387" s="69"/>
      <c r="D1387" s="69"/>
      <c r="AG1387" s="2"/>
    </row>
    <row r="1388" spans="3:33" x14ac:dyDescent="0.2">
      <c r="C1388" s="69"/>
      <c r="D1388" s="69"/>
      <c r="AG1388" s="2"/>
    </row>
    <row r="1389" spans="3:33" x14ac:dyDescent="0.2">
      <c r="C1389" s="69"/>
      <c r="D1389" s="69"/>
      <c r="AG1389" s="2"/>
    </row>
    <row r="1390" spans="3:33" x14ac:dyDescent="0.2">
      <c r="C1390" s="69"/>
      <c r="D1390" s="69"/>
      <c r="AG1390" s="2"/>
    </row>
    <row r="1391" spans="3:33" x14ac:dyDescent="0.2">
      <c r="C1391" s="69"/>
      <c r="D1391" s="69"/>
      <c r="AG1391" s="2"/>
    </row>
    <row r="1392" spans="3:33" x14ac:dyDescent="0.2">
      <c r="C1392" s="69"/>
      <c r="D1392" s="69"/>
      <c r="AG1392" s="2"/>
    </row>
    <row r="1393" spans="3:33" x14ac:dyDescent="0.2">
      <c r="C1393" s="69"/>
      <c r="D1393" s="69"/>
      <c r="AG1393" s="2"/>
    </row>
    <row r="1394" spans="3:33" x14ac:dyDescent="0.2">
      <c r="C1394" s="69"/>
      <c r="D1394" s="69"/>
      <c r="AG1394" s="2"/>
    </row>
    <row r="1395" spans="3:33" x14ac:dyDescent="0.2">
      <c r="C1395" s="69"/>
      <c r="D1395" s="69"/>
      <c r="AG1395" s="2"/>
    </row>
    <row r="1396" spans="3:33" x14ac:dyDescent="0.2">
      <c r="C1396" s="69"/>
      <c r="D1396" s="69"/>
      <c r="AG1396" s="2"/>
    </row>
    <row r="1397" spans="3:33" x14ac:dyDescent="0.2">
      <c r="C1397" s="69"/>
      <c r="D1397" s="69"/>
      <c r="AG1397" s="2"/>
    </row>
    <row r="1398" spans="3:33" x14ac:dyDescent="0.2">
      <c r="C1398" s="69"/>
      <c r="D1398" s="69"/>
      <c r="AG1398" s="2"/>
    </row>
    <row r="1399" spans="3:33" x14ac:dyDescent="0.2">
      <c r="C1399" s="69"/>
      <c r="D1399" s="69"/>
      <c r="AG1399" s="2"/>
    </row>
    <row r="1400" spans="3:33" x14ac:dyDescent="0.2">
      <c r="C1400" s="69"/>
      <c r="D1400" s="69"/>
      <c r="AG1400" s="2"/>
    </row>
    <row r="1401" spans="3:33" x14ac:dyDescent="0.2">
      <c r="C1401" s="69"/>
      <c r="D1401" s="69"/>
      <c r="AG1401" s="2"/>
    </row>
    <row r="1402" spans="3:33" x14ac:dyDescent="0.2">
      <c r="C1402" s="69"/>
      <c r="D1402" s="69"/>
      <c r="AG1402" s="2"/>
    </row>
    <row r="1403" spans="3:33" x14ac:dyDescent="0.2">
      <c r="C1403" s="69"/>
      <c r="D1403" s="69"/>
      <c r="AG1403" s="2"/>
    </row>
    <row r="1404" spans="3:33" x14ac:dyDescent="0.2">
      <c r="C1404" s="69"/>
      <c r="D1404" s="69"/>
      <c r="AG1404" s="2"/>
    </row>
    <row r="1405" spans="3:33" x14ac:dyDescent="0.2">
      <c r="C1405" s="69"/>
      <c r="D1405" s="69"/>
      <c r="AG1405" s="2"/>
    </row>
    <row r="1406" spans="3:33" x14ac:dyDescent="0.2">
      <c r="C1406" s="69"/>
      <c r="D1406" s="69"/>
      <c r="AG1406" s="2"/>
    </row>
    <row r="1407" spans="3:33" x14ac:dyDescent="0.2">
      <c r="C1407" s="69"/>
      <c r="D1407" s="69"/>
      <c r="AG1407" s="2"/>
    </row>
    <row r="1408" spans="3:33" x14ac:dyDescent="0.2">
      <c r="C1408" s="69"/>
      <c r="D1408" s="69"/>
      <c r="AG1408" s="2"/>
    </row>
    <row r="1409" spans="3:33" x14ac:dyDescent="0.2">
      <c r="C1409" s="69"/>
      <c r="D1409" s="69"/>
      <c r="AG1409" s="2"/>
    </row>
    <row r="1410" spans="3:33" x14ac:dyDescent="0.2">
      <c r="C1410" s="69"/>
      <c r="D1410" s="69"/>
      <c r="AG1410" s="2"/>
    </row>
    <row r="1411" spans="3:33" x14ac:dyDescent="0.2">
      <c r="C1411" s="69"/>
      <c r="D1411" s="69"/>
      <c r="AG1411" s="2"/>
    </row>
    <row r="1412" spans="3:33" x14ac:dyDescent="0.2">
      <c r="C1412" s="69"/>
      <c r="D1412" s="69"/>
      <c r="AG1412" s="2"/>
    </row>
    <row r="1413" spans="3:33" x14ac:dyDescent="0.2">
      <c r="C1413" s="69"/>
      <c r="D1413" s="69"/>
      <c r="AG1413" s="2"/>
    </row>
    <row r="1414" spans="3:33" x14ac:dyDescent="0.2">
      <c r="C1414" s="69"/>
      <c r="D1414" s="69"/>
      <c r="AG1414" s="2"/>
    </row>
    <row r="1415" spans="3:33" x14ac:dyDescent="0.2">
      <c r="C1415" s="69"/>
      <c r="D1415" s="69"/>
      <c r="AG1415" s="2"/>
    </row>
    <row r="1416" spans="3:33" x14ac:dyDescent="0.2">
      <c r="C1416" s="69"/>
      <c r="D1416" s="69"/>
      <c r="AG1416" s="2"/>
    </row>
    <row r="1417" spans="3:33" x14ac:dyDescent="0.2">
      <c r="C1417" s="69"/>
      <c r="D1417" s="69"/>
      <c r="AG1417" s="2"/>
    </row>
    <row r="1418" spans="3:33" x14ac:dyDescent="0.2">
      <c r="C1418" s="69"/>
      <c r="D1418" s="69"/>
      <c r="AG1418" s="2"/>
    </row>
    <row r="1419" spans="3:33" x14ac:dyDescent="0.2">
      <c r="C1419" s="69"/>
      <c r="D1419" s="69"/>
      <c r="AG1419" s="2"/>
    </row>
    <row r="1420" spans="3:33" x14ac:dyDescent="0.2">
      <c r="C1420" s="69"/>
      <c r="D1420" s="69"/>
      <c r="AG1420" s="2"/>
    </row>
    <row r="1421" spans="3:33" x14ac:dyDescent="0.2">
      <c r="C1421" s="69"/>
      <c r="D1421" s="69"/>
      <c r="AG1421" s="2"/>
    </row>
    <row r="1422" spans="3:33" x14ac:dyDescent="0.2">
      <c r="C1422" s="69"/>
      <c r="D1422" s="69"/>
      <c r="AG1422" s="2"/>
    </row>
    <row r="1423" spans="3:33" x14ac:dyDescent="0.2">
      <c r="C1423" s="69"/>
      <c r="D1423" s="69"/>
      <c r="AG1423" s="2"/>
    </row>
    <row r="1424" spans="3:33" x14ac:dyDescent="0.2">
      <c r="C1424" s="69"/>
      <c r="D1424" s="69"/>
      <c r="AG1424" s="2"/>
    </row>
    <row r="1425" spans="3:33" x14ac:dyDescent="0.2">
      <c r="C1425" s="69"/>
      <c r="D1425" s="69"/>
      <c r="AG1425" s="2"/>
    </row>
    <row r="1426" spans="3:33" x14ac:dyDescent="0.2">
      <c r="C1426" s="69"/>
      <c r="D1426" s="69"/>
      <c r="AG1426" s="2"/>
    </row>
    <row r="1427" spans="3:33" x14ac:dyDescent="0.2">
      <c r="C1427" s="69"/>
      <c r="D1427" s="69"/>
      <c r="AG1427" s="2"/>
    </row>
    <row r="1428" spans="3:33" x14ac:dyDescent="0.2">
      <c r="C1428" s="69"/>
      <c r="D1428" s="69"/>
      <c r="AG1428" s="2"/>
    </row>
    <row r="1429" spans="3:33" x14ac:dyDescent="0.2">
      <c r="C1429" s="69"/>
      <c r="D1429" s="69"/>
      <c r="AG1429" s="2"/>
    </row>
    <row r="1430" spans="3:33" x14ac:dyDescent="0.2">
      <c r="C1430" s="69"/>
      <c r="D1430" s="69"/>
      <c r="AG1430" s="2"/>
    </row>
    <row r="1431" spans="3:33" x14ac:dyDescent="0.2">
      <c r="C1431" s="69"/>
      <c r="D1431" s="69"/>
      <c r="AG1431" s="2"/>
    </row>
    <row r="1432" spans="3:33" x14ac:dyDescent="0.2">
      <c r="C1432" s="69"/>
      <c r="D1432" s="69"/>
      <c r="AG1432" s="2"/>
    </row>
    <row r="1433" spans="3:33" x14ac:dyDescent="0.2">
      <c r="C1433" s="69"/>
      <c r="D1433" s="69"/>
      <c r="AG1433" s="2"/>
    </row>
    <row r="1434" spans="3:33" x14ac:dyDescent="0.2">
      <c r="C1434" s="69"/>
      <c r="D1434" s="69"/>
      <c r="AG1434" s="2"/>
    </row>
    <row r="1435" spans="3:33" x14ac:dyDescent="0.2">
      <c r="C1435" s="69"/>
      <c r="D1435" s="69"/>
      <c r="AG1435" s="2"/>
    </row>
    <row r="1436" spans="3:33" x14ac:dyDescent="0.2">
      <c r="C1436" s="69"/>
      <c r="D1436" s="69"/>
      <c r="AG1436" s="2"/>
    </row>
    <row r="1437" spans="3:33" x14ac:dyDescent="0.2">
      <c r="C1437" s="69"/>
      <c r="D1437" s="69"/>
      <c r="AG1437" s="2"/>
    </row>
    <row r="1438" spans="3:33" x14ac:dyDescent="0.2">
      <c r="C1438" s="69"/>
      <c r="D1438" s="69"/>
      <c r="AG1438" s="2"/>
    </row>
    <row r="1439" spans="3:33" x14ac:dyDescent="0.2">
      <c r="C1439" s="69"/>
      <c r="D1439" s="69"/>
      <c r="AG1439" s="2"/>
    </row>
    <row r="1440" spans="3:33" x14ac:dyDescent="0.2">
      <c r="C1440" s="69"/>
      <c r="D1440" s="69"/>
      <c r="AG1440" s="2"/>
    </row>
    <row r="1441" spans="3:33" x14ac:dyDescent="0.2">
      <c r="C1441" s="69"/>
      <c r="D1441" s="69"/>
      <c r="AG1441" s="2"/>
    </row>
    <row r="1442" spans="3:33" x14ac:dyDescent="0.2">
      <c r="C1442" s="69"/>
      <c r="D1442" s="69"/>
      <c r="AG1442" s="2"/>
    </row>
    <row r="1443" spans="3:33" x14ac:dyDescent="0.2">
      <c r="C1443" s="69"/>
      <c r="D1443" s="69"/>
      <c r="AG1443" s="2"/>
    </row>
    <row r="1444" spans="3:33" x14ac:dyDescent="0.2">
      <c r="C1444" s="69"/>
      <c r="D1444" s="69"/>
      <c r="AG1444" s="2"/>
    </row>
    <row r="1445" spans="3:33" x14ac:dyDescent="0.2">
      <c r="C1445" s="69"/>
      <c r="D1445" s="69"/>
      <c r="AG1445" s="2"/>
    </row>
    <row r="1446" spans="3:33" x14ac:dyDescent="0.2">
      <c r="C1446" s="69"/>
      <c r="D1446" s="69"/>
      <c r="AG1446" s="2"/>
    </row>
    <row r="1447" spans="3:33" x14ac:dyDescent="0.2">
      <c r="C1447" s="69"/>
      <c r="D1447" s="69"/>
      <c r="AG1447" s="2"/>
    </row>
    <row r="1448" spans="3:33" x14ac:dyDescent="0.2">
      <c r="C1448" s="69"/>
      <c r="D1448" s="69"/>
      <c r="AG1448" s="2"/>
    </row>
    <row r="1449" spans="3:33" x14ac:dyDescent="0.2">
      <c r="C1449" s="69"/>
      <c r="D1449" s="69"/>
      <c r="AG1449" s="2"/>
    </row>
    <row r="1450" spans="3:33" x14ac:dyDescent="0.2">
      <c r="C1450" s="69"/>
      <c r="D1450" s="69"/>
      <c r="AG1450" s="2"/>
    </row>
    <row r="1451" spans="3:33" x14ac:dyDescent="0.2">
      <c r="C1451" s="69"/>
      <c r="D1451" s="69"/>
      <c r="AG1451" s="2"/>
    </row>
    <row r="1452" spans="3:33" x14ac:dyDescent="0.2">
      <c r="C1452" s="69"/>
      <c r="D1452" s="69"/>
      <c r="AG1452" s="2"/>
    </row>
    <row r="1453" spans="3:33" x14ac:dyDescent="0.2">
      <c r="C1453" s="69"/>
      <c r="D1453" s="69"/>
      <c r="AG1453" s="2"/>
    </row>
    <row r="1454" spans="3:33" x14ac:dyDescent="0.2">
      <c r="C1454" s="69"/>
      <c r="D1454" s="69"/>
      <c r="AG1454" s="2"/>
    </row>
    <row r="1455" spans="3:33" x14ac:dyDescent="0.2">
      <c r="C1455" s="69"/>
      <c r="D1455" s="69"/>
      <c r="AG1455" s="2"/>
    </row>
    <row r="1456" spans="3:33" x14ac:dyDescent="0.2">
      <c r="C1456" s="69"/>
      <c r="D1456" s="69"/>
      <c r="AG1456" s="2"/>
    </row>
    <row r="1457" spans="3:33" x14ac:dyDescent="0.2">
      <c r="C1457" s="69"/>
      <c r="D1457" s="69"/>
      <c r="AG1457" s="2"/>
    </row>
    <row r="1458" spans="3:33" x14ac:dyDescent="0.2">
      <c r="C1458" s="69"/>
      <c r="D1458" s="69"/>
      <c r="AG1458" s="2"/>
    </row>
    <row r="1459" spans="3:33" x14ac:dyDescent="0.2">
      <c r="C1459" s="69"/>
      <c r="D1459" s="69"/>
      <c r="AG1459" s="2"/>
    </row>
    <row r="1460" spans="3:33" x14ac:dyDescent="0.2">
      <c r="C1460" s="69"/>
      <c r="D1460" s="69"/>
      <c r="AG1460" s="2"/>
    </row>
    <row r="1461" spans="3:33" x14ac:dyDescent="0.2">
      <c r="C1461" s="69"/>
      <c r="D1461" s="69"/>
      <c r="AG1461" s="2"/>
    </row>
    <row r="1462" spans="3:33" x14ac:dyDescent="0.2">
      <c r="C1462" s="69"/>
      <c r="D1462" s="69"/>
      <c r="AG1462" s="2"/>
    </row>
    <row r="1463" spans="3:33" x14ac:dyDescent="0.2">
      <c r="C1463" s="69"/>
      <c r="D1463" s="69"/>
      <c r="AG1463" s="2"/>
    </row>
    <row r="1464" spans="3:33" x14ac:dyDescent="0.2">
      <c r="C1464" s="69"/>
      <c r="D1464" s="69"/>
      <c r="AG1464" s="2"/>
    </row>
    <row r="1465" spans="3:33" x14ac:dyDescent="0.2">
      <c r="C1465" s="69"/>
      <c r="D1465" s="69"/>
      <c r="AG1465" s="2"/>
    </row>
    <row r="1466" spans="3:33" x14ac:dyDescent="0.2">
      <c r="C1466" s="69"/>
      <c r="D1466" s="69"/>
      <c r="AG1466" s="2"/>
    </row>
    <row r="1467" spans="3:33" x14ac:dyDescent="0.2">
      <c r="C1467" s="69"/>
      <c r="D1467" s="69"/>
      <c r="AG1467" s="2"/>
    </row>
    <row r="1468" spans="3:33" x14ac:dyDescent="0.2">
      <c r="C1468" s="69"/>
      <c r="D1468" s="69"/>
      <c r="AG1468" s="2"/>
    </row>
    <row r="1469" spans="3:33" x14ac:dyDescent="0.2">
      <c r="C1469" s="69"/>
      <c r="D1469" s="69"/>
      <c r="AG1469" s="2"/>
    </row>
    <row r="1470" spans="3:33" x14ac:dyDescent="0.2">
      <c r="C1470" s="69"/>
      <c r="D1470" s="69"/>
      <c r="AG1470" s="2"/>
    </row>
    <row r="1471" spans="3:33" x14ac:dyDescent="0.2">
      <c r="C1471" s="69"/>
      <c r="D1471" s="69"/>
      <c r="AG1471" s="2"/>
    </row>
    <row r="1472" spans="3:33" x14ac:dyDescent="0.2">
      <c r="C1472" s="69"/>
      <c r="D1472" s="69"/>
      <c r="AG1472" s="2"/>
    </row>
    <row r="1473" spans="3:33" x14ac:dyDescent="0.2">
      <c r="C1473" s="69"/>
      <c r="D1473" s="69"/>
      <c r="AG1473" s="2"/>
    </row>
    <row r="1474" spans="3:33" x14ac:dyDescent="0.2">
      <c r="C1474" s="69"/>
      <c r="D1474" s="69"/>
      <c r="AG1474" s="2"/>
    </row>
    <row r="1475" spans="3:33" x14ac:dyDescent="0.2">
      <c r="C1475" s="69"/>
      <c r="D1475" s="69"/>
      <c r="AG1475" s="2"/>
    </row>
    <row r="1476" spans="3:33" x14ac:dyDescent="0.2">
      <c r="C1476" s="69"/>
      <c r="D1476" s="69"/>
      <c r="AG1476" s="2"/>
    </row>
    <row r="1477" spans="3:33" x14ac:dyDescent="0.2">
      <c r="C1477" s="69"/>
      <c r="D1477" s="69"/>
      <c r="AG1477" s="2"/>
    </row>
    <row r="1478" spans="3:33" x14ac:dyDescent="0.2">
      <c r="C1478" s="69"/>
      <c r="D1478" s="69"/>
      <c r="AG1478" s="2"/>
    </row>
    <row r="1479" spans="3:33" x14ac:dyDescent="0.2">
      <c r="C1479" s="69"/>
      <c r="D1479" s="69"/>
      <c r="AG1479" s="2"/>
    </row>
    <row r="1480" spans="3:33" x14ac:dyDescent="0.2">
      <c r="C1480" s="69"/>
      <c r="D1480" s="69"/>
      <c r="AG1480" s="2"/>
    </row>
    <row r="1481" spans="3:33" x14ac:dyDescent="0.2">
      <c r="C1481" s="69"/>
      <c r="D1481" s="69"/>
      <c r="AG1481" s="2"/>
    </row>
    <row r="1482" spans="3:33" x14ac:dyDescent="0.2">
      <c r="C1482" s="69"/>
      <c r="D1482" s="69"/>
      <c r="AG1482" s="2"/>
    </row>
    <row r="1483" spans="3:33" x14ac:dyDescent="0.2">
      <c r="C1483" s="69"/>
      <c r="D1483" s="69"/>
      <c r="AG1483" s="2"/>
    </row>
    <row r="1484" spans="3:33" x14ac:dyDescent="0.2">
      <c r="C1484" s="69"/>
      <c r="D1484" s="69"/>
      <c r="AG1484" s="2"/>
    </row>
    <row r="1485" spans="3:33" x14ac:dyDescent="0.2">
      <c r="C1485" s="69"/>
      <c r="D1485" s="69"/>
      <c r="AG1485" s="2"/>
    </row>
    <row r="1486" spans="3:33" x14ac:dyDescent="0.2">
      <c r="C1486" s="69"/>
      <c r="D1486" s="69"/>
      <c r="AG1486" s="2"/>
    </row>
    <row r="1487" spans="3:33" x14ac:dyDescent="0.2">
      <c r="C1487" s="69"/>
      <c r="D1487" s="69"/>
      <c r="AG1487" s="2"/>
    </row>
    <row r="1488" spans="3:33" x14ac:dyDescent="0.2">
      <c r="C1488" s="69"/>
      <c r="D1488" s="69"/>
      <c r="AG1488" s="2"/>
    </row>
    <row r="1489" spans="3:33" x14ac:dyDescent="0.2">
      <c r="C1489" s="69"/>
      <c r="D1489" s="69"/>
      <c r="AG1489" s="2"/>
    </row>
    <row r="1490" spans="3:33" x14ac:dyDescent="0.2">
      <c r="C1490" s="69"/>
      <c r="D1490" s="69"/>
      <c r="AG1490" s="2"/>
    </row>
    <row r="1491" spans="3:33" x14ac:dyDescent="0.2">
      <c r="C1491" s="69"/>
      <c r="D1491" s="69"/>
      <c r="AG1491" s="2"/>
    </row>
    <row r="1492" spans="3:33" x14ac:dyDescent="0.2">
      <c r="C1492" s="69"/>
      <c r="D1492" s="69"/>
      <c r="AG1492" s="2"/>
    </row>
    <row r="1493" spans="3:33" x14ac:dyDescent="0.2">
      <c r="C1493" s="69"/>
      <c r="D1493" s="69"/>
      <c r="AG1493" s="2"/>
    </row>
    <row r="1494" spans="3:33" x14ac:dyDescent="0.2">
      <c r="C1494" s="69"/>
      <c r="D1494" s="69"/>
      <c r="AG1494" s="2"/>
    </row>
    <row r="1495" spans="3:33" x14ac:dyDescent="0.2">
      <c r="C1495" s="69"/>
      <c r="D1495" s="69"/>
      <c r="AG1495" s="2"/>
    </row>
    <row r="1496" spans="3:33" x14ac:dyDescent="0.2">
      <c r="C1496" s="69"/>
      <c r="D1496" s="69"/>
      <c r="AG1496" s="2"/>
    </row>
    <row r="1497" spans="3:33" x14ac:dyDescent="0.2">
      <c r="C1497" s="69"/>
      <c r="D1497" s="69"/>
      <c r="AG1497" s="2"/>
    </row>
    <row r="1498" spans="3:33" x14ac:dyDescent="0.2">
      <c r="C1498" s="69"/>
      <c r="D1498" s="69"/>
      <c r="AG1498" s="2"/>
    </row>
    <row r="1499" spans="3:33" x14ac:dyDescent="0.2">
      <c r="C1499" s="69"/>
      <c r="D1499" s="69"/>
      <c r="AG1499" s="2"/>
    </row>
    <row r="1500" spans="3:33" x14ac:dyDescent="0.2">
      <c r="C1500" s="69"/>
      <c r="D1500" s="69"/>
      <c r="AG1500" s="2"/>
    </row>
    <row r="1501" spans="3:33" x14ac:dyDescent="0.2">
      <c r="C1501" s="69"/>
      <c r="D1501" s="69"/>
      <c r="AG1501" s="2"/>
    </row>
    <row r="1502" spans="3:33" x14ac:dyDescent="0.2">
      <c r="C1502" s="69"/>
      <c r="D1502" s="69"/>
      <c r="AG1502" s="2"/>
    </row>
    <row r="1503" spans="3:33" x14ac:dyDescent="0.2">
      <c r="C1503" s="69"/>
      <c r="D1503" s="69"/>
      <c r="AG1503" s="2"/>
    </row>
    <row r="1504" spans="3:33" x14ac:dyDescent="0.2">
      <c r="C1504" s="69"/>
      <c r="D1504" s="69"/>
      <c r="AG1504" s="2"/>
    </row>
    <row r="1505" spans="3:33" x14ac:dyDescent="0.2">
      <c r="C1505" s="69"/>
      <c r="D1505" s="69"/>
      <c r="AG1505" s="2"/>
    </row>
    <row r="1506" spans="3:33" x14ac:dyDescent="0.2">
      <c r="C1506" s="69"/>
      <c r="D1506" s="69"/>
      <c r="AG1506" s="2"/>
    </row>
    <row r="1507" spans="3:33" x14ac:dyDescent="0.2">
      <c r="C1507" s="69"/>
      <c r="D1507" s="69"/>
      <c r="AG1507" s="2"/>
    </row>
    <row r="1508" spans="3:33" x14ac:dyDescent="0.2">
      <c r="C1508" s="69"/>
      <c r="D1508" s="69"/>
      <c r="AG1508" s="2"/>
    </row>
    <row r="1509" spans="3:33" x14ac:dyDescent="0.2">
      <c r="C1509" s="69"/>
      <c r="D1509" s="69"/>
      <c r="AG1509" s="2"/>
    </row>
    <row r="1510" spans="3:33" x14ac:dyDescent="0.2">
      <c r="C1510" s="69"/>
      <c r="D1510" s="69"/>
      <c r="AG1510" s="2"/>
    </row>
    <row r="1511" spans="3:33" x14ac:dyDescent="0.2">
      <c r="C1511" s="69"/>
      <c r="D1511" s="69"/>
      <c r="AG1511" s="2"/>
    </row>
    <row r="1512" spans="3:33" x14ac:dyDescent="0.2">
      <c r="C1512" s="69"/>
      <c r="D1512" s="69"/>
      <c r="AG1512" s="2"/>
    </row>
    <row r="1513" spans="3:33" x14ac:dyDescent="0.2">
      <c r="C1513" s="69"/>
      <c r="D1513" s="69"/>
      <c r="AG1513" s="2"/>
    </row>
    <row r="1514" spans="3:33" x14ac:dyDescent="0.2">
      <c r="C1514" s="69"/>
      <c r="D1514" s="69"/>
      <c r="AG1514" s="2"/>
    </row>
    <row r="1515" spans="3:33" x14ac:dyDescent="0.2">
      <c r="C1515" s="69"/>
      <c r="D1515" s="69"/>
      <c r="AG1515" s="2"/>
    </row>
    <row r="1516" spans="3:33" x14ac:dyDescent="0.2">
      <c r="C1516" s="69"/>
      <c r="D1516" s="69"/>
      <c r="AG1516" s="2"/>
    </row>
    <row r="1517" spans="3:33" x14ac:dyDescent="0.2">
      <c r="C1517" s="69"/>
      <c r="D1517" s="69"/>
      <c r="AG1517" s="2"/>
    </row>
    <row r="1518" spans="3:33" x14ac:dyDescent="0.2">
      <c r="C1518" s="69"/>
      <c r="D1518" s="69"/>
      <c r="AG1518" s="2"/>
    </row>
    <row r="1519" spans="3:33" x14ac:dyDescent="0.2">
      <c r="C1519" s="69"/>
      <c r="D1519" s="69"/>
      <c r="AG1519" s="2"/>
    </row>
    <row r="1520" spans="3:33" x14ac:dyDescent="0.2">
      <c r="C1520" s="69"/>
      <c r="D1520" s="69"/>
      <c r="AG1520" s="2"/>
    </row>
    <row r="1521" spans="3:33" x14ac:dyDescent="0.2">
      <c r="C1521" s="69"/>
      <c r="D1521" s="69"/>
      <c r="AG1521" s="2"/>
    </row>
    <row r="1522" spans="3:33" x14ac:dyDescent="0.2">
      <c r="C1522" s="69"/>
      <c r="D1522" s="69"/>
      <c r="AG1522" s="2"/>
    </row>
    <row r="1523" spans="3:33" x14ac:dyDescent="0.2">
      <c r="C1523" s="69"/>
      <c r="D1523" s="69"/>
      <c r="AG1523" s="2"/>
    </row>
    <row r="1524" spans="3:33" x14ac:dyDescent="0.2">
      <c r="C1524" s="69"/>
      <c r="D1524" s="69"/>
      <c r="AG1524" s="2"/>
    </row>
    <row r="1525" spans="3:33" x14ac:dyDescent="0.2">
      <c r="C1525" s="69"/>
      <c r="D1525" s="69"/>
      <c r="AG1525" s="2"/>
    </row>
    <row r="1526" spans="3:33" x14ac:dyDescent="0.2">
      <c r="C1526" s="69"/>
      <c r="D1526" s="69"/>
      <c r="AG1526" s="2"/>
    </row>
    <row r="1527" spans="3:33" x14ac:dyDescent="0.2">
      <c r="C1527" s="69"/>
      <c r="D1527" s="69"/>
      <c r="AG1527" s="2"/>
    </row>
    <row r="1528" spans="3:33" x14ac:dyDescent="0.2">
      <c r="C1528" s="69"/>
      <c r="D1528" s="69"/>
      <c r="AG1528" s="2"/>
    </row>
    <row r="1529" spans="3:33" x14ac:dyDescent="0.2">
      <c r="C1529" s="69"/>
      <c r="D1529" s="69"/>
      <c r="AG1529" s="2"/>
    </row>
    <row r="1530" spans="3:33" x14ac:dyDescent="0.2">
      <c r="C1530" s="69"/>
      <c r="D1530" s="69"/>
      <c r="AG1530" s="2"/>
    </row>
    <row r="1531" spans="3:33" x14ac:dyDescent="0.2">
      <c r="C1531" s="69"/>
      <c r="D1531" s="69"/>
      <c r="AG1531" s="2"/>
    </row>
    <row r="1532" spans="3:33" x14ac:dyDescent="0.2">
      <c r="C1532" s="69"/>
      <c r="D1532" s="69"/>
      <c r="AG1532" s="2"/>
    </row>
    <row r="1533" spans="3:33" x14ac:dyDescent="0.2">
      <c r="C1533" s="69"/>
      <c r="D1533" s="69"/>
      <c r="AG1533" s="2"/>
    </row>
    <row r="1534" spans="3:33" x14ac:dyDescent="0.2">
      <c r="C1534" s="69"/>
      <c r="D1534" s="69"/>
      <c r="AG1534" s="2"/>
    </row>
    <row r="1535" spans="3:33" x14ac:dyDescent="0.2">
      <c r="C1535" s="69"/>
      <c r="D1535" s="69"/>
      <c r="AG1535" s="2"/>
    </row>
    <row r="1536" spans="3:33" x14ac:dyDescent="0.2">
      <c r="C1536" s="69"/>
      <c r="D1536" s="69"/>
      <c r="AG1536" s="2"/>
    </row>
    <row r="1537" spans="3:33" x14ac:dyDescent="0.2">
      <c r="C1537" s="69"/>
      <c r="D1537" s="69"/>
      <c r="AG1537" s="2"/>
    </row>
    <row r="1538" spans="3:33" x14ac:dyDescent="0.2">
      <c r="C1538" s="69"/>
      <c r="D1538" s="69"/>
      <c r="AG1538" s="2"/>
    </row>
    <row r="1539" spans="3:33" x14ac:dyDescent="0.2">
      <c r="C1539" s="69"/>
      <c r="D1539" s="69"/>
      <c r="AG1539" s="2"/>
    </row>
    <row r="1540" spans="3:33" x14ac:dyDescent="0.2">
      <c r="C1540" s="69"/>
      <c r="D1540" s="69"/>
      <c r="AG1540" s="2"/>
    </row>
    <row r="1541" spans="3:33" x14ac:dyDescent="0.2">
      <c r="C1541" s="69"/>
      <c r="D1541" s="69"/>
      <c r="AG1541" s="2"/>
    </row>
    <row r="1542" spans="3:33" x14ac:dyDescent="0.2">
      <c r="C1542" s="69"/>
      <c r="D1542" s="69"/>
      <c r="AG1542" s="2"/>
    </row>
    <row r="1543" spans="3:33" x14ac:dyDescent="0.2">
      <c r="C1543" s="69"/>
      <c r="D1543" s="69"/>
      <c r="AG1543" s="2"/>
    </row>
    <row r="1544" spans="3:33" x14ac:dyDescent="0.2">
      <c r="C1544" s="69"/>
      <c r="D1544" s="69"/>
      <c r="AG1544" s="2"/>
    </row>
    <row r="1545" spans="3:33" x14ac:dyDescent="0.2">
      <c r="C1545" s="69"/>
      <c r="D1545" s="69"/>
      <c r="AG1545" s="2"/>
    </row>
    <row r="1546" spans="3:33" x14ac:dyDescent="0.2">
      <c r="C1546" s="69"/>
      <c r="D1546" s="69"/>
      <c r="AG1546" s="2"/>
    </row>
    <row r="1547" spans="3:33" x14ac:dyDescent="0.2">
      <c r="C1547" s="69"/>
      <c r="D1547" s="69"/>
      <c r="AG1547" s="2"/>
    </row>
    <row r="1548" spans="3:33" x14ac:dyDescent="0.2">
      <c r="C1548" s="69"/>
      <c r="D1548" s="69"/>
      <c r="AG1548" s="2"/>
    </row>
    <row r="1549" spans="3:33" x14ac:dyDescent="0.2">
      <c r="C1549" s="69"/>
      <c r="D1549" s="69"/>
      <c r="AG1549" s="2"/>
    </row>
    <row r="1550" spans="3:33" x14ac:dyDescent="0.2">
      <c r="C1550" s="69"/>
      <c r="D1550" s="69"/>
      <c r="AG1550" s="2"/>
    </row>
    <row r="1551" spans="3:33" x14ac:dyDescent="0.2">
      <c r="C1551" s="69"/>
      <c r="D1551" s="69"/>
      <c r="AG1551" s="2"/>
    </row>
    <row r="1552" spans="3:33" x14ac:dyDescent="0.2">
      <c r="C1552" s="69"/>
      <c r="D1552" s="69"/>
      <c r="AG1552" s="2"/>
    </row>
    <row r="1553" spans="3:33" x14ac:dyDescent="0.2">
      <c r="C1553" s="69"/>
      <c r="D1553" s="69"/>
      <c r="AG1553" s="2"/>
    </row>
    <row r="1554" spans="3:33" x14ac:dyDescent="0.2">
      <c r="C1554" s="69"/>
      <c r="D1554" s="69"/>
      <c r="AG1554" s="2"/>
    </row>
    <row r="1555" spans="3:33" x14ac:dyDescent="0.2">
      <c r="C1555" s="69"/>
      <c r="D1555" s="69"/>
      <c r="AG1555" s="2"/>
    </row>
    <row r="1556" spans="3:33" x14ac:dyDescent="0.2">
      <c r="C1556" s="69"/>
      <c r="D1556" s="69"/>
      <c r="AG1556" s="2"/>
    </row>
    <row r="1557" spans="3:33" x14ac:dyDescent="0.2">
      <c r="C1557" s="69"/>
      <c r="D1557" s="69"/>
      <c r="AG1557" s="2"/>
    </row>
    <row r="1558" spans="3:33" x14ac:dyDescent="0.2">
      <c r="C1558" s="69"/>
      <c r="D1558" s="69"/>
      <c r="AG1558" s="2"/>
    </row>
    <row r="1559" spans="3:33" x14ac:dyDescent="0.2">
      <c r="C1559" s="69"/>
      <c r="D1559" s="69"/>
      <c r="AG1559" s="2"/>
    </row>
    <row r="1560" spans="3:33" x14ac:dyDescent="0.2">
      <c r="C1560" s="69"/>
      <c r="D1560" s="69"/>
      <c r="AG1560" s="2"/>
    </row>
    <row r="1561" spans="3:33" x14ac:dyDescent="0.2">
      <c r="C1561" s="69"/>
      <c r="D1561" s="69"/>
      <c r="AG1561" s="2"/>
    </row>
    <row r="1562" spans="3:33" x14ac:dyDescent="0.2">
      <c r="C1562" s="69"/>
      <c r="D1562" s="69"/>
      <c r="AG1562" s="2"/>
    </row>
    <row r="1563" spans="3:33" x14ac:dyDescent="0.2">
      <c r="C1563" s="69"/>
      <c r="D1563" s="69"/>
      <c r="AG1563" s="2"/>
    </row>
    <row r="1564" spans="3:33" x14ac:dyDescent="0.2">
      <c r="C1564" s="69"/>
      <c r="D1564" s="69"/>
      <c r="AG1564" s="2"/>
    </row>
    <row r="1565" spans="3:33" x14ac:dyDescent="0.2">
      <c r="C1565" s="69"/>
      <c r="D1565" s="69"/>
      <c r="AG1565" s="2"/>
    </row>
    <row r="1566" spans="3:33" x14ac:dyDescent="0.2">
      <c r="C1566" s="69"/>
      <c r="D1566" s="69"/>
      <c r="AG1566" s="2"/>
    </row>
    <row r="1567" spans="3:33" x14ac:dyDescent="0.2">
      <c r="C1567" s="69"/>
      <c r="D1567" s="69"/>
      <c r="AG1567" s="2"/>
    </row>
    <row r="1568" spans="3:33" x14ac:dyDescent="0.2">
      <c r="C1568" s="69"/>
      <c r="D1568" s="69"/>
      <c r="AG1568" s="2"/>
    </row>
    <row r="1569" spans="3:33" x14ac:dyDescent="0.2">
      <c r="C1569" s="69"/>
      <c r="D1569" s="69"/>
      <c r="AG1569" s="2"/>
    </row>
    <row r="1570" spans="3:33" x14ac:dyDescent="0.2">
      <c r="C1570" s="69"/>
      <c r="D1570" s="69"/>
      <c r="AG1570" s="2"/>
    </row>
    <row r="1571" spans="3:33" x14ac:dyDescent="0.2">
      <c r="C1571" s="69"/>
      <c r="D1571" s="69"/>
      <c r="AG1571" s="2"/>
    </row>
    <row r="1572" spans="3:33" x14ac:dyDescent="0.2">
      <c r="C1572" s="69"/>
      <c r="D1572" s="69"/>
      <c r="AG1572" s="2"/>
    </row>
    <row r="1573" spans="3:33" x14ac:dyDescent="0.2">
      <c r="C1573" s="69"/>
      <c r="D1573" s="69"/>
      <c r="AG1573" s="2"/>
    </row>
    <row r="1574" spans="3:33" x14ac:dyDescent="0.2">
      <c r="C1574" s="69"/>
      <c r="D1574" s="69"/>
      <c r="AG1574" s="2"/>
    </row>
    <row r="1575" spans="3:33" x14ac:dyDescent="0.2">
      <c r="C1575" s="69"/>
      <c r="D1575" s="69"/>
      <c r="AG1575" s="2"/>
    </row>
    <row r="1576" spans="3:33" x14ac:dyDescent="0.2">
      <c r="C1576" s="69"/>
      <c r="D1576" s="69"/>
      <c r="AG1576" s="2"/>
    </row>
    <row r="1577" spans="3:33" x14ac:dyDescent="0.2">
      <c r="C1577" s="69"/>
      <c r="D1577" s="69"/>
      <c r="AG1577" s="2"/>
    </row>
    <row r="1578" spans="3:33" x14ac:dyDescent="0.2">
      <c r="C1578" s="69"/>
      <c r="D1578" s="69"/>
      <c r="AG1578" s="2"/>
    </row>
    <row r="1579" spans="3:33" x14ac:dyDescent="0.2">
      <c r="C1579" s="69"/>
      <c r="D1579" s="69"/>
      <c r="AG1579" s="2"/>
    </row>
    <row r="1580" spans="3:33" x14ac:dyDescent="0.2">
      <c r="C1580" s="69"/>
      <c r="D1580" s="69"/>
      <c r="AG1580" s="2"/>
    </row>
    <row r="1581" spans="3:33" x14ac:dyDescent="0.2">
      <c r="C1581" s="69"/>
      <c r="D1581" s="69"/>
      <c r="AG1581" s="2"/>
    </row>
    <row r="1582" spans="3:33" x14ac:dyDescent="0.2">
      <c r="C1582" s="69"/>
      <c r="D1582" s="69"/>
      <c r="AG1582" s="2"/>
    </row>
    <row r="1583" spans="3:33" x14ac:dyDescent="0.2">
      <c r="C1583" s="69"/>
      <c r="D1583" s="69"/>
      <c r="AG1583" s="2"/>
    </row>
    <row r="1584" spans="3:33" x14ac:dyDescent="0.2">
      <c r="C1584" s="69"/>
      <c r="D1584" s="69"/>
      <c r="AG1584" s="2"/>
    </row>
    <row r="1585" spans="3:33" x14ac:dyDescent="0.2">
      <c r="C1585" s="69"/>
      <c r="D1585" s="69"/>
      <c r="AG1585" s="2"/>
    </row>
    <row r="1586" spans="3:33" x14ac:dyDescent="0.2">
      <c r="C1586" s="69"/>
      <c r="D1586" s="69"/>
      <c r="AG1586" s="2"/>
    </row>
    <row r="1587" spans="3:33" x14ac:dyDescent="0.2">
      <c r="C1587" s="69"/>
      <c r="D1587" s="69"/>
      <c r="AG1587" s="2"/>
    </row>
    <row r="1588" spans="3:33" x14ac:dyDescent="0.2">
      <c r="C1588" s="69"/>
      <c r="D1588" s="69"/>
      <c r="AG1588" s="2"/>
    </row>
    <row r="1589" spans="3:33" x14ac:dyDescent="0.2">
      <c r="C1589" s="69"/>
      <c r="D1589" s="69"/>
      <c r="AG1589" s="2"/>
    </row>
    <row r="1590" spans="3:33" x14ac:dyDescent="0.2">
      <c r="C1590" s="69"/>
      <c r="D1590" s="69"/>
      <c r="AG1590" s="2"/>
    </row>
    <row r="1591" spans="3:33" x14ac:dyDescent="0.2">
      <c r="C1591" s="69"/>
      <c r="D1591" s="69"/>
      <c r="AG1591" s="2"/>
    </row>
    <row r="1592" spans="3:33" x14ac:dyDescent="0.2">
      <c r="C1592" s="69"/>
      <c r="D1592" s="69"/>
      <c r="AG1592" s="2"/>
    </row>
    <row r="1593" spans="3:33" x14ac:dyDescent="0.2">
      <c r="C1593" s="69"/>
      <c r="D1593" s="69"/>
      <c r="AG1593" s="2"/>
    </row>
    <row r="1594" spans="3:33" x14ac:dyDescent="0.2">
      <c r="C1594" s="69"/>
      <c r="D1594" s="69"/>
      <c r="AG1594" s="2"/>
    </row>
    <row r="1595" spans="3:33" x14ac:dyDescent="0.2">
      <c r="C1595" s="69"/>
      <c r="D1595" s="69"/>
      <c r="AG1595" s="2"/>
    </row>
    <row r="1596" spans="3:33" x14ac:dyDescent="0.2">
      <c r="C1596" s="69"/>
      <c r="D1596" s="69"/>
      <c r="AG1596" s="2"/>
    </row>
    <row r="1597" spans="3:33" x14ac:dyDescent="0.2">
      <c r="C1597" s="69"/>
      <c r="D1597" s="69"/>
      <c r="AG1597" s="2"/>
    </row>
    <row r="1598" spans="3:33" x14ac:dyDescent="0.2">
      <c r="C1598" s="69"/>
      <c r="D1598" s="69"/>
      <c r="AG1598" s="2"/>
    </row>
    <row r="1599" spans="3:33" x14ac:dyDescent="0.2">
      <c r="C1599" s="69"/>
      <c r="D1599" s="69"/>
      <c r="AG1599" s="2"/>
    </row>
    <row r="1600" spans="3:33" x14ac:dyDescent="0.2">
      <c r="C1600" s="69"/>
      <c r="D1600" s="69"/>
      <c r="AG1600" s="2"/>
    </row>
    <row r="1601" spans="3:33" x14ac:dyDescent="0.2">
      <c r="C1601" s="69"/>
      <c r="D1601" s="69"/>
      <c r="AG1601" s="2"/>
    </row>
    <row r="1602" spans="3:33" x14ac:dyDescent="0.2">
      <c r="C1602" s="69"/>
      <c r="D1602" s="69"/>
      <c r="AG1602" s="2"/>
    </row>
    <row r="1603" spans="3:33" x14ac:dyDescent="0.2">
      <c r="C1603" s="69"/>
      <c r="D1603" s="69"/>
      <c r="AG1603" s="2"/>
    </row>
    <row r="1604" spans="3:33" x14ac:dyDescent="0.2">
      <c r="C1604" s="69"/>
      <c r="D1604" s="69"/>
      <c r="AG1604" s="2"/>
    </row>
    <row r="1605" spans="3:33" x14ac:dyDescent="0.2">
      <c r="C1605" s="69"/>
      <c r="D1605" s="69"/>
      <c r="AG1605" s="2"/>
    </row>
    <row r="1606" spans="3:33" x14ac:dyDescent="0.2">
      <c r="C1606" s="69"/>
      <c r="D1606" s="69"/>
      <c r="AG1606" s="2"/>
    </row>
    <row r="1607" spans="3:33" x14ac:dyDescent="0.2">
      <c r="C1607" s="69"/>
      <c r="D1607" s="69"/>
      <c r="AG1607" s="2"/>
    </row>
    <row r="1608" spans="3:33" x14ac:dyDescent="0.2">
      <c r="C1608" s="69"/>
      <c r="D1608" s="69"/>
      <c r="AG1608" s="2"/>
    </row>
    <row r="1609" spans="3:33" x14ac:dyDescent="0.2">
      <c r="C1609" s="69"/>
      <c r="D1609" s="69"/>
      <c r="AG1609" s="2"/>
    </row>
    <row r="1610" spans="3:33" x14ac:dyDescent="0.2">
      <c r="C1610" s="69"/>
      <c r="D1610" s="69"/>
      <c r="AG1610" s="2"/>
    </row>
    <row r="1611" spans="3:33" x14ac:dyDescent="0.2">
      <c r="C1611" s="69"/>
      <c r="D1611" s="69"/>
      <c r="AG1611" s="2"/>
    </row>
    <row r="1612" spans="3:33" x14ac:dyDescent="0.2">
      <c r="C1612" s="69"/>
      <c r="D1612" s="69"/>
      <c r="AG1612" s="2"/>
    </row>
    <row r="1613" spans="3:33" x14ac:dyDescent="0.2">
      <c r="C1613" s="69"/>
      <c r="D1613" s="69"/>
      <c r="AG1613" s="2"/>
    </row>
    <row r="1614" spans="3:33" x14ac:dyDescent="0.2">
      <c r="C1614" s="69"/>
      <c r="D1614" s="69"/>
      <c r="AG1614" s="2"/>
    </row>
    <row r="1615" spans="3:33" x14ac:dyDescent="0.2">
      <c r="C1615" s="69"/>
      <c r="D1615" s="69"/>
      <c r="AG1615" s="2"/>
    </row>
    <row r="1616" spans="3:33" x14ac:dyDescent="0.2">
      <c r="C1616" s="69"/>
      <c r="D1616" s="69"/>
      <c r="AG1616" s="2"/>
    </row>
    <row r="1617" spans="3:33" x14ac:dyDescent="0.2">
      <c r="C1617" s="69"/>
      <c r="D1617" s="69"/>
      <c r="AG1617" s="2"/>
    </row>
    <row r="1618" spans="3:33" x14ac:dyDescent="0.2">
      <c r="C1618" s="69"/>
      <c r="D1618" s="69"/>
      <c r="AG1618" s="2"/>
    </row>
    <row r="1619" spans="3:33" x14ac:dyDescent="0.2">
      <c r="C1619" s="69"/>
      <c r="D1619" s="69"/>
      <c r="AG1619" s="2"/>
    </row>
    <row r="1620" spans="3:33" x14ac:dyDescent="0.2">
      <c r="C1620" s="69"/>
      <c r="D1620" s="69"/>
      <c r="AG1620" s="2"/>
    </row>
    <row r="1621" spans="3:33" x14ac:dyDescent="0.2">
      <c r="C1621" s="69"/>
      <c r="D1621" s="69"/>
      <c r="AG1621" s="2"/>
    </row>
    <row r="1622" spans="3:33" x14ac:dyDescent="0.2">
      <c r="C1622" s="69"/>
      <c r="D1622" s="69"/>
      <c r="AG1622" s="2"/>
    </row>
    <row r="1623" spans="3:33" x14ac:dyDescent="0.2">
      <c r="C1623" s="69"/>
      <c r="D1623" s="69"/>
      <c r="AG1623" s="2"/>
    </row>
    <row r="1624" spans="3:33" x14ac:dyDescent="0.2">
      <c r="C1624" s="69"/>
      <c r="D1624" s="69"/>
      <c r="AG1624" s="2"/>
    </row>
    <row r="1625" spans="3:33" x14ac:dyDescent="0.2">
      <c r="C1625" s="69"/>
      <c r="D1625" s="69"/>
      <c r="AG1625" s="2"/>
    </row>
    <row r="1626" spans="3:33" x14ac:dyDescent="0.2">
      <c r="C1626" s="69"/>
      <c r="D1626" s="69"/>
      <c r="AG1626" s="2"/>
    </row>
    <row r="1627" spans="3:33" x14ac:dyDescent="0.2">
      <c r="C1627" s="69"/>
      <c r="D1627" s="69"/>
      <c r="AG1627" s="2"/>
    </row>
    <row r="1628" spans="3:33" x14ac:dyDescent="0.2">
      <c r="C1628" s="69"/>
      <c r="D1628" s="69"/>
      <c r="AG1628" s="2"/>
    </row>
    <row r="1629" spans="3:33" x14ac:dyDescent="0.2">
      <c r="C1629" s="69"/>
      <c r="D1629" s="69"/>
      <c r="AG1629" s="2"/>
    </row>
    <row r="1630" spans="3:33" x14ac:dyDescent="0.2">
      <c r="C1630" s="69"/>
      <c r="D1630" s="69"/>
      <c r="AG1630" s="2"/>
    </row>
    <row r="1631" spans="3:33" x14ac:dyDescent="0.2">
      <c r="C1631" s="69"/>
      <c r="D1631" s="69"/>
      <c r="AG1631" s="2"/>
    </row>
    <row r="1632" spans="3:33" x14ac:dyDescent="0.2">
      <c r="C1632" s="69"/>
      <c r="D1632" s="69"/>
      <c r="AG1632" s="2"/>
    </row>
    <row r="1633" spans="3:48" x14ac:dyDescent="0.2">
      <c r="C1633" s="69"/>
      <c r="D1633" s="69"/>
      <c r="AG1633" s="2"/>
    </row>
    <row r="1634" spans="3:48" x14ac:dyDescent="0.2">
      <c r="C1634" s="69"/>
      <c r="D1634" s="69"/>
      <c r="AG1634" s="2"/>
    </row>
    <row r="1635" spans="3:48" x14ac:dyDescent="0.2">
      <c r="C1635" s="69"/>
      <c r="D1635" s="69"/>
      <c r="AG1635" s="2"/>
    </row>
    <row r="1636" spans="3:48" x14ac:dyDescent="0.2">
      <c r="C1636" s="69"/>
      <c r="D1636" s="69"/>
      <c r="AG1636" s="2"/>
    </row>
    <row r="1637" spans="3:48" x14ac:dyDescent="0.2">
      <c r="C1637" s="69"/>
      <c r="D1637" s="69"/>
      <c r="AG1637" s="2"/>
    </row>
    <row r="1638" spans="3:48" x14ac:dyDescent="0.2">
      <c r="C1638" s="69"/>
      <c r="D1638" s="69"/>
      <c r="AG1638" s="2"/>
    </row>
    <row r="1639" spans="3:48" x14ac:dyDescent="0.2">
      <c r="C1639" s="69"/>
      <c r="D1639" s="69"/>
      <c r="AG1639" s="2"/>
    </row>
    <row r="1640" spans="3:48" x14ac:dyDescent="0.2">
      <c r="C1640" s="69"/>
      <c r="D1640" s="69"/>
      <c r="AG1640" s="2"/>
    </row>
    <row r="1641" spans="3:48" x14ac:dyDescent="0.2">
      <c r="C1641" s="69"/>
      <c r="D1641" s="69"/>
      <c r="AG1641" s="2"/>
    </row>
    <row r="1642" spans="3:48" x14ac:dyDescent="0.2">
      <c r="C1642" s="69"/>
      <c r="D1642" s="69"/>
      <c r="AG1642" s="2"/>
      <c r="AV1642" s="24"/>
    </row>
    <row r="1643" spans="3:48" x14ac:dyDescent="0.2">
      <c r="C1643" s="69"/>
      <c r="D1643" s="69"/>
      <c r="AG1643" s="2"/>
    </row>
    <row r="1644" spans="3:48" x14ac:dyDescent="0.2">
      <c r="C1644" s="69"/>
      <c r="D1644" s="69"/>
      <c r="AG1644" s="2"/>
    </row>
    <row r="1645" spans="3:48" x14ac:dyDescent="0.2">
      <c r="C1645" s="69"/>
      <c r="D1645" s="69"/>
      <c r="AG1645" s="2"/>
    </row>
    <row r="1646" spans="3:48" x14ac:dyDescent="0.2">
      <c r="C1646" s="69"/>
      <c r="D1646" s="69"/>
      <c r="AG1646" s="2"/>
    </row>
    <row r="1647" spans="3:48" x14ac:dyDescent="0.2">
      <c r="C1647" s="69"/>
      <c r="D1647" s="69"/>
      <c r="AG1647" s="2"/>
    </row>
    <row r="1648" spans="3:48" x14ac:dyDescent="0.2">
      <c r="C1648" s="69"/>
      <c r="D1648" s="69"/>
      <c r="AG1648" s="2"/>
    </row>
    <row r="1649" spans="3:33" x14ac:dyDescent="0.2">
      <c r="C1649" s="69"/>
      <c r="D1649" s="69"/>
      <c r="AG1649" s="2"/>
    </row>
    <row r="1650" spans="3:33" x14ac:dyDescent="0.2">
      <c r="C1650" s="69"/>
      <c r="D1650" s="69"/>
      <c r="AG1650" s="2"/>
    </row>
    <row r="1651" spans="3:33" x14ac:dyDescent="0.2">
      <c r="C1651" s="69"/>
      <c r="D1651" s="69"/>
      <c r="AG1651" s="2"/>
    </row>
    <row r="1652" spans="3:33" x14ac:dyDescent="0.2">
      <c r="C1652" s="69"/>
      <c r="D1652" s="69"/>
      <c r="AG1652" s="2"/>
    </row>
    <row r="1653" spans="3:33" x14ac:dyDescent="0.2">
      <c r="C1653" s="69"/>
      <c r="D1653" s="69"/>
      <c r="AG1653" s="2"/>
    </row>
    <row r="1654" spans="3:33" x14ac:dyDescent="0.2">
      <c r="C1654" s="69"/>
      <c r="D1654" s="69"/>
      <c r="AG1654" s="2"/>
    </row>
    <row r="1655" spans="3:33" x14ac:dyDescent="0.2">
      <c r="C1655" s="69"/>
      <c r="D1655" s="69"/>
      <c r="AG1655" s="2"/>
    </row>
    <row r="1656" spans="3:33" x14ac:dyDescent="0.2">
      <c r="C1656" s="69"/>
      <c r="D1656" s="69"/>
      <c r="AG1656" s="2"/>
    </row>
    <row r="1657" spans="3:33" x14ac:dyDescent="0.2">
      <c r="C1657" s="69"/>
      <c r="D1657" s="69"/>
      <c r="AG1657" s="2"/>
    </row>
    <row r="1658" spans="3:33" x14ac:dyDescent="0.2">
      <c r="C1658" s="69"/>
      <c r="D1658" s="69"/>
      <c r="AG1658" s="2"/>
    </row>
    <row r="1659" spans="3:33" x14ac:dyDescent="0.2">
      <c r="C1659" s="69"/>
      <c r="D1659" s="69"/>
      <c r="AG1659" s="2"/>
    </row>
    <row r="1660" spans="3:33" x14ac:dyDescent="0.2">
      <c r="C1660" s="69"/>
      <c r="D1660" s="69"/>
      <c r="AG1660" s="2"/>
    </row>
    <row r="1661" spans="3:33" x14ac:dyDescent="0.2">
      <c r="C1661" s="69"/>
      <c r="D1661" s="69"/>
      <c r="AG1661" s="2"/>
    </row>
    <row r="1662" spans="3:33" x14ac:dyDescent="0.2">
      <c r="C1662" s="69"/>
      <c r="D1662" s="69"/>
      <c r="AG1662" s="2"/>
    </row>
    <row r="1663" spans="3:33" x14ac:dyDescent="0.2">
      <c r="C1663" s="69"/>
      <c r="D1663" s="69"/>
      <c r="AG1663" s="2"/>
    </row>
    <row r="1664" spans="3:33" x14ac:dyDescent="0.2">
      <c r="C1664" s="69"/>
      <c r="D1664" s="69"/>
      <c r="AG1664" s="2"/>
    </row>
    <row r="1665" spans="3:33" x14ac:dyDescent="0.2">
      <c r="C1665" s="69"/>
      <c r="D1665" s="69"/>
      <c r="AG1665" s="2"/>
    </row>
    <row r="1666" spans="3:33" x14ac:dyDescent="0.2">
      <c r="C1666" s="69"/>
      <c r="D1666" s="69"/>
      <c r="AG1666" s="2"/>
    </row>
    <row r="1667" spans="3:33" x14ac:dyDescent="0.2">
      <c r="C1667" s="69"/>
      <c r="D1667" s="69"/>
      <c r="AG1667" s="2"/>
    </row>
    <row r="1668" spans="3:33" x14ac:dyDescent="0.2">
      <c r="C1668" s="69"/>
      <c r="D1668" s="69"/>
      <c r="AG1668" s="2"/>
    </row>
    <row r="1669" spans="3:33" x14ac:dyDescent="0.2">
      <c r="C1669" s="69"/>
      <c r="D1669" s="69"/>
      <c r="AG1669" s="2"/>
    </row>
    <row r="1670" spans="3:33" x14ac:dyDescent="0.2">
      <c r="C1670" s="69"/>
      <c r="D1670" s="69"/>
      <c r="AG1670" s="2"/>
    </row>
    <row r="1671" spans="3:33" x14ac:dyDescent="0.2">
      <c r="C1671" s="69"/>
      <c r="D1671" s="69"/>
      <c r="AG1671" s="2"/>
    </row>
    <row r="1672" spans="3:33" x14ac:dyDescent="0.2">
      <c r="C1672" s="69"/>
      <c r="D1672" s="69"/>
      <c r="AG1672" s="2"/>
    </row>
    <row r="1673" spans="3:33" x14ac:dyDescent="0.2">
      <c r="C1673" s="69"/>
      <c r="D1673" s="69"/>
      <c r="AG1673" s="2"/>
    </row>
    <row r="1674" spans="3:33" x14ac:dyDescent="0.2">
      <c r="C1674" s="69"/>
      <c r="D1674" s="69"/>
      <c r="AG1674" s="2"/>
    </row>
    <row r="1675" spans="3:33" x14ac:dyDescent="0.2">
      <c r="C1675" s="69"/>
      <c r="D1675" s="69"/>
      <c r="AG1675" s="2"/>
    </row>
    <row r="1676" spans="3:33" x14ac:dyDescent="0.2">
      <c r="C1676" s="69"/>
      <c r="D1676" s="69"/>
      <c r="AG1676" s="2"/>
    </row>
    <row r="1677" spans="3:33" x14ac:dyDescent="0.2">
      <c r="C1677" s="69"/>
      <c r="D1677" s="69"/>
      <c r="AG1677" s="2"/>
    </row>
    <row r="1678" spans="3:33" x14ac:dyDescent="0.2">
      <c r="C1678" s="69"/>
      <c r="D1678" s="69"/>
      <c r="AG1678" s="2"/>
    </row>
    <row r="1679" spans="3:33" x14ac:dyDescent="0.2">
      <c r="C1679" s="69"/>
      <c r="D1679" s="69"/>
      <c r="AG1679" s="2"/>
    </row>
    <row r="1680" spans="3:33" x14ac:dyDescent="0.2">
      <c r="C1680" s="69"/>
      <c r="D1680" s="69"/>
      <c r="AG1680" s="2"/>
    </row>
    <row r="1681" spans="3:33" x14ac:dyDescent="0.2">
      <c r="C1681" s="69"/>
      <c r="D1681" s="69"/>
      <c r="AG1681" s="2"/>
    </row>
    <row r="1682" spans="3:33" x14ac:dyDescent="0.2">
      <c r="C1682" s="69"/>
      <c r="D1682" s="69"/>
      <c r="AG1682" s="2"/>
    </row>
    <row r="1683" spans="3:33" x14ac:dyDescent="0.2">
      <c r="C1683" s="69"/>
      <c r="D1683" s="69"/>
      <c r="AG1683" s="2"/>
    </row>
    <row r="1684" spans="3:33" x14ac:dyDescent="0.2">
      <c r="C1684" s="69"/>
      <c r="D1684" s="69"/>
      <c r="AG1684" s="2"/>
    </row>
    <row r="1685" spans="3:33" x14ac:dyDescent="0.2">
      <c r="C1685" s="69"/>
      <c r="D1685" s="69"/>
      <c r="AG1685" s="2"/>
    </row>
    <row r="1686" spans="3:33" x14ac:dyDescent="0.2">
      <c r="C1686" s="69"/>
      <c r="D1686" s="69"/>
      <c r="AG1686" s="2"/>
    </row>
    <row r="1687" spans="3:33" x14ac:dyDescent="0.2">
      <c r="C1687" s="69"/>
      <c r="D1687" s="69"/>
      <c r="AG1687" s="2"/>
    </row>
    <row r="1688" spans="3:33" x14ac:dyDescent="0.2">
      <c r="C1688" s="69"/>
      <c r="D1688" s="69"/>
      <c r="AG1688" s="2"/>
    </row>
    <row r="1689" spans="3:33" x14ac:dyDescent="0.2">
      <c r="C1689" s="69"/>
      <c r="D1689" s="69"/>
      <c r="AG1689" s="2"/>
    </row>
    <row r="1690" spans="3:33" x14ac:dyDescent="0.2">
      <c r="C1690" s="69"/>
      <c r="D1690" s="69"/>
      <c r="AG1690" s="2"/>
    </row>
    <row r="1691" spans="3:33" x14ac:dyDescent="0.2">
      <c r="C1691" s="69"/>
      <c r="D1691" s="69"/>
      <c r="AG1691" s="2"/>
    </row>
    <row r="1692" spans="3:33" x14ac:dyDescent="0.2">
      <c r="C1692" s="69"/>
      <c r="D1692" s="69"/>
      <c r="AG1692" s="2"/>
    </row>
    <row r="1693" spans="3:33" x14ac:dyDescent="0.2">
      <c r="C1693" s="69"/>
      <c r="D1693" s="69"/>
      <c r="AG1693" s="2"/>
    </row>
    <row r="1694" spans="3:33" x14ac:dyDescent="0.2">
      <c r="C1694" s="69"/>
      <c r="D1694" s="69"/>
      <c r="AG1694" s="2"/>
    </row>
    <row r="1695" spans="3:33" x14ac:dyDescent="0.2">
      <c r="C1695" s="69"/>
      <c r="D1695" s="69"/>
      <c r="AG1695" s="2"/>
    </row>
    <row r="1696" spans="3:33" x14ac:dyDescent="0.2">
      <c r="C1696" s="69"/>
      <c r="D1696" s="69"/>
      <c r="AG1696" s="2"/>
    </row>
    <row r="1697" spans="3:33" x14ac:dyDescent="0.2">
      <c r="C1697" s="69"/>
      <c r="D1697" s="69"/>
      <c r="AG1697" s="2"/>
    </row>
    <row r="1698" spans="3:33" x14ac:dyDescent="0.2">
      <c r="C1698" s="69"/>
      <c r="D1698" s="69"/>
      <c r="AG1698" s="2"/>
    </row>
    <row r="1699" spans="3:33" x14ac:dyDescent="0.2">
      <c r="C1699" s="69"/>
      <c r="D1699" s="69"/>
      <c r="AG1699" s="2"/>
    </row>
    <row r="1700" spans="3:33" x14ac:dyDescent="0.2">
      <c r="C1700" s="69"/>
      <c r="D1700" s="69"/>
      <c r="AG1700" s="2"/>
    </row>
    <row r="1701" spans="3:33" x14ac:dyDescent="0.2">
      <c r="C1701" s="69"/>
      <c r="D1701" s="69"/>
      <c r="AG1701" s="2"/>
    </row>
    <row r="1702" spans="3:33" x14ac:dyDescent="0.2">
      <c r="C1702" s="69"/>
      <c r="D1702" s="69"/>
      <c r="AG1702" s="2"/>
    </row>
    <row r="1703" spans="3:33" x14ac:dyDescent="0.2">
      <c r="C1703" s="69"/>
      <c r="D1703" s="69"/>
      <c r="AG1703" s="2"/>
    </row>
    <row r="1704" spans="3:33" x14ac:dyDescent="0.2">
      <c r="C1704" s="69"/>
      <c r="D1704" s="69"/>
      <c r="AG1704" s="2"/>
    </row>
    <row r="1705" spans="3:33" x14ac:dyDescent="0.2">
      <c r="C1705" s="69"/>
      <c r="D1705" s="69"/>
      <c r="AG1705" s="2"/>
    </row>
    <row r="1706" spans="3:33" x14ac:dyDescent="0.2">
      <c r="C1706" s="69"/>
      <c r="D1706" s="69"/>
      <c r="AG1706" s="2"/>
    </row>
    <row r="1707" spans="3:33" x14ac:dyDescent="0.2">
      <c r="C1707" s="69"/>
      <c r="D1707" s="69"/>
      <c r="AG1707" s="2"/>
    </row>
    <row r="1708" spans="3:33" x14ac:dyDescent="0.2">
      <c r="C1708" s="69"/>
      <c r="D1708" s="69"/>
      <c r="AG1708" s="2"/>
    </row>
    <row r="1709" spans="3:33" x14ac:dyDescent="0.2">
      <c r="C1709" s="69"/>
      <c r="D1709" s="69"/>
      <c r="AG1709" s="2"/>
    </row>
    <row r="1710" spans="3:33" x14ac:dyDescent="0.2">
      <c r="C1710" s="69"/>
      <c r="D1710" s="69"/>
      <c r="AG1710" s="2"/>
    </row>
    <row r="1711" spans="3:33" x14ac:dyDescent="0.2">
      <c r="C1711" s="69"/>
      <c r="D1711" s="69"/>
      <c r="AG1711" s="2"/>
    </row>
    <row r="1712" spans="3:33" x14ac:dyDescent="0.2">
      <c r="C1712" s="69"/>
      <c r="D1712" s="69"/>
      <c r="AG1712" s="2"/>
    </row>
    <row r="1713" spans="3:33" x14ac:dyDescent="0.2">
      <c r="C1713" s="69"/>
      <c r="D1713" s="69"/>
      <c r="AG1713" s="2"/>
    </row>
    <row r="1714" spans="3:33" x14ac:dyDescent="0.2">
      <c r="C1714" s="69"/>
      <c r="D1714" s="69"/>
      <c r="AG1714" s="2"/>
    </row>
    <row r="1715" spans="3:33" x14ac:dyDescent="0.2">
      <c r="C1715" s="69"/>
      <c r="D1715" s="69"/>
      <c r="AG1715" s="2"/>
    </row>
    <row r="1716" spans="3:33" x14ac:dyDescent="0.2">
      <c r="C1716" s="69"/>
      <c r="D1716" s="69"/>
      <c r="AG1716" s="2"/>
    </row>
    <row r="1717" spans="3:33" x14ac:dyDescent="0.2">
      <c r="C1717" s="69"/>
      <c r="D1717" s="69"/>
      <c r="AG1717" s="2"/>
    </row>
    <row r="1718" spans="3:33" x14ac:dyDescent="0.2">
      <c r="C1718" s="69"/>
      <c r="D1718" s="69"/>
      <c r="AG1718" s="2"/>
    </row>
    <row r="1719" spans="3:33" x14ac:dyDescent="0.2">
      <c r="C1719" s="69"/>
      <c r="D1719" s="69"/>
      <c r="AG1719" s="2"/>
    </row>
    <row r="1720" spans="3:33" x14ac:dyDescent="0.2">
      <c r="C1720" s="69"/>
      <c r="D1720" s="69"/>
      <c r="AG1720" s="2"/>
    </row>
    <row r="1721" spans="3:33" x14ac:dyDescent="0.2">
      <c r="C1721" s="69"/>
      <c r="D1721" s="69"/>
      <c r="AG1721" s="2"/>
    </row>
    <row r="1722" spans="3:33" x14ac:dyDescent="0.2">
      <c r="C1722" s="69"/>
      <c r="D1722" s="69"/>
      <c r="AG1722" s="2"/>
    </row>
    <row r="1723" spans="3:33" x14ac:dyDescent="0.2">
      <c r="C1723" s="69"/>
      <c r="D1723" s="69"/>
      <c r="AG1723" s="2"/>
    </row>
    <row r="1724" spans="3:33" x14ac:dyDescent="0.2">
      <c r="C1724" s="69"/>
      <c r="D1724" s="69"/>
      <c r="AG1724" s="2"/>
    </row>
    <row r="1725" spans="3:33" x14ac:dyDescent="0.2">
      <c r="C1725" s="69"/>
      <c r="D1725" s="69"/>
      <c r="AG1725" s="2"/>
    </row>
    <row r="1726" spans="3:33" x14ac:dyDescent="0.2">
      <c r="C1726" s="69"/>
      <c r="D1726" s="69"/>
      <c r="AG1726" s="2"/>
    </row>
    <row r="1727" spans="3:33" x14ac:dyDescent="0.2">
      <c r="C1727" s="69"/>
      <c r="D1727" s="69"/>
      <c r="AG1727" s="2"/>
    </row>
    <row r="1728" spans="3:33" x14ac:dyDescent="0.2">
      <c r="C1728" s="69"/>
      <c r="D1728" s="69"/>
      <c r="AG1728" s="2"/>
    </row>
    <row r="1729" spans="3:33" x14ac:dyDescent="0.2">
      <c r="C1729" s="69"/>
      <c r="D1729" s="69"/>
      <c r="AG1729" s="2"/>
    </row>
    <row r="1730" spans="3:33" x14ac:dyDescent="0.2">
      <c r="C1730" s="69"/>
      <c r="D1730" s="69"/>
      <c r="AG1730" s="2"/>
    </row>
    <row r="1731" spans="3:33" x14ac:dyDescent="0.2">
      <c r="C1731" s="69"/>
      <c r="D1731" s="69"/>
      <c r="AG1731" s="2"/>
    </row>
    <row r="1732" spans="3:33" x14ac:dyDescent="0.2">
      <c r="C1732" s="69"/>
      <c r="D1732" s="69"/>
      <c r="AG1732" s="2"/>
    </row>
    <row r="1733" spans="3:33" x14ac:dyDescent="0.2">
      <c r="C1733" s="69"/>
      <c r="D1733" s="69"/>
      <c r="AG1733" s="2"/>
    </row>
    <row r="1734" spans="3:33" x14ac:dyDescent="0.2">
      <c r="C1734" s="69"/>
      <c r="D1734" s="69"/>
      <c r="AG1734" s="2"/>
    </row>
    <row r="1735" spans="3:33" x14ac:dyDescent="0.2">
      <c r="C1735" s="69"/>
      <c r="D1735" s="69"/>
      <c r="AG1735" s="2"/>
    </row>
    <row r="1736" spans="3:33" x14ac:dyDescent="0.2">
      <c r="C1736" s="69"/>
      <c r="D1736" s="69"/>
      <c r="AG1736" s="2"/>
    </row>
    <row r="1737" spans="3:33" x14ac:dyDescent="0.2">
      <c r="C1737" s="69"/>
      <c r="D1737" s="69"/>
      <c r="AG1737" s="2"/>
    </row>
    <row r="1738" spans="3:33" x14ac:dyDescent="0.2">
      <c r="C1738" s="69"/>
      <c r="D1738" s="69"/>
      <c r="AG1738" s="2"/>
    </row>
    <row r="1739" spans="3:33" x14ac:dyDescent="0.2">
      <c r="C1739" s="69"/>
      <c r="D1739" s="69"/>
      <c r="AG1739" s="2"/>
    </row>
    <row r="1740" spans="3:33" x14ac:dyDescent="0.2">
      <c r="C1740" s="69"/>
      <c r="D1740" s="69"/>
      <c r="AG1740" s="2"/>
    </row>
    <row r="1741" spans="3:33" x14ac:dyDescent="0.2">
      <c r="C1741" s="69"/>
      <c r="D1741" s="69"/>
      <c r="AG1741" s="2"/>
    </row>
    <row r="1742" spans="3:33" x14ac:dyDescent="0.2">
      <c r="C1742" s="69"/>
      <c r="D1742" s="69"/>
      <c r="AG1742" s="2"/>
    </row>
    <row r="1743" spans="3:33" x14ac:dyDescent="0.2">
      <c r="C1743" s="69"/>
      <c r="D1743" s="69"/>
      <c r="AG1743" s="2"/>
    </row>
    <row r="1744" spans="3:33" x14ac:dyDescent="0.2">
      <c r="C1744" s="69"/>
      <c r="D1744" s="69"/>
      <c r="AG1744" s="2"/>
    </row>
    <row r="1745" spans="3:33" x14ac:dyDescent="0.2">
      <c r="C1745" s="69"/>
      <c r="D1745" s="69"/>
      <c r="AG1745" s="2"/>
    </row>
    <row r="1746" spans="3:33" x14ac:dyDescent="0.2">
      <c r="C1746" s="69"/>
      <c r="D1746" s="69"/>
      <c r="AG1746" s="2"/>
    </row>
    <row r="1747" spans="3:33" x14ac:dyDescent="0.2">
      <c r="C1747" s="69"/>
      <c r="D1747" s="69"/>
      <c r="AG1747" s="2"/>
    </row>
    <row r="1748" spans="3:33" x14ac:dyDescent="0.2">
      <c r="C1748" s="69"/>
      <c r="D1748" s="69"/>
      <c r="AG1748" s="2"/>
    </row>
    <row r="1749" spans="3:33" x14ac:dyDescent="0.2">
      <c r="C1749" s="69"/>
      <c r="D1749" s="69"/>
      <c r="AG1749" s="2"/>
    </row>
    <row r="1750" spans="3:33" x14ac:dyDescent="0.2">
      <c r="C1750" s="69"/>
      <c r="D1750" s="69"/>
      <c r="AG1750" s="2"/>
    </row>
    <row r="1751" spans="3:33" x14ac:dyDescent="0.2">
      <c r="C1751" s="69"/>
      <c r="D1751" s="69"/>
      <c r="AG1751" s="2"/>
    </row>
    <row r="1752" spans="3:33" x14ac:dyDescent="0.2">
      <c r="C1752" s="69"/>
      <c r="D1752" s="69"/>
      <c r="AG1752" s="2"/>
    </row>
    <row r="1753" spans="3:33" x14ac:dyDescent="0.2">
      <c r="C1753" s="69"/>
      <c r="D1753" s="69"/>
      <c r="AG1753" s="2"/>
    </row>
    <row r="1754" spans="3:33" x14ac:dyDescent="0.2">
      <c r="C1754" s="69"/>
      <c r="D1754" s="69"/>
      <c r="AG1754" s="2"/>
    </row>
    <row r="1755" spans="3:33" x14ac:dyDescent="0.2">
      <c r="C1755" s="69"/>
      <c r="D1755" s="69"/>
      <c r="AG1755" s="2"/>
    </row>
    <row r="1756" spans="3:33" x14ac:dyDescent="0.2">
      <c r="C1756" s="69"/>
      <c r="D1756" s="69"/>
      <c r="AG1756" s="2"/>
    </row>
    <row r="1757" spans="3:33" x14ac:dyDescent="0.2">
      <c r="C1757" s="69"/>
      <c r="D1757" s="69"/>
      <c r="AG1757" s="2"/>
    </row>
    <row r="1758" spans="3:33" x14ac:dyDescent="0.2">
      <c r="C1758" s="69"/>
      <c r="D1758" s="69"/>
      <c r="AG1758" s="2"/>
    </row>
    <row r="1759" spans="3:33" x14ac:dyDescent="0.2">
      <c r="C1759" s="69"/>
      <c r="D1759" s="69"/>
      <c r="AG1759" s="2"/>
    </row>
    <row r="1760" spans="3:33" x14ac:dyDescent="0.2">
      <c r="C1760" s="69"/>
      <c r="D1760" s="69"/>
      <c r="AG1760" s="2"/>
    </row>
    <row r="1761" spans="3:33" x14ac:dyDescent="0.2">
      <c r="C1761" s="69"/>
      <c r="D1761" s="69"/>
      <c r="AG1761" s="2"/>
    </row>
    <row r="1762" spans="3:33" x14ac:dyDescent="0.2">
      <c r="C1762" s="69"/>
      <c r="D1762" s="69"/>
      <c r="AG1762" s="2"/>
    </row>
    <row r="1763" spans="3:33" x14ac:dyDescent="0.2">
      <c r="C1763" s="69"/>
      <c r="D1763" s="69"/>
      <c r="AG1763" s="2"/>
    </row>
    <row r="1764" spans="3:33" x14ac:dyDescent="0.2">
      <c r="C1764" s="69"/>
      <c r="D1764" s="69"/>
      <c r="AG1764" s="2"/>
    </row>
    <row r="1765" spans="3:33" x14ac:dyDescent="0.2">
      <c r="C1765" s="69"/>
      <c r="D1765" s="69"/>
      <c r="AG1765" s="2"/>
    </row>
    <row r="1766" spans="3:33" x14ac:dyDescent="0.2">
      <c r="C1766" s="69"/>
      <c r="D1766" s="69"/>
      <c r="AG1766" s="2"/>
    </row>
    <row r="1767" spans="3:33" x14ac:dyDescent="0.2">
      <c r="C1767" s="69"/>
      <c r="D1767" s="69"/>
      <c r="AG1767" s="2"/>
    </row>
    <row r="1768" spans="3:33" x14ac:dyDescent="0.2">
      <c r="C1768" s="69"/>
      <c r="D1768" s="69"/>
      <c r="AG1768" s="2"/>
    </row>
    <row r="1769" spans="3:33" x14ac:dyDescent="0.2">
      <c r="C1769" s="69"/>
      <c r="D1769" s="69"/>
      <c r="AG1769" s="2"/>
    </row>
    <row r="1770" spans="3:33" x14ac:dyDescent="0.2">
      <c r="C1770" s="69"/>
      <c r="D1770" s="69"/>
      <c r="AG1770" s="2"/>
    </row>
    <row r="1771" spans="3:33" x14ac:dyDescent="0.2">
      <c r="C1771" s="69"/>
      <c r="D1771" s="69"/>
      <c r="AG1771" s="2"/>
    </row>
    <row r="1772" spans="3:33" x14ac:dyDescent="0.2">
      <c r="C1772" s="69"/>
      <c r="D1772" s="69"/>
      <c r="AG1772" s="2"/>
    </row>
    <row r="1773" spans="3:33" x14ac:dyDescent="0.2">
      <c r="C1773" s="69"/>
      <c r="D1773" s="69"/>
      <c r="AG1773" s="2"/>
    </row>
    <row r="1774" spans="3:33" x14ac:dyDescent="0.2">
      <c r="C1774" s="69"/>
      <c r="D1774" s="69"/>
      <c r="AG1774" s="2"/>
    </row>
    <row r="1775" spans="3:33" x14ac:dyDescent="0.2">
      <c r="C1775" s="69"/>
      <c r="D1775" s="69"/>
      <c r="AG1775" s="2"/>
    </row>
    <row r="1776" spans="3:33" x14ac:dyDescent="0.2">
      <c r="C1776" s="69"/>
      <c r="D1776" s="69"/>
      <c r="AG1776" s="2"/>
    </row>
    <row r="1777" spans="3:33" x14ac:dyDescent="0.2">
      <c r="C1777" s="69"/>
      <c r="D1777" s="69"/>
      <c r="AG1777" s="2"/>
    </row>
    <row r="1778" spans="3:33" x14ac:dyDescent="0.2">
      <c r="C1778" s="69"/>
      <c r="D1778" s="69"/>
      <c r="AG1778" s="2"/>
    </row>
    <row r="1779" spans="3:33" x14ac:dyDescent="0.2">
      <c r="C1779" s="69"/>
      <c r="D1779" s="69"/>
      <c r="AG1779" s="2"/>
    </row>
    <row r="1780" spans="3:33" x14ac:dyDescent="0.2">
      <c r="C1780" s="69"/>
      <c r="D1780" s="69"/>
      <c r="AG1780" s="2"/>
    </row>
    <row r="1781" spans="3:33" x14ac:dyDescent="0.2">
      <c r="C1781" s="69"/>
      <c r="D1781" s="69"/>
      <c r="AG1781" s="2"/>
    </row>
    <row r="1782" spans="3:33" x14ac:dyDescent="0.2">
      <c r="C1782" s="69"/>
      <c r="D1782" s="69"/>
      <c r="AG1782" s="2"/>
    </row>
    <row r="1783" spans="3:33" x14ac:dyDescent="0.2">
      <c r="C1783" s="69"/>
      <c r="D1783" s="69"/>
      <c r="AG1783" s="2"/>
    </row>
    <row r="1784" spans="3:33" x14ac:dyDescent="0.2">
      <c r="C1784" s="69"/>
      <c r="D1784" s="69"/>
      <c r="AG1784" s="2"/>
    </row>
    <row r="1785" spans="3:33" x14ac:dyDescent="0.2">
      <c r="C1785" s="69"/>
      <c r="D1785" s="69"/>
      <c r="AG1785" s="2"/>
    </row>
    <row r="1786" spans="3:33" x14ac:dyDescent="0.2">
      <c r="C1786" s="69"/>
      <c r="D1786" s="69"/>
      <c r="AG1786" s="2"/>
    </row>
    <row r="1787" spans="3:33" x14ac:dyDescent="0.2">
      <c r="C1787" s="69"/>
      <c r="D1787" s="69"/>
      <c r="AG1787" s="2"/>
    </row>
    <row r="1788" spans="3:33" x14ac:dyDescent="0.2">
      <c r="C1788" s="69"/>
      <c r="D1788" s="69"/>
      <c r="AG1788" s="2"/>
    </row>
    <row r="1789" spans="3:33" x14ac:dyDescent="0.2">
      <c r="C1789" s="69"/>
      <c r="D1789" s="69"/>
      <c r="AG1789" s="2"/>
    </row>
    <row r="1790" spans="3:33" x14ac:dyDescent="0.2">
      <c r="C1790" s="69"/>
      <c r="D1790" s="69"/>
      <c r="AG1790" s="2"/>
    </row>
    <row r="1791" spans="3:33" x14ac:dyDescent="0.2">
      <c r="C1791" s="69"/>
      <c r="D1791" s="69"/>
      <c r="AG1791" s="2"/>
    </row>
    <row r="1792" spans="3:33" x14ac:dyDescent="0.2">
      <c r="C1792" s="69"/>
      <c r="D1792" s="69"/>
      <c r="AG1792" s="2"/>
    </row>
    <row r="1793" spans="3:33" x14ac:dyDescent="0.2">
      <c r="C1793" s="69"/>
      <c r="D1793" s="69"/>
      <c r="AG1793" s="2"/>
    </row>
    <row r="1794" spans="3:33" x14ac:dyDescent="0.2">
      <c r="C1794" s="69"/>
      <c r="D1794" s="69"/>
      <c r="AG1794" s="2"/>
    </row>
    <row r="1795" spans="3:33" x14ac:dyDescent="0.2">
      <c r="C1795" s="69"/>
      <c r="D1795" s="69"/>
      <c r="AG1795" s="2"/>
    </row>
    <row r="1796" spans="3:33" x14ac:dyDescent="0.2">
      <c r="C1796" s="69"/>
      <c r="D1796" s="69"/>
      <c r="AG1796" s="2"/>
    </row>
    <row r="1797" spans="3:33" x14ac:dyDescent="0.2">
      <c r="C1797" s="69"/>
      <c r="D1797" s="69"/>
      <c r="AG1797" s="2"/>
    </row>
    <row r="1798" spans="3:33" x14ac:dyDescent="0.2">
      <c r="C1798" s="69"/>
      <c r="D1798" s="69"/>
      <c r="AG1798" s="2"/>
    </row>
    <row r="1799" spans="3:33" x14ac:dyDescent="0.2">
      <c r="C1799" s="69"/>
      <c r="D1799" s="69"/>
      <c r="AG1799" s="2"/>
    </row>
    <row r="1800" spans="3:33" x14ac:dyDescent="0.2">
      <c r="C1800" s="69"/>
      <c r="D1800" s="69"/>
      <c r="AG1800" s="2"/>
    </row>
    <row r="1801" spans="3:33" x14ac:dyDescent="0.2">
      <c r="C1801" s="69"/>
      <c r="D1801" s="69"/>
      <c r="AG1801" s="2"/>
    </row>
    <row r="1802" spans="3:33" x14ac:dyDescent="0.2">
      <c r="C1802" s="69"/>
      <c r="D1802" s="69"/>
      <c r="AG1802" s="2"/>
    </row>
    <row r="1803" spans="3:33" x14ac:dyDescent="0.2">
      <c r="C1803" s="69"/>
      <c r="D1803" s="69"/>
      <c r="AG1803" s="2"/>
    </row>
    <row r="1804" spans="3:33" x14ac:dyDescent="0.2">
      <c r="C1804" s="69"/>
      <c r="D1804" s="69"/>
      <c r="AG1804" s="2"/>
    </row>
    <row r="1805" spans="3:33" x14ac:dyDescent="0.2">
      <c r="C1805" s="69"/>
      <c r="D1805" s="69"/>
      <c r="AG1805" s="2"/>
    </row>
    <row r="1806" spans="3:33" x14ac:dyDescent="0.2">
      <c r="C1806" s="69"/>
      <c r="D1806" s="69"/>
      <c r="AG1806" s="2"/>
    </row>
    <row r="1807" spans="3:33" x14ac:dyDescent="0.2">
      <c r="C1807" s="69"/>
      <c r="D1807" s="69"/>
      <c r="AG1807" s="2"/>
    </row>
    <row r="1808" spans="3:33" x14ac:dyDescent="0.2">
      <c r="C1808" s="69"/>
      <c r="D1808" s="69"/>
      <c r="AG1808" s="2"/>
    </row>
    <row r="1809" spans="3:33" x14ac:dyDescent="0.2">
      <c r="C1809" s="69"/>
      <c r="D1809" s="69"/>
      <c r="AG1809" s="2"/>
    </row>
    <row r="1810" spans="3:33" x14ac:dyDescent="0.2">
      <c r="C1810" s="69"/>
      <c r="D1810" s="69"/>
      <c r="AG1810" s="2"/>
    </row>
    <row r="1811" spans="3:33" x14ac:dyDescent="0.2">
      <c r="C1811" s="69"/>
      <c r="D1811" s="69"/>
      <c r="AG1811" s="2"/>
    </row>
    <row r="1812" spans="3:33" x14ac:dyDescent="0.2">
      <c r="C1812" s="69"/>
      <c r="D1812" s="69"/>
      <c r="AG1812" s="2"/>
    </row>
    <row r="1813" spans="3:33" x14ac:dyDescent="0.2">
      <c r="C1813" s="69"/>
      <c r="D1813" s="69"/>
      <c r="AG1813" s="2"/>
    </row>
    <row r="1814" spans="3:33" x14ac:dyDescent="0.2">
      <c r="C1814" s="69"/>
      <c r="D1814" s="69"/>
      <c r="AG1814" s="2"/>
    </row>
    <row r="1815" spans="3:33" x14ac:dyDescent="0.2">
      <c r="C1815" s="69"/>
      <c r="D1815" s="69"/>
      <c r="AG1815" s="2"/>
    </row>
    <row r="1816" spans="3:33" x14ac:dyDescent="0.2">
      <c r="C1816" s="69"/>
      <c r="D1816" s="69"/>
      <c r="AG1816" s="2"/>
    </row>
    <row r="1817" spans="3:33" x14ac:dyDescent="0.2">
      <c r="C1817" s="69"/>
      <c r="D1817" s="69"/>
      <c r="AG1817" s="2"/>
    </row>
    <row r="1818" spans="3:33" x14ac:dyDescent="0.2">
      <c r="C1818" s="69"/>
      <c r="D1818" s="69"/>
      <c r="AG1818" s="2"/>
    </row>
    <row r="1819" spans="3:33" x14ac:dyDescent="0.2">
      <c r="C1819" s="69"/>
      <c r="D1819" s="69"/>
      <c r="AG1819" s="2"/>
    </row>
    <row r="1820" spans="3:33" x14ac:dyDescent="0.2">
      <c r="C1820" s="69"/>
      <c r="D1820" s="69"/>
      <c r="AG1820" s="2"/>
    </row>
    <row r="1821" spans="3:33" x14ac:dyDescent="0.2">
      <c r="C1821" s="69"/>
      <c r="D1821" s="69"/>
      <c r="AG1821" s="2"/>
    </row>
    <row r="1822" spans="3:33" x14ac:dyDescent="0.2">
      <c r="C1822" s="69"/>
      <c r="D1822" s="69"/>
      <c r="AG1822" s="2"/>
    </row>
    <row r="1823" spans="3:33" x14ac:dyDescent="0.2">
      <c r="C1823" s="69"/>
      <c r="D1823" s="69"/>
      <c r="AG1823" s="2"/>
    </row>
    <row r="1824" spans="3:33" x14ac:dyDescent="0.2">
      <c r="C1824" s="69"/>
      <c r="D1824" s="69"/>
      <c r="AG1824" s="2"/>
    </row>
    <row r="1825" spans="3:33" x14ac:dyDescent="0.2">
      <c r="C1825" s="69"/>
      <c r="D1825" s="69"/>
      <c r="AG1825" s="2"/>
    </row>
    <row r="1826" spans="3:33" x14ac:dyDescent="0.2">
      <c r="C1826" s="69"/>
      <c r="D1826" s="69"/>
      <c r="AG1826" s="2"/>
    </row>
    <row r="1827" spans="3:33" x14ac:dyDescent="0.2">
      <c r="C1827" s="69"/>
      <c r="D1827" s="69"/>
      <c r="AG1827" s="2"/>
    </row>
    <row r="1828" spans="3:33" x14ac:dyDescent="0.2">
      <c r="C1828" s="69"/>
      <c r="D1828" s="69"/>
      <c r="AG1828" s="2"/>
    </row>
    <row r="1829" spans="3:33" x14ac:dyDescent="0.2">
      <c r="C1829" s="69"/>
      <c r="D1829" s="69"/>
      <c r="AG1829" s="2"/>
    </row>
    <row r="1830" spans="3:33" x14ac:dyDescent="0.2">
      <c r="C1830" s="69"/>
      <c r="D1830" s="69"/>
      <c r="AG1830" s="2"/>
    </row>
    <row r="1831" spans="3:33" x14ac:dyDescent="0.2">
      <c r="C1831" s="69"/>
      <c r="D1831" s="69"/>
      <c r="AG1831" s="2"/>
    </row>
    <row r="1832" spans="3:33" x14ac:dyDescent="0.2">
      <c r="C1832" s="69"/>
      <c r="D1832" s="69"/>
      <c r="AG1832" s="2"/>
    </row>
    <row r="1833" spans="3:33" x14ac:dyDescent="0.2">
      <c r="C1833" s="69"/>
      <c r="D1833" s="69"/>
      <c r="AG1833" s="2"/>
    </row>
    <row r="1834" spans="3:33" x14ac:dyDescent="0.2">
      <c r="C1834" s="69"/>
      <c r="D1834" s="69"/>
      <c r="AG1834" s="2"/>
    </row>
    <row r="1835" spans="3:33" x14ac:dyDescent="0.2">
      <c r="C1835" s="69"/>
      <c r="D1835" s="69"/>
      <c r="AG1835" s="2"/>
    </row>
    <row r="1836" spans="3:33" x14ac:dyDescent="0.2">
      <c r="C1836" s="69"/>
      <c r="D1836" s="69"/>
      <c r="AG1836" s="2"/>
    </row>
    <row r="1837" spans="3:33" x14ac:dyDescent="0.2">
      <c r="C1837" s="69"/>
      <c r="D1837" s="69"/>
      <c r="AG1837" s="2"/>
    </row>
    <row r="1838" spans="3:33" x14ac:dyDescent="0.2">
      <c r="C1838" s="69"/>
      <c r="D1838" s="69"/>
      <c r="AG1838" s="2"/>
    </row>
    <row r="1839" spans="3:33" x14ac:dyDescent="0.2">
      <c r="C1839" s="69"/>
      <c r="D1839" s="69"/>
      <c r="AG1839" s="2"/>
    </row>
    <row r="1840" spans="3:33" x14ac:dyDescent="0.2">
      <c r="C1840" s="69"/>
      <c r="D1840" s="69"/>
      <c r="AG1840" s="2"/>
    </row>
    <row r="1841" spans="3:33" x14ac:dyDescent="0.2">
      <c r="C1841" s="69"/>
      <c r="D1841" s="69"/>
      <c r="AG1841" s="2"/>
    </row>
    <row r="1842" spans="3:33" x14ac:dyDescent="0.2">
      <c r="C1842" s="69"/>
      <c r="D1842" s="69"/>
      <c r="AG1842" s="2"/>
    </row>
    <row r="1843" spans="3:33" x14ac:dyDescent="0.2">
      <c r="C1843" s="69"/>
      <c r="D1843" s="69"/>
      <c r="AG1843" s="2"/>
    </row>
    <row r="1844" spans="3:33" x14ac:dyDescent="0.2">
      <c r="C1844" s="69"/>
      <c r="D1844" s="69"/>
      <c r="AG1844" s="2"/>
    </row>
    <row r="1845" spans="3:33" x14ac:dyDescent="0.2">
      <c r="C1845" s="69"/>
      <c r="D1845" s="69"/>
      <c r="AG1845" s="2"/>
    </row>
    <row r="1846" spans="3:33" x14ac:dyDescent="0.2">
      <c r="C1846" s="69"/>
      <c r="D1846" s="69"/>
      <c r="AG1846" s="2"/>
    </row>
    <row r="1847" spans="3:33" x14ac:dyDescent="0.2">
      <c r="C1847" s="69"/>
      <c r="D1847" s="69"/>
      <c r="AG1847" s="2"/>
    </row>
    <row r="1848" spans="3:33" x14ac:dyDescent="0.2">
      <c r="C1848" s="69"/>
      <c r="D1848" s="69"/>
      <c r="AG1848" s="2"/>
    </row>
    <row r="1849" spans="3:33" x14ac:dyDescent="0.2">
      <c r="C1849" s="69"/>
      <c r="D1849" s="69"/>
      <c r="AG1849" s="2"/>
    </row>
    <row r="1850" spans="3:33" x14ac:dyDescent="0.2">
      <c r="C1850" s="69"/>
      <c r="D1850" s="69"/>
      <c r="AG1850" s="2"/>
    </row>
    <row r="1851" spans="3:33" x14ac:dyDescent="0.2">
      <c r="C1851" s="69"/>
      <c r="D1851" s="69"/>
      <c r="AG1851" s="2"/>
    </row>
    <row r="1852" spans="3:33" x14ac:dyDescent="0.2">
      <c r="C1852" s="69"/>
      <c r="D1852" s="69"/>
      <c r="AG1852" s="2"/>
    </row>
    <row r="1853" spans="3:33" x14ac:dyDescent="0.2">
      <c r="C1853" s="69"/>
      <c r="D1853" s="69"/>
      <c r="AG1853" s="2"/>
    </row>
    <row r="1854" spans="3:33" x14ac:dyDescent="0.2">
      <c r="C1854" s="69"/>
      <c r="D1854" s="69"/>
      <c r="AG1854" s="2"/>
    </row>
    <row r="1855" spans="3:33" x14ac:dyDescent="0.2">
      <c r="C1855" s="69"/>
      <c r="D1855" s="69"/>
      <c r="AG1855" s="2"/>
    </row>
    <row r="1856" spans="3:33" x14ac:dyDescent="0.2">
      <c r="C1856" s="69"/>
      <c r="D1856" s="69"/>
      <c r="AG1856" s="2"/>
    </row>
    <row r="1857" spans="3:33" x14ac:dyDescent="0.2">
      <c r="C1857" s="69"/>
      <c r="D1857" s="69"/>
      <c r="AG1857" s="2"/>
    </row>
    <row r="1858" spans="3:33" x14ac:dyDescent="0.2">
      <c r="C1858" s="69"/>
      <c r="D1858" s="69"/>
      <c r="AG1858" s="2"/>
    </row>
    <row r="1859" spans="3:33" x14ac:dyDescent="0.2">
      <c r="C1859" s="69"/>
      <c r="D1859" s="69"/>
      <c r="AG1859" s="2"/>
    </row>
    <row r="1860" spans="3:33" x14ac:dyDescent="0.2">
      <c r="C1860" s="69"/>
      <c r="D1860" s="69"/>
      <c r="AG1860" s="2"/>
    </row>
    <row r="1861" spans="3:33" x14ac:dyDescent="0.2">
      <c r="C1861" s="69"/>
      <c r="D1861" s="69"/>
      <c r="AG1861" s="2"/>
    </row>
    <row r="1862" spans="3:33" x14ac:dyDescent="0.2">
      <c r="C1862" s="69"/>
      <c r="D1862" s="69"/>
      <c r="AG1862" s="2"/>
    </row>
    <row r="1863" spans="3:33" x14ac:dyDescent="0.2">
      <c r="C1863" s="69"/>
      <c r="D1863" s="69"/>
      <c r="AG1863" s="2"/>
    </row>
    <row r="1864" spans="3:33" x14ac:dyDescent="0.2">
      <c r="C1864" s="69"/>
      <c r="D1864" s="69"/>
      <c r="AG1864" s="2"/>
    </row>
    <row r="1865" spans="3:33" x14ac:dyDescent="0.2">
      <c r="C1865" s="69"/>
      <c r="D1865" s="69"/>
      <c r="AG1865" s="2"/>
    </row>
    <row r="1866" spans="3:33" x14ac:dyDescent="0.2">
      <c r="C1866" s="69"/>
      <c r="D1866" s="69"/>
      <c r="AG1866" s="2"/>
    </row>
    <row r="1867" spans="3:33" x14ac:dyDescent="0.2">
      <c r="C1867" s="69"/>
      <c r="D1867" s="69"/>
      <c r="AG1867" s="2"/>
    </row>
    <row r="1868" spans="3:33" x14ac:dyDescent="0.2">
      <c r="C1868" s="69"/>
      <c r="D1868" s="69"/>
      <c r="AG1868" s="2"/>
    </row>
    <row r="1869" spans="3:33" x14ac:dyDescent="0.2">
      <c r="C1869" s="69"/>
      <c r="D1869" s="69"/>
      <c r="AG1869" s="2"/>
    </row>
    <row r="1870" spans="3:33" x14ac:dyDescent="0.2">
      <c r="C1870" s="69"/>
      <c r="D1870" s="69"/>
      <c r="AG1870" s="2"/>
    </row>
    <row r="1871" spans="3:33" x14ac:dyDescent="0.2">
      <c r="C1871" s="69"/>
      <c r="D1871" s="69"/>
      <c r="AG1871" s="2"/>
    </row>
    <row r="1872" spans="3:33" x14ac:dyDescent="0.2">
      <c r="C1872" s="69"/>
      <c r="D1872" s="69"/>
      <c r="AG1872" s="2"/>
    </row>
    <row r="1873" spans="3:33" x14ac:dyDescent="0.2">
      <c r="C1873" s="69"/>
      <c r="D1873" s="69"/>
      <c r="AG1873" s="2"/>
    </row>
    <row r="1874" spans="3:33" x14ac:dyDescent="0.2">
      <c r="C1874" s="69"/>
      <c r="D1874" s="69"/>
      <c r="AG1874" s="2"/>
    </row>
    <row r="1875" spans="3:33" x14ac:dyDescent="0.2">
      <c r="C1875" s="69"/>
      <c r="D1875" s="69"/>
      <c r="AG1875" s="2"/>
    </row>
    <row r="1876" spans="3:33" x14ac:dyDescent="0.2">
      <c r="C1876" s="69"/>
      <c r="D1876" s="69"/>
      <c r="AG1876" s="2"/>
    </row>
    <row r="1877" spans="3:33" x14ac:dyDescent="0.2">
      <c r="C1877" s="69"/>
      <c r="D1877" s="69"/>
      <c r="AG1877" s="2"/>
    </row>
    <row r="1878" spans="3:33" x14ac:dyDescent="0.2">
      <c r="C1878" s="69"/>
      <c r="D1878" s="69"/>
      <c r="AG1878" s="2"/>
    </row>
    <row r="1879" spans="3:33" x14ac:dyDescent="0.2">
      <c r="C1879" s="69"/>
      <c r="D1879" s="69"/>
      <c r="AG1879" s="2"/>
    </row>
    <row r="1880" spans="3:33" x14ac:dyDescent="0.2">
      <c r="C1880" s="69"/>
      <c r="D1880" s="69"/>
      <c r="AG1880" s="2"/>
    </row>
    <row r="1881" spans="3:33" x14ac:dyDescent="0.2">
      <c r="C1881" s="69"/>
      <c r="D1881" s="69"/>
      <c r="AG1881" s="2"/>
    </row>
    <row r="1882" spans="3:33" x14ac:dyDescent="0.2">
      <c r="C1882" s="69"/>
      <c r="D1882" s="69"/>
      <c r="AG1882" s="2"/>
    </row>
    <row r="1883" spans="3:33" x14ac:dyDescent="0.2">
      <c r="C1883" s="69"/>
      <c r="D1883" s="69"/>
      <c r="AG1883" s="2"/>
    </row>
    <row r="1884" spans="3:33" x14ac:dyDescent="0.2">
      <c r="C1884" s="69"/>
      <c r="D1884" s="69"/>
      <c r="AG1884" s="2"/>
    </row>
    <row r="1885" spans="3:33" x14ac:dyDescent="0.2">
      <c r="C1885" s="69"/>
      <c r="D1885" s="69"/>
      <c r="AG1885" s="2"/>
    </row>
    <row r="1886" spans="3:33" x14ac:dyDescent="0.2">
      <c r="C1886" s="69"/>
      <c r="D1886" s="69"/>
      <c r="AG1886" s="2"/>
    </row>
    <row r="1887" spans="3:33" x14ac:dyDescent="0.2">
      <c r="C1887" s="69"/>
      <c r="D1887" s="69"/>
      <c r="AG1887" s="2"/>
    </row>
    <row r="1888" spans="3:33" x14ac:dyDescent="0.2">
      <c r="C1888" s="69"/>
      <c r="D1888" s="69"/>
      <c r="AG1888" s="2"/>
    </row>
    <row r="1889" spans="3:33" x14ac:dyDescent="0.2">
      <c r="C1889" s="69"/>
      <c r="D1889" s="69"/>
      <c r="AG1889" s="2"/>
    </row>
    <row r="1890" spans="3:33" x14ac:dyDescent="0.2">
      <c r="C1890" s="69"/>
      <c r="D1890" s="69"/>
      <c r="AG1890" s="2"/>
    </row>
    <row r="1891" spans="3:33" x14ac:dyDescent="0.2">
      <c r="C1891" s="69"/>
      <c r="D1891" s="69"/>
      <c r="AG1891" s="2"/>
    </row>
    <row r="1892" spans="3:33" x14ac:dyDescent="0.2">
      <c r="C1892" s="69"/>
      <c r="D1892" s="69"/>
      <c r="AG1892" s="2"/>
    </row>
    <row r="1893" spans="3:33" x14ac:dyDescent="0.2">
      <c r="C1893" s="69"/>
      <c r="D1893" s="69"/>
      <c r="AG1893" s="2"/>
    </row>
    <row r="1894" spans="3:33" x14ac:dyDescent="0.2">
      <c r="C1894" s="69"/>
      <c r="D1894" s="69"/>
      <c r="AG1894" s="2"/>
    </row>
    <row r="1895" spans="3:33" x14ac:dyDescent="0.2">
      <c r="C1895" s="69"/>
      <c r="D1895" s="69"/>
      <c r="AG1895" s="2"/>
    </row>
    <row r="1896" spans="3:33" x14ac:dyDescent="0.2">
      <c r="C1896" s="69"/>
      <c r="D1896" s="69"/>
      <c r="AG1896" s="2"/>
    </row>
    <row r="1897" spans="3:33" x14ac:dyDescent="0.2">
      <c r="C1897" s="69"/>
      <c r="D1897" s="69"/>
      <c r="AG1897" s="2"/>
    </row>
    <row r="1898" spans="3:33" x14ac:dyDescent="0.2">
      <c r="C1898" s="69"/>
      <c r="D1898" s="69"/>
      <c r="AG1898" s="2"/>
    </row>
    <row r="1899" spans="3:33" x14ac:dyDescent="0.2">
      <c r="C1899" s="69"/>
      <c r="D1899" s="69"/>
      <c r="AG1899" s="2"/>
    </row>
    <row r="1900" spans="3:33" x14ac:dyDescent="0.2">
      <c r="C1900" s="69"/>
      <c r="D1900" s="69"/>
      <c r="AG1900" s="2"/>
    </row>
    <row r="1901" spans="3:33" x14ac:dyDescent="0.2">
      <c r="C1901" s="69"/>
      <c r="D1901" s="69"/>
      <c r="AG1901" s="2"/>
    </row>
    <row r="1902" spans="3:33" x14ac:dyDescent="0.2">
      <c r="C1902" s="69"/>
      <c r="D1902" s="69"/>
      <c r="AG1902" s="2"/>
    </row>
    <row r="1903" spans="3:33" x14ac:dyDescent="0.2">
      <c r="C1903" s="69"/>
      <c r="D1903" s="69"/>
      <c r="AG1903" s="2"/>
    </row>
    <row r="1904" spans="3:33" x14ac:dyDescent="0.2">
      <c r="C1904" s="69"/>
      <c r="D1904" s="69"/>
      <c r="AG1904" s="2"/>
    </row>
    <row r="1905" spans="3:33" x14ac:dyDescent="0.2">
      <c r="C1905" s="69"/>
      <c r="D1905" s="69"/>
      <c r="AG1905" s="2"/>
    </row>
    <row r="1906" spans="3:33" x14ac:dyDescent="0.2">
      <c r="C1906" s="69"/>
      <c r="D1906" s="69"/>
      <c r="AG1906" s="2"/>
    </row>
    <row r="1907" spans="3:33" x14ac:dyDescent="0.2">
      <c r="C1907" s="69"/>
      <c r="D1907" s="69"/>
      <c r="AG1907" s="2"/>
    </row>
    <row r="1908" spans="3:33" x14ac:dyDescent="0.2">
      <c r="C1908" s="69"/>
      <c r="D1908" s="69"/>
      <c r="AG1908" s="2"/>
    </row>
    <row r="1909" spans="3:33" x14ac:dyDescent="0.2">
      <c r="C1909" s="69"/>
      <c r="D1909" s="69"/>
      <c r="AG1909" s="2"/>
    </row>
    <row r="1910" spans="3:33" x14ac:dyDescent="0.2">
      <c r="C1910" s="69"/>
      <c r="D1910" s="69"/>
      <c r="AG1910" s="2"/>
    </row>
    <row r="1911" spans="3:33" x14ac:dyDescent="0.2">
      <c r="C1911" s="69"/>
      <c r="D1911" s="69"/>
      <c r="AG1911" s="2"/>
    </row>
    <row r="1912" spans="3:33" x14ac:dyDescent="0.2">
      <c r="C1912" s="69"/>
      <c r="D1912" s="69"/>
      <c r="AG1912" s="2"/>
    </row>
    <row r="1913" spans="3:33" x14ac:dyDescent="0.2">
      <c r="C1913" s="69"/>
      <c r="D1913" s="69"/>
      <c r="AG1913" s="2"/>
    </row>
    <row r="1914" spans="3:33" x14ac:dyDescent="0.2">
      <c r="C1914" s="69"/>
      <c r="D1914" s="69"/>
      <c r="AG1914" s="2"/>
    </row>
    <row r="1915" spans="3:33" x14ac:dyDescent="0.2">
      <c r="C1915" s="69"/>
      <c r="D1915" s="69"/>
      <c r="AG1915" s="2"/>
    </row>
    <row r="1916" spans="3:33" x14ac:dyDescent="0.2">
      <c r="C1916" s="69"/>
      <c r="D1916" s="69"/>
      <c r="AG1916" s="2"/>
    </row>
    <row r="1917" spans="3:33" x14ac:dyDescent="0.2">
      <c r="C1917" s="69"/>
      <c r="D1917" s="69"/>
      <c r="AG1917" s="2"/>
    </row>
    <row r="1918" spans="3:33" x14ac:dyDescent="0.2">
      <c r="C1918" s="69"/>
      <c r="D1918" s="69"/>
      <c r="AG1918" s="2"/>
    </row>
    <row r="1919" spans="3:33" x14ac:dyDescent="0.2">
      <c r="C1919" s="69"/>
      <c r="D1919" s="69"/>
      <c r="AG1919" s="2"/>
    </row>
    <row r="1920" spans="3:33" x14ac:dyDescent="0.2">
      <c r="C1920" s="69"/>
      <c r="D1920" s="69"/>
      <c r="AG1920" s="2"/>
    </row>
    <row r="1921" spans="3:33" x14ac:dyDescent="0.2">
      <c r="C1921" s="69"/>
      <c r="D1921" s="69"/>
      <c r="AG1921" s="2"/>
    </row>
    <row r="1922" spans="3:33" x14ac:dyDescent="0.2">
      <c r="C1922" s="69"/>
      <c r="D1922" s="69"/>
      <c r="AG1922" s="2"/>
    </row>
    <row r="1923" spans="3:33" x14ac:dyDescent="0.2">
      <c r="C1923" s="69"/>
      <c r="D1923" s="69"/>
      <c r="AG1923" s="2"/>
    </row>
    <row r="1924" spans="3:33" x14ac:dyDescent="0.2">
      <c r="C1924" s="69"/>
      <c r="D1924" s="69"/>
      <c r="AG1924" s="2"/>
    </row>
    <row r="1925" spans="3:33" x14ac:dyDescent="0.2">
      <c r="C1925" s="69"/>
      <c r="D1925" s="69"/>
      <c r="AG1925" s="2"/>
    </row>
    <row r="1926" spans="3:33" x14ac:dyDescent="0.2">
      <c r="C1926" s="69"/>
      <c r="D1926" s="69"/>
      <c r="AG1926" s="2"/>
    </row>
    <row r="1927" spans="3:33" x14ac:dyDescent="0.2">
      <c r="C1927" s="69"/>
      <c r="D1927" s="69"/>
      <c r="AG1927" s="2"/>
    </row>
    <row r="1928" spans="3:33" x14ac:dyDescent="0.2">
      <c r="C1928" s="69"/>
      <c r="D1928" s="69"/>
      <c r="AG1928" s="2"/>
    </row>
    <row r="1929" spans="3:33" x14ac:dyDescent="0.2">
      <c r="C1929" s="69"/>
      <c r="D1929" s="69"/>
      <c r="AG1929" s="2"/>
    </row>
    <row r="1930" spans="3:33" x14ac:dyDescent="0.2">
      <c r="C1930" s="69"/>
      <c r="D1930" s="69"/>
      <c r="AG1930" s="2"/>
    </row>
    <row r="1931" spans="3:33" x14ac:dyDescent="0.2">
      <c r="C1931" s="69"/>
      <c r="D1931" s="69"/>
      <c r="AG1931" s="2"/>
    </row>
    <row r="1932" spans="3:33" x14ac:dyDescent="0.2">
      <c r="C1932" s="69"/>
      <c r="D1932" s="69"/>
      <c r="AG1932" s="2"/>
    </row>
    <row r="1933" spans="3:33" x14ac:dyDescent="0.2">
      <c r="C1933" s="69"/>
      <c r="D1933" s="69"/>
      <c r="AG1933" s="2"/>
    </row>
    <row r="1934" spans="3:33" x14ac:dyDescent="0.2">
      <c r="C1934" s="69"/>
      <c r="D1934" s="69"/>
      <c r="AG1934" s="2"/>
    </row>
    <row r="1935" spans="3:33" x14ac:dyDescent="0.2">
      <c r="C1935" s="69"/>
      <c r="D1935" s="69"/>
      <c r="AG1935" s="2"/>
    </row>
    <row r="1936" spans="3:33" x14ac:dyDescent="0.2">
      <c r="C1936" s="69"/>
      <c r="D1936" s="69"/>
      <c r="AG1936" s="2"/>
    </row>
    <row r="1937" spans="3:33" x14ac:dyDescent="0.2">
      <c r="C1937" s="69"/>
      <c r="D1937" s="69"/>
      <c r="AG1937" s="2"/>
    </row>
    <row r="1938" spans="3:33" x14ac:dyDescent="0.2">
      <c r="C1938" s="69"/>
      <c r="D1938" s="69"/>
      <c r="AG1938" s="2"/>
    </row>
    <row r="1939" spans="3:33" x14ac:dyDescent="0.2">
      <c r="C1939" s="69"/>
      <c r="D1939" s="69"/>
      <c r="AG1939" s="2"/>
    </row>
    <row r="1940" spans="3:33" x14ac:dyDescent="0.2">
      <c r="C1940" s="69"/>
      <c r="D1940" s="69"/>
      <c r="AG1940" s="2"/>
    </row>
    <row r="1941" spans="3:33" x14ac:dyDescent="0.2">
      <c r="C1941" s="69"/>
      <c r="D1941" s="69"/>
      <c r="AG1941" s="2"/>
    </row>
    <row r="1942" spans="3:33" x14ac:dyDescent="0.2">
      <c r="C1942" s="69"/>
      <c r="D1942" s="69"/>
      <c r="AG1942" s="2"/>
    </row>
    <row r="1943" spans="3:33" x14ac:dyDescent="0.2">
      <c r="C1943" s="69"/>
      <c r="D1943" s="69"/>
      <c r="AG1943" s="2"/>
    </row>
    <row r="1944" spans="3:33" x14ac:dyDescent="0.2">
      <c r="C1944" s="69"/>
      <c r="D1944" s="69"/>
      <c r="AG1944" s="2"/>
    </row>
    <row r="1945" spans="3:33" x14ac:dyDescent="0.2">
      <c r="C1945" s="69"/>
      <c r="D1945" s="69"/>
      <c r="AG1945" s="2"/>
    </row>
    <row r="1946" spans="3:33" x14ac:dyDescent="0.2">
      <c r="C1946" s="69"/>
      <c r="D1946" s="69"/>
      <c r="AG1946" s="2"/>
    </row>
    <row r="1947" spans="3:33" x14ac:dyDescent="0.2">
      <c r="C1947" s="69"/>
      <c r="D1947" s="69"/>
      <c r="AG1947" s="2"/>
    </row>
    <row r="1948" spans="3:33" x14ac:dyDescent="0.2">
      <c r="C1948" s="69"/>
      <c r="D1948" s="69"/>
      <c r="AG1948" s="2"/>
    </row>
    <row r="1949" spans="3:33" x14ac:dyDescent="0.2">
      <c r="C1949" s="69"/>
      <c r="D1949" s="69"/>
      <c r="AG1949" s="2"/>
    </row>
    <row r="1950" spans="3:33" x14ac:dyDescent="0.2">
      <c r="C1950" s="69"/>
      <c r="D1950" s="69"/>
      <c r="AG1950" s="2"/>
    </row>
    <row r="1951" spans="3:33" x14ac:dyDescent="0.2">
      <c r="C1951" s="69"/>
      <c r="D1951" s="69"/>
      <c r="AG1951" s="2"/>
    </row>
    <row r="1952" spans="3:33" x14ac:dyDescent="0.2">
      <c r="C1952" s="69"/>
      <c r="D1952" s="69"/>
      <c r="AG1952" s="2"/>
    </row>
    <row r="1953" spans="3:47" x14ac:dyDescent="0.2">
      <c r="C1953" s="69"/>
      <c r="D1953" s="69"/>
      <c r="Z1953" s="1">
        <f>F1953</f>
        <v>0</v>
      </c>
      <c r="AA1953" s="1">
        <f>AB$3+AB$4*Z1953+AB$5*Z1953^2+AH1953</f>
        <v>-4.2002143867135577E-3</v>
      </c>
      <c r="AB1953" s="1">
        <f>IF(S1953&lt;&gt;0,G1953-AH1953,-9999)</f>
        <v>-9999</v>
      </c>
      <c r="AC1953" s="1">
        <f>+G1953-P1953</f>
        <v>0</v>
      </c>
      <c r="AD1953" s="1">
        <f>IF(S1953&lt;&gt;0,G1953-AA1953,-9999)</f>
        <v>-9999</v>
      </c>
      <c r="AE1953" s="1">
        <f>+(G1953-AA1953)^2*S1953</f>
        <v>0</v>
      </c>
      <c r="AF1953" s="1">
        <f>IF(S1953&lt;&gt;0,G1953-P1953,-9999)</f>
        <v>-9999</v>
      </c>
      <c r="AG1953" s="2"/>
      <c r="AH1953" s="1">
        <f>$AB$6*($AB$11/AI1953*AJ1953+$AB$12)</f>
        <v>2.6641901626321611E-3</v>
      </c>
      <c r="AI1953" s="1">
        <f>1+$AB$7*COS(AL1953)</f>
        <v>0.66887520194180583</v>
      </c>
      <c r="AJ1953" s="1">
        <f>SIN(AL1953+RADIANS($AB$9))</f>
        <v>0.22650318780649994</v>
      </c>
      <c r="AK1953" s="1">
        <f>$AB$7*SIN(AL1953)</f>
        <v>9.2789641279668392E-2</v>
      </c>
      <c r="AL1953" s="1">
        <f>2*ATAN(AM1953)</f>
        <v>2.868374774953804</v>
      </c>
      <c r="AM1953" s="1">
        <f>SQRT((1+$AB$7)/(1-$AB$7))*TAN(AN1953/2)</f>
        <v>7.2745721063765023</v>
      </c>
      <c r="AN1953" s="1">
        <f t="shared" ref="AN1953:AT1953" si="426">$AU1953+$AB$7*SIN(AO1953)</f>
        <v>15.319455273929492</v>
      </c>
      <c r="AO1953" s="1">
        <f t="shared" si="426"/>
        <v>15.319281078907499</v>
      </c>
      <c r="AP1953" s="1">
        <f t="shared" si="426"/>
        <v>15.319828405001392</v>
      </c>
      <c r="AQ1953" s="1">
        <f t="shared" si="426"/>
        <v>15.31810827641619</v>
      </c>
      <c r="AR1953" s="1">
        <f t="shared" si="426"/>
        <v>15.323510210854408</v>
      </c>
      <c r="AS1953" s="1">
        <f t="shared" si="426"/>
        <v>15.306505147148631</v>
      </c>
      <c r="AT1953" s="1">
        <f t="shared" si="426"/>
        <v>15.359652616487987</v>
      </c>
      <c r="AU1953" s="1">
        <f>RADIANS($AB$9)+$AB$18*(F1953-AB$15)</f>
        <v>15.189135282740173</v>
      </c>
    </row>
    <row r="1954" spans="3:47" x14ac:dyDescent="0.2">
      <c r="C1954" s="69"/>
      <c r="D1954" s="69"/>
      <c r="AG1954" s="2"/>
    </row>
    <row r="1955" spans="3:47" x14ac:dyDescent="0.2">
      <c r="C1955" s="69"/>
      <c r="D1955" s="69"/>
      <c r="Z1955" s="1">
        <f>F1955</f>
        <v>0</v>
      </c>
      <c r="AA1955" s="1">
        <f>AB$3+AB$4*Z1955+AB$5*Z1955^2+AH1955</f>
        <v>-4.2002143867135577E-3</v>
      </c>
      <c r="AB1955" s="1">
        <f>IF(S1955&lt;&gt;0,G1955-AH1955,-9999)</f>
        <v>-9999</v>
      </c>
      <c r="AC1955" s="1">
        <f>+G1955-P1955</f>
        <v>0</v>
      </c>
      <c r="AD1955" s="1">
        <f>IF(S1955&lt;&gt;0,G1955-AA1955,-9999)</f>
        <v>-9999</v>
      </c>
      <c r="AE1955" s="1">
        <f>+(G1955-AA1955)^2*S1955</f>
        <v>0</v>
      </c>
      <c r="AF1955" s="1">
        <f>IF(S1955&lt;&gt;0,G1955-P1955,-9999)</f>
        <v>-9999</v>
      </c>
      <c r="AG1955" s="2"/>
      <c r="AH1955" s="1">
        <f>$AB$6*($AB$11/AI1955*AJ1955+$AB$12)</f>
        <v>2.6641901626321611E-3</v>
      </c>
      <c r="AI1955" s="1">
        <f>1+$AB$7*COS(AL1955)</f>
        <v>0.66887520194180583</v>
      </c>
      <c r="AJ1955" s="1">
        <f>SIN(AL1955+RADIANS($AB$9))</f>
        <v>0.22650318780649994</v>
      </c>
      <c r="AK1955" s="1">
        <f>$AB$7*SIN(AL1955)</f>
        <v>9.2789641279668392E-2</v>
      </c>
      <c r="AL1955" s="1">
        <f>2*ATAN(AM1955)</f>
        <v>2.868374774953804</v>
      </c>
      <c r="AM1955" s="1">
        <f>SQRT((1+$AB$7)/(1-$AB$7))*TAN(AN1955/2)</f>
        <v>7.2745721063765023</v>
      </c>
      <c r="AN1955" s="1">
        <f t="shared" ref="AN1955:AT1955" si="427">$AU1955+$AB$7*SIN(AO1955)</f>
        <v>15.319455273929492</v>
      </c>
      <c r="AO1955" s="1">
        <f t="shared" si="427"/>
        <v>15.319281078907499</v>
      </c>
      <c r="AP1955" s="1">
        <f t="shared" si="427"/>
        <v>15.319828405001392</v>
      </c>
      <c r="AQ1955" s="1">
        <f t="shared" si="427"/>
        <v>15.31810827641619</v>
      </c>
      <c r="AR1955" s="1">
        <f t="shared" si="427"/>
        <v>15.323510210854408</v>
      </c>
      <c r="AS1955" s="1">
        <f t="shared" si="427"/>
        <v>15.306505147148631</v>
      </c>
      <c r="AT1955" s="1">
        <f t="shared" si="427"/>
        <v>15.359652616487987</v>
      </c>
      <c r="AU1955" s="1">
        <f>RADIANS($AB$9)+$AB$18*(F1955-AB$15)</f>
        <v>15.189135282740173</v>
      </c>
    </row>
  </sheetData>
  <sheetProtection selectLockedCells="1" selectUnlockedCells="1"/>
  <sortState xmlns:xlrd2="http://schemas.microsoft.com/office/spreadsheetml/2017/richdata2" ref="A21:AU823">
    <sortCondition ref="C21:C823"/>
  </sortState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319E7-E0EA-4593-90D5-029057C50304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7"/>
  <sheetViews>
    <sheetView topLeftCell="A711" workbookViewId="0">
      <selection activeCell="A253" sqref="A253"/>
    </sheetView>
  </sheetViews>
  <sheetFormatPr defaultRowHeight="12.75" x14ac:dyDescent="0.2"/>
  <cols>
    <col min="1" max="1" width="19.7109375" style="69" customWidth="1"/>
    <col min="2" max="2" width="4.42578125" customWidth="1"/>
    <col min="3" max="3" width="12.7109375" style="69" customWidth="1"/>
    <col min="4" max="4" width="5.42578125" customWidth="1"/>
    <col min="5" max="5" width="14.85546875" customWidth="1"/>
    <col min="7" max="7" width="12" customWidth="1"/>
    <col min="8" max="8" width="14.140625" style="6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05" t="s">
        <v>339</v>
      </c>
      <c r="I1" s="106" t="s">
        <v>340</v>
      </c>
      <c r="J1" s="107" t="s">
        <v>73</v>
      </c>
    </row>
    <row r="2" spans="1:16" x14ac:dyDescent="0.2">
      <c r="I2" s="108" t="s">
        <v>341</v>
      </c>
      <c r="J2" s="109" t="s">
        <v>69</v>
      </c>
    </row>
    <row r="3" spans="1:16" x14ac:dyDescent="0.2">
      <c r="A3" s="110" t="s">
        <v>342</v>
      </c>
      <c r="I3" s="108" t="s">
        <v>343</v>
      </c>
      <c r="J3" s="109" t="s">
        <v>60</v>
      </c>
    </row>
    <row r="4" spans="1:16" x14ac:dyDescent="0.2">
      <c r="I4" s="108" t="s">
        <v>344</v>
      </c>
      <c r="J4" s="109" t="s">
        <v>60</v>
      </c>
    </row>
    <row r="5" spans="1:16" x14ac:dyDescent="0.2">
      <c r="I5" s="111" t="s">
        <v>345</v>
      </c>
      <c r="J5" s="112" t="s">
        <v>65</v>
      </c>
    </row>
    <row r="11" spans="1:16" ht="12.75" customHeight="1" x14ac:dyDescent="0.2">
      <c r="A11" s="69" t="str">
        <f t="shared" ref="A11:A74" si="0">P11</f>
        <v> AJ 69.316 </v>
      </c>
      <c r="B11" s="2" t="str">
        <f t="shared" ref="B11:B74" si="1">IF(H11=INT(H11),"I","II")</f>
        <v>I</v>
      </c>
      <c r="C11" s="69">
        <f t="shared" ref="C11:C74" si="2">1*G11</f>
        <v>34499.928</v>
      </c>
      <c r="D11" t="str">
        <f t="shared" ref="D11:D74" si="3">VLOOKUP(F11,I$1:J$5,2,FALSE)</f>
        <v>vis</v>
      </c>
      <c r="E11">
        <f>VLOOKUP(C11,'Active 1'!C$21:E$968,3,FALSE)</f>
        <v>-5911.9927522176313</v>
      </c>
      <c r="F11" s="2" t="s">
        <v>345</v>
      </c>
      <c r="G11" t="str">
        <f t="shared" ref="G11:G74" si="4">MID(I11,3,LEN(I11)-3)</f>
        <v>34499.928</v>
      </c>
      <c r="H11" s="69">
        <f t="shared" ref="H11:H74" si="5">1*K11</f>
        <v>-5912</v>
      </c>
      <c r="I11" s="113" t="s">
        <v>346</v>
      </c>
      <c r="J11" s="114" t="s">
        <v>347</v>
      </c>
      <c r="K11" s="113">
        <v>-5912</v>
      </c>
      <c r="L11" s="113" t="s">
        <v>348</v>
      </c>
      <c r="M11" s="114" t="s">
        <v>349</v>
      </c>
      <c r="N11" s="114" t="s">
        <v>152</v>
      </c>
      <c r="O11" s="115" t="s">
        <v>350</v>
      </c>
      <c r="P11" s="115" t="s">
        <v>351</v>
      </c>
    </row>
    <row r="12" spans="1:16" ht="12.75" customHeight="1" x14ac:dyDescent="0.2">
      <c r="A12" s="69" t="str">
        <f t="shared" si="0"/>
        <v>IBVS 111 </v>
      </c>
      <c r="B12" s="2" t="str">
        <f t="shared" si="1"/>
        <v>I</v>
      </c>
      <c r="C12" s="69">
        <f t="shared" si="2"/>
        <v>38919.724999999999</v>
      </c>
      <c r="D12" t="str">
        <f t="shared" si="3"/>
        <v>vis</v>
      </c>
      <c r="E12">
        <f>VLOOKUP(C12,'Active 1'!C$21:E$968,3,FALSE)</f>
        <v>-3276.9988081828119</v>
      </c>
      <c r="F12" s="2" t="s">
        <v>345</v>
      </c>
      <c r="G12" t="str">
        <f t="shared" si="4"/>
        <v>38919.725</v>
      </c>
      <c r="H12" s="69">
        <f t="shared" si="5"/>
        <v>-3277</v>
      </c>
      <c r="I12" s="113" t="s">
        <v>352</v>
      </c>
      <c r="J12" s="114" t="s">
        <v>353</v>
      </c>
      <c r="K12" s="113">
        <v>-3277</v>
      </c>
      <c r="L12" s="113" t="s">
        <v>354</v>
      </c>
      <c r="M12" s="114" t="s">
        <v>355</v>
      </c>
      <c r="N12" s="114"/>
      <c r="O12" s="115" t="s">
        <v>356</v>
      </c>
      <c r="P12" s="116" t="s">
        <v>357</v>
      </c>
    </row>
    <row r="13" spans="1:16" ht="12.75" customHeight="1" x14ac:dyDescent="0.2">
      <c r="A13" s="69" t="str">
        <f t="shared" si="0"/>
        <v>IBVS 111 </v>
      </c>
      <c r="B13" s="2" t="str">
        <f t="shared" si="1"/>
        <v>I</v>
      </c>
      <c r="C13" s="69">
        <f t="shared" si="2"/>
        <v>38966.684000000001</v>
      </c>
      <c r="D13" t="str">
        <f t="shared" si="3"/>
        <v>vis</v>
      </c>
      <c r="E13">
        <f>VLOOKUP(C13,'Active 1'!C$21:E$968,3,FALSE)</f>
        <v>-3249.002798271511</v>
      </c>
      <c r="F13" s="2" t="s">
        <v>345</v>
      </c>
      <c r="G13" t="str">
        <f t="shared" si="4"/>
        <v>38966.684</v>
      </c>
      <c r="H13" s="69">
        <f t="shared" si="5"/>
        <v>-3249</v>
      </c>
      <c r="I13" s="113" t="s">
        <v>358</v>
      </c>
      <c r="J13" s="114" t="s">
        <v>359</v>
      </c>
      <c r="K13" s="113">
        <v>-3249</v>
      </c>
      <c r="L13" s="113" t="s">
        <v>360</v>
      </c>
      <c r="M13" s="114" t="s">
        <v>355</v>
      </c>
      <c r="N13" s="114"/>
      <c r="O13" s="115" t="s">
        <v>361</v>
      </c>
      <c r="P13" s="116" t="s">
        <v>357</v>
      </c>
    </row>
    <row r="14" spans="1:16" ht="12.75" customHeight="1" x14ac:dyDescent="0.2">
      <c r="A14" s="69" t="str">
        <f t="shared" si="0"/>
        <v>IBVS 111 </v>
      </c>
      <c r="B14" s="2" t="str">
        <f t="shared" si="1"/>
        <v>I</v>
      </c>
      <c r="C14" s="69">
        <f t="shared" si="2"/>
        <v>38971.707000000002</v>
      </c>
      <c r="D14" t="str">
        <f t="shared" si="3"/>
        <v>vis</v>
      </c>
      <c r="E14">
        <f>VLOOKUP(C14,'Active 1'!C$21:E$968,3,FALSE)</f>
        <v>-3246.0081868491111</v>
      </c>
      <c r="F14" s="2" t="s">
        <v>345</v>
      </c>
      <c r="G14" t="str">
        <f t="shared" si="4"/>
        <v>38971.707</v>
      </c>
      <c r="H14" s="69">
        <f t="shared" si="5"/>
        <v>-3246</v>
      </c>
      <c r="I14" s="113" t="s">
        <v>362</v>
      </c>
      <c r="J14" s="114" t="s">
        <v>363</v>
      </c>
      <c r="K14" s="113">
        <v>-3246</v>
      </c>
      <c r="L14" s="113" t="s">
        <v>364</v>
      </c>
      <c r="M14" s="114" t="s">
        <v>355</v>
      </c>
      <c r="N14" s="114"/>
      <c r="O14" s="115" t="s">
        <v>361</v>
      </c>
      <c r="P14" s="116" t="s">
        <v>357</v>
      </c>
    </row>
    <row r="15" spans="1:16" ht="12.75" customHeight="1" x14ac:dyDescent="0.2">
      <c r="A15" s="69" t="str">
        <f t="shared" si="0"/>
        <v>BAVM 18 </v>
      </c>
      <c r="B15" s="2" t="str">
        <f t="shared" si="1"/>
        <v>I</v>
      </c>
      <c r="C15" s="69">
        <f t="shared" si="2"/>
        <v>39015.326000000001</v>
      </c>
      <c r="D15" t="str">
        <f t="shared" si="3"/>
        <v>vis</v>
      </c>
      <c r="E15">
        <f>VLOOKUP(C15,'Active 1'!C$21:E$968,3,FALSE)</f>
        <v>-3220.00341766065</v>
      </c>
      <c r="F15" s="2" t="s">
        <v>345</v>
      </c>
      <c r="G15" t="str">
        <f t="shared" si="4"/>
        <v>39015.326</v>
      </c>
      <c r="H15" s="69">
        <f t="shared" si="5"/>
        <v>-3220</v>
      </c>
      <c r="I15" s="113" t="s">
        <v>365</v>
      </c>
      <c r="J15" s="114" t="s">
        <v>366</v>
      </c>
      <c r="K15" s="113">
        <v>-3220</v>
      </c>
      <c r="L15" s="113" t="s">
        <v>367</v>
      </c>
      <c r="M15" s="114" t="s">
        <v>355</v>
      </c>
      <c r="N15" s="114"/>
      <c r="O15" s="115" t="s">
        <v>368</v>
      </c>
      <c r="P15" s="116" t="s">
        <v>173</v>
      </c>
    </row>
    <row r="16" spans="1:16" ht="12.75" customHeight="1" x14ac:dyDescent="0.2">
      <c r="A16" s="69" t="str">
        <f t="shared" si="0"/>
        <v>IBVS 154 </v>
      </c>
      <c r="B16" s="2" t="str">
        <f t="shared" si="1"/>
        <v>II</v>
      </c>
      <c r="C16" s="69">
        <f t="shared" si="2"/>
        <v>39269.449000000001</v>
      </c>
      <c r="D16" t="str">
        <f t="shared" si="3"/>
        <v>vis</v>
      </c>
      <c r="E16">
        <f>VLOOKUP(C16,'Active 1'!C$21:E$968,3,FALSE)</f>
        <v>-3068.5004038254083</v>
      </c>
      <c r="F16" s="2" t="s">
        <v>345</v>
      </c>
      <c r="G16" t="str">
        <f t="shared" si="4"/>
        <v>39269.449</v>
      </c>
      <c r="H16" s="69">
        <f t="shared" si="5"/>
        <v>-3068.5</v>
      </c>
      <c r="I16" s="113" t="s">
        <v>369</v>
      </c>
      <c r="J16" s="114" t="s">
        <v>370</v>
      </c>
      <c r="K16" s="113">
        <v>-3068.5</v>
      </c>
      <c r="L16" s="113" t="s">
        <v>371</v>
      </c>
      <c r="M16" s="114" t="s">
        <v>355</v>
      </c>
      <c r="N16" s="114"/>
      <c r="O16" s="115" t="s">
        <v>372</v>
      </c>
      <c r="P16" s="116" t="s">
        <v>373</v>
      </c>
    </row>
    <row r="17" spans="1:16" ht="12.75" customHeight="1" x14ac:dyDescent="0.2">
      <c r="A17" s="69" t="str">
        <f t="shared" si="0"/>
        <v>IBVS 154 </v>
      </c>
      <c r="B17" s="2" t="str">
        <f t="shared" si="1"/>
        <v>I</v>
      </c>
      <c r="C17" s="69">
        <f t="shared" si="2"/>
        <v>39288.731</v>
      </c>
      <c r="D17" t="str">
        <f t="shared" si="3"/>
        <v>vis</v>
      </c>
      <c r="E17">
        <f>VLOOKUP(C17,'Active 1'!C$21:E$968,3,FALSE)</f>
        <v>-3057.0048638200919</v>
      </c>
      <c r="F17" s="2" t="s">
        <v>345</v>
      </c>
      <c r="G17" t="str">
        <f t="shared" si="4"/>
        <v>39288.731</v>
      </c>
      <c r="H17" s="69">
        <f t="shared" si="5"/>
        <v>-3057</v>
      </c>
      <c r="I17" s="113" t="s">
        <v>374</v>
      </c>
      <c r="J17" s="114" t="s">
        <v>375</v>
      </c>
      <c r="K17" s="113">
        <v>-3057</v>
      </c>
      <c r="L17" s="113" t="s">
        <v>376</v>
      </c>
      <c r="M17" s="114" t="s">
        <v>355</v>
      </c>
      <c r="N17" s="114"/>
      <c r="O17" s="115" t="s">
        <v>361</v>
      </c>
      <c r="P17" s="116" t="s">
        <v>373</v>
      </c>
    </row>
    <row r="18" spans="1:16" ht="12.75" customHeight="1" x14ac:dyDescent="0.2">
      <c r="A18" s="69" t="str">
        <f t="shared" si="0"/>
        <v>IBVS 154 </v>
      </c>
      <c r="B18" s="2" t="str">
        <f t="shared" si="1"/>
        <v>I</v>
      </c>
      <c r="C18" s="69">
        <f t="shared" si="2"/>
        <v>39300.474999999999</v>
      </c>
      <c r="D18" t="str">
        <f t="shared" si="3"/>
        <v>vis</v>
      </c>
      <c r="E18">
        <f>VLOOKUP(C18,'Active 1'!C$21:E$968,3,FALSE)</f>
        <v>-3050.0033275778751</v>
      </c>
      <c r="F18" s="2" t="s">
        <v>345</v>
      </c>
      <c r="G18" t="str">
        <f t="shared" si="4"/>
        <v>39300.475</v>
      </c>
      <c r="H18" s="69">
        <f t="shared" si="5"/>
        <v>-3050</v>
      </c>
      <c r="I18" s="113" t="s">
        <v>377</v>
      </c>
      <c r="J18" s="114" t="s">
        <v>378</v>
      </c>
      <c r="K18" s="113">
        <v>-3050</v>
      </c>
      <c r="L18" s="113" t="s">
        <v>367</v>
      </c>
      <c r="M18" s="114" t="s">
        <v>355</v>
      </c>
      <c r="N18" s="114"/>
      <c r="O18" s="115" t="s">
        <v>372</v>
      </c>
      <c r="P18" s="116" t="s">
        <v>373</v>
      </c>
    </row>
    <row r="19" spans="1:16" ht="12.75" customHeight="1" x14ac:dyDescent="0.2">
      <c r="A19" s="69" t="str">
        <f t="shared" si="0"/>
        <v> ORI 98 </v>
      </c>
      <c r="B19" s="2" t="str">
        <f t="shared" si="1"/>
        <v>I</v>
      </c>
      <c r="C19" s="69">
        <f t="shared" si="2"/>
        <v>39347.442000000003</v>
      </c>
      <c r="D19" t="str">
        <f t="shared" si="3"/>
        <v>vis</v>
      </c>
      <c r="E19">
        <f>VLOOKUP(C19,'Active 1'!C$21:E$968,3,FALSE)</f>
        <v>-3022.002548227716</v>
      </c>
      <c r="F19" s="2" t="s">
        <v>345</v>
      </c>
      <c r="G19" t="str">
        <f t="shared" si="4"/>
        <v>39347.442</v>
      </c>
      <c r="H19" s="69">
        <f t="shared" si="5"/>
        <v>-3022</v>
      </c>
      <c r="I19" s="113" t="s">
        <v>379</v>
      </c>
      <c r="J19" s="114" t="s">
        <v>380</v>
      </c>
      <c r="K19" s="113">
        <v>-3022</v>
      </c>
      <c r="L19" s="113" t="s">
        <v>381</v>
      </c>
      <c r="M19" s="114" t="s">
        <v>355</v>
      </c>
      <c r="N19" s="114"/>
      <c r="O19" s="115" t="s">
        <v>368</v>
      </c>
      <c r="P19" s="115" t="s">
        <v>382</v>
      </c>
    </row>
    <row r="20" spans="1:16" ht="12.75" customHeight="1" x14ac:dyDescent="0.2">
      <c r="A20" s="69" t="str">
        <f t="shared" si="0"/>
        <v>IBVS 456 </v>
      </c>
      <c r="B20" s="2" t="str">
        <f t="shared" si="1"/>
        <v>I</v>
      </c>
      <c r="C20" s="69">
        <f t="shared" si="2"/>
        <v>40075.404000000002</v>
      </c>
      <c r="D20" t="str">
        <f t="shared" si="3"/>
        <v>vis</v>
      </c>
      <c r="E20">
        <f>VLOOKUP(C20,'Active 1'!C$21:E$968,3,FALSE)</f>
        <v>-2588.0062670665056</v>
      </c>
      <c r="F20" s="2" t="s">
        <v>345</v>
      </c>
      <c r="G20" t="str">
        <f t="shared" si="4"/>
        <v>40075.404</v>
      </c>
      <c r="H20" s="69">
        <f t="shared" si="5"/>
        <v>-2588</v>
      </c>
      <c r="I20" s="113" t="s">
        <v>383</v>
      </c>
      <c r="J20" s="114" t="s">
        <v>384</v>
      </c>
      <c r="K20" s="113">
        <v>-2588</v>
      </c>
      <c r="L20" s="113" t="s">
        <v>385</v>
      </c>
      <c r="M20" s="114" t="s">
        <v>349</v>
      </c>
      <c r="N20" s="114" t="s">
        <v>152</v>
      </c>
      <c r="O20" s="115" t="s">
        <v>386</v>
      </c>
      <c r="P20" s="116" t="s">
        <v>387</v>
      </c>
    </row>
    <row r="21" spans="1:16" ht="12.75" customHeight="1" x14ac:dyDescent="0.2">
      <c r="A21" s="69" t="str">
        <f t="shared" si="0"/>
        <v>IBVS 419 </v>
      </c>
      <c r="B21" s="2" t="str">
        <f t="shared" si="1"/>
        <v>I</v>
      </c>
      <c r="C21" s="69">
        <f t="shared" si="2"/>
        <v>40392.423000000003</v>
      </c>
      <c r="D21" t="str">
        <f t="shared" si="3"/>
        <v>vis</v>
      </c>
      <c r="E21">
        <f>VLOOKUP(C21,'Active 1'!C$21:E$968,3,FALSE)</f>
        <v>-2399.005924936771</v>
      </c>
      <c r="F21" s="2" t="s">
        <v>345</v>
      </c>
      <c r="G21" t="str">
        <f t="shared" si="4"/>
        <v>40392.4230</v>
      </c>
      <c r="H21" s="69">
        <f t="shared" si="5"/>
        <v>-2399</v>
      </c>
      <c r="I21" s="113" t="s">
        <v>388</v>
      </c>
      <c r="J21" s="114" t="s">
        <v>389</v>
      </c>
      <c r="K21" s="113">
        <v>-2399</v>
      </c>
      <c r="L21" s="113" t="s">
        <v>390</v>
      </c>
      <c r="M21" s="114" t="s">
        <v>349</v>
      </c>
      <c r="N21" s="114" t="s">
        <v>152</v>
      </c>
      <c r="O21" s="115" t="s">
        <v>391</v>
      </c>
      <c r="P21" s="116" t="s">
        <v>392</v>
      </c>
    </row>
    <row r="22" spans="1:16" ht="12.75" customHeight="1" x14ac:dyDescent="0.2">
      <c r="A22" s="69" t="str">
        <f t="shared" si="0"/>
        <v> ORI 116 </v>
      </c>
      <c r="B22" s="2" t="str">
        <f t="shared" si="1"/>
        <v>I</v>
      </c>
      <c r="C22" s="69">
        <f t="shared" si="2"/>
        <v>40486.351999999999</v>
      </c>
      <c r="D22" t="str">
        <f t="shared" si="3"/>
        <v>vis</v>
      </c>
      <c r="E22">
        <f>VLOOKUP(C22,'Active 1'!C$21:E$968,3,FALSE)</f>
        <v>-2343.0073471357459</v>
      </c>
      <c r="F22" s="2" t="s">
        <v>345</v>
      </c>
      <c r="G22" t="str">
        <f t="shared" si="4"/>
        <v>40486.352</v>
      </c>
      <c r="H22" s="69">
        <f t="shared" si="5"/>
        <v>-2343</v>
      </c>
      <c r="I22" s="113" t="s">
        <v>393</v>
      </c>
      <c r="J22" s="114" t="s">
        <v>394</v>
      </c>
      <c r="K22" s="113">
        <v>-2343</v>
      </c>
      <c r="L22" s="113" t="s">
        <v>395</v>
      </c>
      <c r="M22" s="114" t="s">
        <v>355</v>
      </c>
      <c r="N22" s="114"/>
      <c r="O22" s="115" t="s">
        <v>368</v>
      </c>
      <c r="P22" s="115" t="s">
        <v>396</v>
      </c>
    </row>
    <row r="23" spans="1:16" ht="12.75" customHeight="1" x14ac:dyDescent="0.2">
      <c r="A23" s="69" t="str">
        <f t="shared" si="0"/>
        <v> ORI 119 </v>
      </c>
      <c r="B23" s="2" t="str">
        <f t="shared" si="1"/>
        <v>I</v>
      </c>
      <c r="C23" s="69">
        <f t="shared" si="2"/>
        <v>40714.476999999999</v>
      </c>
      <c r="D23" t="str">
        <f t="shared" si="3"/>
        <v>vis</v>
      </c>
      <c r="E23">
        <f>VLOOKUP(C23,'Active 1'!C$21:E$968,3,FALSE)</f>
        <v>-2207.0038172263535</v>
      </c>
      <c r="F23" s="2" t="s">
        <v>345</v>
      </c>
      <c r="G23" t="str">
        <f t="shared" si="4"/>
        <v>40714.477</v>
      </c>
      <c r="H23" s="69">
        <f t="shared" si="5"/>
        <v>-2207</v>
      </c>
      <c r="I23" s="113" t="s">
        <v>397</v>
      </c>
      <c r="J23" s="114" t="s">
        <v>398</v>
      </c>
      <c r="K23" s="113">
        <v>-2207</v>
      </c>
      <c r="L23" s="113" t="s">
        <v>367</v>
      </c>
      <c r="M23" s="114" t="s">
        <v>355</v>
      </c>
      <c r="N23" s="114"/>
      <c r="O23" s="115" t="s">
        <v>368</v>
      </c>
      <c r="P23" s="115" t="s">
        <v>399</v>
      </c>
    </row>
    <row r="24" spans="1:16" ht="12.75" customHeight="1" x14ac:dyDescent="0.2">
      <c r="A24" s="69" t="str">
        <f t="shared" si="0"/>
        <v>IBVS 1507 </v>
      </c>
      <c r="B24" s="2" t="str">
        <f t="shared" si="1"/>
        <v>I</v>
      </c>
      <c r="C24" s="69">
        <f t="shared" si="2"/>
        <v>40724.533000000003</v>
      </c>
      <c r="D24" t="str">
        <f t="shared" si="3"/>
        <v>vis</v>
      </c>
      <c r="E24">
        <f>VLOOKUP(C24,'Active 1'!C$21:E$968,3,FALSE)</f>
        <v>-2201.0086325829807</v>
      </c>
      <c r="F24" s="2" t="s">
        <v>345</v>
      </c>
      <c r="G24" t="str">
        <f t="shared" si="4"/>
        <v>40724.5330</v>
      </c>
      <c r="H24" s="69">
        <f t="shared" si="5"/>
        <v>-2201</v>
      </c>
      <c r="I24" s="113" t="s">
        <v>400</v>
      </c>
      <c r="J24" s="114" t="s">
        <v>401</v>
      </c>
      <c r="K24" s="113">
        <v>-2201</v>
      </c>
      <c r="L24" s="113" t="s">
        <v>402</v>
      </c>
      <c r="M24" s="114" t="s">
        <v>349</v>
      </c>
      <c r="N24" s="114" t="s">
        <v>152</v>
      </c>
      <c r="O24" s="115" t="s">
        <v>403</v>
      </c>
      <c r="P24" s="116" t="s">
        <v>404</v>
      </c>
    </row>
    <row r="25" spans="1:16" ht="12.75" customHeight="1" x14ac:dyDescent="0.2">
      <c r="A25" s="69" t="str">
        <f t="shared" si="0"/>
        <v> ORI 120 </v>
      </c>
      <c r="B25" s="2" t="str">
        <f t="shared" si="1"/>
        <v>I</v>
      </c>
      <c r="C25" s="69">
        <f t="shared" si="2"/>
        <v>40803.364000000001</v>
      </c>
      <c r="D25" t="str">
        <f t="shared" si="3"/>
        <v>vis</v>
      </c>
      <c r="E25">
        <f>VLOOKUP(C25,'Active 1'!C$21:E$968,3,FALSE)</f>
        <v>-2154.0111782650097</v>
      </c>
      <c r="F25" s="2" t="s">
        <v>345</v>
      </c>
      <c r="G25" t="str">
        <f t="shared" si="4"/>
        <v>40803.364</v>
      </c>
      <c r="H25" s="69">
        <f t="shared" si="5"/>
        <v>-2154</v>
      </c>
      <c r="I25" s="113" t="s">
        <v>405</v>
      </c>
      <c r="J25" s="114" t="s">
        <v>406</v>
      </c>
      <c r="K25" s="113">
        <v>-2154</v>
      </c>
      <c r="L25" s="113" t="s">
        <v>407</v>
      </c>
      <c r="M25" s="114" t="s">
        <v>355</v>
      </c>
      <c r="N25" s="114"/>
      <c r="O25" s="115" t="s">
        <v>408</v>
      </c>
      <c r="P25" s="115" t="s">
        <v>409</v>
      </c>
    </row>
    <row r="26" spans="1:16" ht="12.75" customHeight="1" x14ac:dyDescent="0.2">
      <c r="A26" s="69" t="str">
        <f t="shared" si="0"/>
        <v> ORI 121 </v>
      </c>
      <c r="B26" s="2" t="str">
        <f t="shared" si="1"/>
        <v>I</v>
      </c>
      <c r="C26" s="69">
        <f t="shared" si="2"/>
        <v>40803.375</v>
      </c>
      <c r="D26" t="str">
        <f t="shared" si="3"/>
        <v>vis</v>
      </c>
      <c r="E26">
        <f>VLOOKUP(C26,'Active 1'!C$21:E$968,3,FALSE)</f>
        <v>-2154.0046202865819</v>
      </c>
      <c r="F26" s="2" t="s">
        <v>345</v>
      </c>
      <c r="G26" t="str">
        <f t="shared" si="4"/>
        <v>40803.375</v>
      </c>
      <c r="H26" s="69">
        <f t="shared" si="5"/>
        <v>-2154</v>
      </c>
      <c r="I26" s="113" t="s">
        <v>410</v>
      </c>
      <c r="J26" s="114" t="s">
        <v>411</v>
      </c>
      <c r="K26" s="113">
        <v>-2154</v>
      </c>
      <c r="L26" s="113" t="s">
        <v>376</v>
      </c>
      <c r="M26" s="114" t="s">
        <v>355</v>
      </c>
      <c r="N26" s="114"/>
      <c r="O26" s="115" t="s">
        <v>368</v>
      </c>
      <c r="P26" s="115" t="s">
        <v>412</v>
      </c>
    </row>
    <row r="27" spans="1:16" ht="12.75" customHeight="1" x14ac:dyDescent="0.2">
      <c r="A27" s="69" t="str">
        <f t="shared" si="0"/>
        <v>IBVS 530 </v>
      </c>
      <c r="B27" s="2" t="str">
        <f t="shared" si="1"/>
        <v>I</v>
      </c>
      <c r="C27" s="69">
        <f t="shared" si="2"/>
        <v>40845.303999999996</v>
      </c>
      <c r="D27" t="str">
        <f t="shared" si="3"/>
        <v>vis</v>
      </c>
      <c r="E27">
        <f>VLOOKUP(C27,'Active 1'!C$21:E$968,3,FALSE)</f>
        <v>-2129.0073950566843</v>
      </c>
      <c r="F27" s="2" t="s">
        <v>345</v>
      </c>
      <c r="G27" t="str">
        <f t="shared" si="4"/>
        <v>40845.304</v>
      </c>
      <c r="H27" s="69">
        <f t="shared" si="5"/>
        <v>-2129</v>
      </c>
      <c r="I27" s="113" t="s">
        <v>413</v>
      </c>
      <c r="J27" s="114" t="s">
        <v>414</v>
      </c>
      <c r="K27" s="113">
        <v>-2129</v>
      </c>
      <c r="L27" s="113" t="s">
        <v>395</v>
      </c>
      <c r="M27" s="114" t="s">
        <v>349</v>
      </c>
      <c r="N27" s="114" t="s">
        <v>152</v>
      </c>
      <c r="O27" s="115" t="s">
        <v>415</v>
      </c>
      <c r="P27" s="116" t="s">
        <v>416</v>
      </c>
    </row>
    <row r="28" spans="1:16" ht="12.75" customHeight="1" x14ac:dyDescent="0.2">
      <c r="A28" s="69" t="str">
        <f t="shared" si="0"/>
        <v> ORI 121 </v>
      </c>
      <c r="B28" s="2" t="str">
        <f t="shared" si="1"/>
        <v>I</v>
      </c>
      <c r="C28" s="69">
        <f t="shared" si="2"/>
        <v>40850.339</v>
      </c>
      <c r="D28" t="str">
        <f t="shared" si="3"/>
        <v>vis</v>
      </c>
      <c r="E28">
        <f>VLOOKUP(C28,'Active 1'!C$21:E$968,3,FALSE)</f>
        <v>-2126.005629475997</v>
      </c>
      <c r="F28" s="2" t="s">
        <v>345</v>
      </c>
      <c r="G28" t="str">
        <f t="shared" si="4"/>
        <v>40850.339</v>
      </c>
      <c r="H28" s="69">
        <f t="shared" si="5"/>
        <v>-2126</v>
      </c>
      <c r="I28" s="113" t="s">
        <v>417</v>
      </c>
      <c r="J28" s="114" t="s">
        <v>418</v>
      </c>
      <c r="K28" s="113">
        <v>-2126</v>
      </c>
      <c r="L28" s="113" t="s">
        <v>419</v>
      </c>
      <c r="M28" s="114" t="s">
        <v>355</v>
      </c>
      <c r="N28" s="114"/>
      <c r="O28" s="115" t="s">
        <v>368</v>
      </c>
      <c r="P28" s="115" t="s">
        <v>412</v>
      </c>
    </row>
    <row r="29" spans="1:16" ht="12.75" customHeight="1" x14ac:dyDescent="0.2">
      <c r="A29" s="69" t="str">
        <f t="shared" si="0"/>
        <v> ORI 121 </v>
      </c>
      <c r="B29" s="2" t="str">
        <f t="shared" si="1"/>
        <v>I</v>
      </c>
      <c r="C29" s="69">
        <f t="shared" si="2"/>
        <v>40850.349000000002</v>
      </c>
      <c r="D29" t="str">
        <f t="shared" si="3"/>
        <v>vis</v>
      </c>
      <c r="E29">
        <f>VLOOKUP(C29,'Active 1'!C$21:E$968,3,FALSE)</f>
        <v>-2125.9996676774244</v>
      </c>
      <c r="F29" s="2" t="s">
        <v>345</v>
      </c>
      <c r="G29" t="str">
        <f t="shared" si="4"/>
        <v>40850.349</v>
      </c>
      <c r="H29" s="69">
        <f t="shared" si="5"/>
        <v>-2126</v>
      </c>
      <c r="I29" s="113" t="s">
        <v>420</v>
      </c>
      <c r="J29" s="114" t="s">
        <v>421</v>
      </c>
      <c r="K29" s="113">
        <v>-2126</v>
      </c>
      <c r="L29" s="113" t="s">
        <v>422</v>
      </c>
      <c r="M29" s="114" t="s">
        <v>355</v>
      </c>
      <c r="N29" s="114"/>
      <c r="O29" s="115" t="s">
        <v>408</v>
      </c>
      <c r="P29" s="115" t="s">
        <v>412</v>
      </c>
    </row>
    <row r="30" spans="1:16" ht="12.75" customHeight="1" x14ac:dyDescent="0.2">
      <c r="A30" s="69" t="str">
        <f t="shared" si="0"/>
        <v> ORI 122 </v>
      </c>
      <c r="B30" s="2" t="str">
        <f t="shared" si="1"/>
        <v>II</v>
      </c>
      <c r="C30" s="69">
        <f t="shared" si="2"/>
        <v>40871.288</v>
      </c>
      <c r="D30" t="str">
        <f t="shared" si="3"/>
        <v>vis</v>
      </c>
      <c r="E30">
        <f>VLOOKUP(C30,'Active 1'!C$21:E$968,3,FALSE)</f>
        <v>-2113.5162576488324</v>
      </c>
      <c r="F30" s="2" t="s">
        <v>345</v>
      </c>
      <c r="G30" t="str">
        <f t="shared" si="4"/>
        <v>40871.288</v>
      </c>
      <c r="H30" s="69">
        <f t="shared" si="5"/>
        <v>-2113.5</v>
      </c>
      <c r="I30" s="113" t="s">
        <v>423</v>
      </c>
      <c r="J30" s="114" t="s">
        <v>424</v>
      </c>
      <c r="K30" s="113">
        <v>-2113.5</v>
      </c>
      <c r="L30" s="113" t="s">
        <v>425</v>
      </c>
      <c r="M30" s="114" t="s">
        <v>355</v>
      </c>
      <c r="N30" s="114"/>
      <c r="O30" s="115" t="s">
        <v>408</v>
      </c>
      <c r="P30" s="115" t="s">
        <v>426</v>
      </c>
    </row>
    <row r="31" spans="1:16" ht="12.75" customHeight="1" x14ac:dyDescent="0.2">
      <c r="A31" s="69" t="str">
        <f t="shared" si="0"/>
        <v> ORI 122 </v>
      </c>
      <c r="B31" s="2" t="str">
        <f t="shared" si="1"/>
        <v>II</v>
      </c>
      <c r="C31" s="69">
        <f t="shared" si="2"/>
        <v>40876.32</v>
      </c>
      <c r="D31" t="str">
        <f t="shared" si="3"/>
        <v>vis</v>
      </c>
      <c r="E31">
        <f>VLOOKUP(C31,'Active 1'!C$21:E$968,3,FALSE)</f>
        <v>-2110.5162806077192</v>
      </c>
      <c r="F31" s="2" t="s">
        <v>345</v>
      </c>
      <c r="G31" t="str">
        <f t="shared" si="4"/>
        <v>40876.320</v>
      </c>
      <c r="H31" s="69">
        <f t="shared" si="5"/>
        <v>-2110.5</v>
      </c>
      <c r="I31" s="113" t="s">
        <v>427</v>
      </c>
      <c r="J31" s="114" t="s">
        <v>428</v>
      </c>
      <c r="K31" s="113">
        <v>-2110.5</v>
      </c>
      <c r="L31" s="113" t="s">
        <v>425</v>
      </c>
      <c r="M31" s="114" t="s">
        <v>355</v>
      </c>
      <c r="N31" s="114"/>
      <c r="O31" s="115" t="s">
        <v>429</v>
      </c>
      <c r="P31" s="115" t="s">
        <v>426</v>
      </c>
    </row>
    <row r="32" spans="1:16" ht="12.75" customHeight="1" x14ac:dyDescent="0.2">
      <c r="A32" s="69" t="str">
        <f t="shared" si="0"/>
        <v> ORI 122 </v>
      </c>
      <c r="B32" s="2" t="str">
        <f t="shared" si="1"/>
        <v>II</v>
      </c>
      <c r="C32" s="69">
        <f t="shared" si="2"/>
        <v>40876.336000000003</v>
      </c>
      <c r="D32" t="str">
        <f t="shared" si="3"/>
        <v>vis</v>
      </c>
      <c r="E32">
        <f>VLOOKUP(C32,'Active 1'!C$21:E$968,3,FALSE)</f>
        <v>-2110.5067417300033</v>
      </c>
      <c r="F32" s="2" t="s">
        <v>345</v>
      </c>
      <c r="G32" t="str">
        <f t="shared" si="4"/>
        <v>40876.336</v>
      </c>
      <c r="H32" s="69">
        <f t="shared" si="5"/>
        <v>-2110.5</v>
      </c>
      <c r="I32" s="113" t="s">
        <v>430</v>
      </c>
      <c r="J32" s="114" t="s">
        <v>431</v>
      </c>
      <c r="K32" s="113">
        <v>-2110.5</v>
      </c>
      <c r="L32" s="113" t="s">
        <v>385</v>
      </c>
      <c r="M32" s="114" t="s">
        <v>355</v>
      </c>
      <c r="N32" s="114"/>
      <c r="O32" s="115" t="s">
        <v>408</v>
      </c>
      <c r="P32" s="115" t="s">
        <v>426</v>
      </c>
    </row>
    <row r="33" spans="1:16" ht="12.75" customHeight="1" x14ac:dyDescent="0.2">
      <c r="A33" s="69" t="str">
        <f t="shared" si="0"/>
        <v> ORI 122 </v>
      </c>
      <c r="B33" s="2" t="str">
        <f t="shared" si="1"/>
        <v>I</v>
      </c>
      <c r="C33" s="69">
        <f t="shared" si="2"/>
        <v>40892.256000000001</v>
      </c>
      <c r="D33" t="str">
        <f t="shared" si="3"/>
        <v>vis</v>
      </c>
      <c r="E33">
        <f>VLOOKUP(C33,'Active 1'!C$21:E$968,3,FALSE)</f>
        <v>-2101.0155584043823</v>
      </c>
      <c r="F33" s="2" t="s">
        <v>345</v>
      </c>
      <c r="G33" t="str">
        <f t="shared" si="4"/>
        <v>40892.256</v>
      </c>
      <c r="H33" s="69">
        <f t="shared" si="5"/>
        <v>-2101</v>
      </c>
      <c r="I33" s="113" t="s">
        <v>432</v>
      </c>
      <c r="J33" s="114" t="s">
        <v>433</v>
      </c>
      <c r="K33" s="113">
        <v>-2101</v>
      </c>
      <c r="L33" s="113" t="s">
        <v>434</v>
      </c>
      <c r="M33" s="114" t="s">
        <v>355</v>
      </c>
      <c r="N33" s="114"/>
      <c r="O33" s="115" t="s">
        <v>408</v>
      </c>
      <c r="P33" s="115" t="s">
        <v>426</v>
      </c>
    </row>
    <row r="34" spans="1:16" ht="12.75" customHeight="1" x14ac:dyDescent="0.2">
      <c r="A34" s="69" t="str">
        <f t="shared" si="0"/>
        <v> ORI 126 </v>
      </c>
      <c r="B34" s="2" t="str">
        <f t="shared" si="1"/>
        <v>II</v>
      </c>
      <c r="C34" s="69">
        <f t="shared" si="2"/>
        <v>41104.425000000003</v>
      </c>
      <c r="D34" t="str">
        <f t="shared" si="3"/>
        <v>vis</v>
      </c>
      <c r="E34">
        <f>VLOOKUP(C34,'Active 1'!C$21:E$968,3,FALSE)</f>
        <v>-1974.5246742954675</v>
      </c>
      <c r="F34" s="2" t="s">
        <v>345</v>
      </c>
      <c r="G34" t="str">
        <f t="shared" si="4"/>
        <v>41104.425</v>
      </c>
      <c r="H34" s="69">
        <f t="shared" si="5"/>
        <v>-1974.5</v>
      </c>
      <c r="I34" s="113" t="s">
        <v>435</v>
      </c>
      <c r="J34" s="114" t="s">
        <v>436</v>
      </c>
      <c r="K34" s="113">
        <v>-1974.5</v>
      </c>
      <c r="L34" s="113" t="s">
        <v>437</v>
      </c>
      <c r="M34" s="114" t="s">
        <v>355</v>
      </c>
      <c r="N34" s="114"/>
      <c r="O34" s="115" t="s">
        <v>368</v>
      </c>
      <c r="P34" s="115" t="s">
        <v>438</v>
      </c>
    </row>
    <row r="35" spans="1:16" ht="12.75" customHeight="1" x14ac:dyDescent="0.2">
      <c r="A35" s="69" t="str">
        <f t="shared" si="0"/>
        <v>IBVS 844 </v>
      </c>
      <c r="B35" s="2" t="str">
        <f t="shared" si="1"/>
        <v>II</v>
      </c>
      <c r="C35" s="69">
        <f t="shared" si="2"/>
        <v>41117.876900000003</v>
      </c>
      <c r="D35" t="str">
        <f t="shared" si="3"/>
        <v>vis</v>
      </c>
      <c r="E35">
        <f>VLOOKUP(C35,'Active 1'!C$21:E$968,3,FALSE)</f>
        <v>-1966.5049224752454</v>
      </c>
      <c r="F35" s="2" t="s">
        <v>345</v>
      </c>
      <c r="G35" t="str">
        <f t="shared" si="4"/>
        <v>41117.8769</v>
      </c>
      <c r="H35" s="69">
        <f t="shared" si="5"/>
        <v>-1966.5</v>
      </c>
      <c r="I35" s="113" t="s">
        <v>439</v>
      </c>
      <c r="J35" s="114" t="s">
        <v>440</v>
      </c>
      <c r="K35" s="113">
        <v>-1966.5</v>
      </c>
      <c r="L35" s="113" t="s">
        <v>441</v>
      </c>
      <c r="M35" s="114" t="s">
        <v>349</v>
      </c>
      <c r="N35" s="114" t="s">
        <v>152</v>
      </c>
      <c r="O35" s="115" t="s">
        <v>442</v>
      </c>
      <c r="P35" s="116" t="s">
        <v>443</v>
      </c>
    </row>
    <row r="36" spans="1:16" ht="12.75" customHeight="1" x14ac:dyDescent="0.2">
      <c r="A36" s="69" t="str">
        <f t="shared" si="0"/>
        <v>IBVS 844 </v>
      </c>
      <c r="B36" s="2" t="str">
        <f t="shared" si="1"/>
        <v>I</v>
      </c>
      <c r="C36" s="69">
        <f t="shared" si="2"/>
        <v>41133.808199999999</v>
      </c>
      <c r="D36" t="str">
        <f t="shared" si="3"/>
        <v>vis</v>
      </c>
      <c r="E36">
        <f>VLOOKUP(C36,'Active 1'!C$21:E$968,3,FALSE)</f>
        <v>-1957.0070023172398</v>
      </c>
      <c r="F36" s="2" t="s">
        <v>345</v>
      </c>
      <c r="G36" t="str">
        <f t="shared" si="4"/>
        <v>41133.8082</v>
      </c>
      <c r="H36" s="69">
        <f t="shared" si="5"/>
        <v>-1957</v>
      </c>
      <c r="I36" s="113" t="s">
        <v>444</v>
      </c>
      <c r="J36" s="114" t="s">
        <v>445</v>
      </c>
      <c r="K36" s="113">
        <v>-1957</v>
      </c>
      <c r="L36" s="113" t="s">
        <v>446</v>
      </c>
      <c r="M36" s="114" t="s">
        <v>349</v>
      </c>
      <c r="N36" s="114" t="s">
        <v>152</v>
      </c>
      <c r="O36" s="115" t="s">
        <v>442</v>
      </c>
      <c r="P36" s="116" t="s">
        <v>443</v>
      </c>
    </row>
    <row r="37" spans="1:16" ht="12.75" customHeight="1" x14ac:dyDescent="0.2">
      <c r="A37" s="69" t="str">
        <f t="shared" si="0"/>
        <v> ORI 126 </v>
      </c>
      <c r="B37" s="2" t="str">
        <f t="shared" si="1"/>
        <v>I</v>
      </c>
      <c r="C37" s="69">
        <f t="shared" si="2"/>
        <v>41135.472000000002</v>
      </c>
      <c r="D37" t="str">
        <f t="shared" si="3"/>
        <v>vis</v>
      </c>
      <c r="E37">
        <f>VLOOKUP(C37,'Active 1'!C$21:E$968,3,FALSE)</f>
        <v>-1956.0150782709341</v>
      </c>
      <c r="F37" s="2" t="s">
        <v>345</v>
      </c>
      <c r="G37" t="str">
        <f t="shared" si="4"/>
        <v>41135.472</v>
      </c>
      <c r="H37" s="69">
        <f t="shared" si="5"/>
        <v>-1956</v>
      </c>
      <c r="I37" s="113" t="s">
        <v>447</v>
      </c>
      <c r="J37" s="114" t="s">
        <v>448</v>
      </c>
      <c r="K37" s="113">
        <v>-1956</v>
      </c>
      <c r="L37" s="113" t="s">
        <v>449</v>
      </c>
      <c r="M37" s="114" t="s">
        <v>355</v>
      </c>
      <c r="N37" s="114"/>
      <c r="O37" s="115" t="s">
        <v>429</v>
      </c>
      <c r="P37" s="115" t="s">
        <v>438</v>
      </c>
    </row>
    <row r="38" spans="1:16" ht="12.75" customHeight="1" x14ac:dyDescent="0.2">
      <c r="A38" s="69" t="str">
        <f t="shared" si="0"/>
        <v>IBVS 647 </v>
      </c>
      <c r="B38" s="2" t="str">
        <f t="shared" si="1"/>
        <v>I</v>
      </c>
      <c r="C38" s="69">
        <f t="shared" si="2"/>
        <v>41135.486799999999</v>
      </c>
      <c r="D38" t="str">
        <f t="shared" si="3"/>
        <v>vis</v>
      </c>
      <c r="E38">
        <f>VLOOKUP(C38,'Active 1'!C$21:E$968,3,FALSE)</f>
        <v>-1956.00625480905</v>
      </c>
      <c r="F38" s="2" t="s">
        <v>345</v>
      </c>
      <c r="G38" t="str">
        <f t="shared" si="4"/>
        <v>41135.4868</v>
      </c>
      <c r="H38" s="69">
        <f t="shared" si="5"/>
        <v>-1956</v>
      </c>
      <c r="I38" s="113" t="s">
        <v>450</v>
      </c>
      <c r="J38" s="114" t="s">
        <v>451</v>
      </c>
      <c r="K38" s="113">
        <v>-1956</v>
      </c>
      <c r="L38" s="113" t="s">
        <v>452</v>
      </c>
      <c r="M38" s="114" t="s">
        <v>349</v>
      </c>
      <c r="N38" s="114" t="s">
        <v>152</v>
      </c>
      <c r="O38" s="115" t="s">
        <v>453</v>
      </c>
      <c r="P38" s="116" t="s">
        <v>454</v>
      </c>
    </row>
    <row r="39" spans="1:16" ht="12.75" customHeight="1" x14ac:dyDescent="0.2">
      <c r="A39" s="69" t="str">
        <f t="shared" si="0"/>
        <v> ORI 126 </v>
      </c>
      <c r="B39" s="2" t="str">
        <f t="shared" si="1"/>
        <v>I</v>
      </c>
      <c r="C39" s="69">
        <f t="shared" si="2"/>
        <v>41135.491999999998</v>
      </c>
      <c r="D39" t="str">
        <f t="shared" si="3"/>
        <v>vis</v>
      </c>
      <c r="E39">
        <f>VLOOKUP(C39,'Active 1'!C$21:E$968,3,FALSE)</f>
        <v>-1956.0031546737932</v>
      </c>
      <c r="F39" s="2" t="s">
        <v>345</v>
      </c>
      <c r="G39" t="str">
        <f t="shared" si="4"/>
        <v>41135.492</v>
      </c>
      <c r="H39" s="69">
        <f t="shared" si="5"/>
        <v>-1956</v>
      </c>
      <c r="I39" s="113" t="s">
        <v>455</v>
      </c>
      <c r="J39" s="114" t="s">
        <v>456</v>
      </c>
      <c r="K39" s="113">
        <v>-1956</v>
      </c>
      <c r="L39" s="113" t="s">
        <v>360</v>
      </c>
      <c r="M39" s="114" t="s">
        <v>355</v>
      </c>
      <c r="N39" s="114"/>
      <c r="O39" s="115" t="s">
        <v>368</v>
      </c>
      <c r="P39" s="115" t="s">
        <v>438</v>
      </c>
    </row>
    <row r="40" spans="1:16" ht="12.75" customHeight="1" x14ac:dyDescent="0.2">
      <c r="A40" s="69" t="str">
        <f t="shared" si="0"/>
        <v> ORI 126 </v>
      </c>
      <c r="B40" s="2" t="str">
        <f t="shared" si="1"/>
        <v>II</v>
      </c>
      <c r="C40" s="69">
        <f t="shared" si="2"/>
        <v>41151.425999999999</v>
      </c>
      <c r="D40" t="str">
        <f t="shared" si="3"/>
        <v>vis</v>
      </c>
      <c r="E40">
        <f>VLOOKUP(C40,'Active 1'!C$21:E$968,3,FALSE)</f>
        <v>-1946.5036248301706</v>
      </c>
      <c r="F40" s="2" t="s">
        <v>345</v>
      </c>
      <c r="G40" t="str">
        <f t="shared" si="4"/>
        <v>41151.426</v>
      </c>
      <c r="H40" s="69">
        <f t="shared" si="5"/>
        <v>-1946.5</v>
      </c>
      <c r="I40" s="113" t="s">
        <v>457</v>
      </c>
      <c r="J40" s="114" t="s">
        <v>458</v>
      </c>
      <c r="K40" s="113">
        <v>-1946.5</v>
      </c>
      <c r="L40" s="113" t="s">
        <v>367</v>
      </c>
      <c r="M40" s="114" t="s">
        <v>355</v>
      </c>
      <c r="N40" s="114"/>
      <c r="O40" s="115" t="s">
        <v>368</v>
      </c>
      <c r="P40" s="115" t="s">
        <v>438</v>
      </c>
    </row>
    <row r="41" spans="1:16" ht="12.75" customHeight="1" x14ac:dyDescent="0.2">
      <c r="A41" s="69" t="str">
        <f t="shared" si="0"/>
        <v> ORI 126 </v>
      </c>
      <c r="B41" s="2" t="str">
        <f t="shared" si="1"/>
        <v>I</v>
      </c>
      <c r="C41" s="69">
        <f t="shared" si="2"/>
        <v>41172.379999999997</v>
      </c>
      <c r="D41" t="str">
        <f t="shared" si="3"/>
        <v>vis</v>
      </c>
      <c r="E41">
        <f>VLOOKUP(C41,'Active 1'!C$21:E$968,3,FALSE)</f>
        <v>-1934.0112721037217</v>
      </c>
      <c r="F41" s="2" t="s">
        <v>345</v>
      </c>
      <c r="G41" t="str">
        <f t="shared" si="4"/>
        <v>41172.380</v>
      </c>
      <c r="H41" s="69">
        <f t="shared" si="5"/>
        <v>-1934</v>
      </c>
      <c r="I41" s="113" t="s">
        <v>459</v>
      </c>
      <c r="J41" s="114" t="s">
        <v>460</v>
      </c>
      <c r="K41" s="113">
        <v>-1934</v>
      </c>
      <c r="L41" s="113" t="s">
        <v>407</v>
      </c>
      <c r="M41" s="114" t="s">
        <v>355</v>
      </c>
      <c r="N41" s="114"/>
      <c r="O41" s="115" t="s">
        <v>429</v>
      </c>
      <c r="P41" s="115" t="s">
        <v>438</v>
      </c>
    </row>
    <row r="42" spans="1:16" ht="12.75" customHeight="1" x14ac:dyDescent="0.2">
      <c r="A42" s="69" t="str">
        <f t="shared" si="0"/>
        <v> ORI 127 </v>
      </c>
      <c r="B42" s="2" t="str">
        <f t="shared" si="1"/>
        <v>I</v>
      </c>
      <c r="C42" s="69">
        <f t="shared" si="2"/>
        <v>41172.385000000002</v>
      </c>
      <c r="D42" t="str">
        <f t="shared" si="3"/>
        <v>vis</v>
      </c>
      <c r="E42">
        <f>VLOOKUP(C42,'Active 1'!C$21:E$968,3,FALSE)</f>
        <v>-1934.0082912044334</v>
      </c>
      <c r="F42" s="2" t="s">
        <v>345</v>
      </c>
      <c r="G42" t="str">
        <f t="shared" si="4"/>
        <v>41172.385</v>
      </c>
      <c r="H42" s="69">
        <f t="shared" si="5"/>
        <v>-1934</v>
      </c>
      <c r="I42" s="113" t="s">
        <v>461</v>
      </c>
      <c r="J42" s="114" t="s">
        <v>462</v>
      </c>
      <c r="K42" s="113">
        <v>-1934</v>
      </c>
      <c r="L42" s="113" t="s">
        <v>364</v>
      </c>
      <c r="M42" s="114" t="s">
        <v>355</v>
      </c>
      <c r="N42" s="114"/>
      <c r="O42" s="115" t="s">
        <v>368</v>
      </c>
      <c r="P42" s="115" t="s">
        <v>463</v>
      </c>
    </row>
    <row r="43" spans="1:16" ht="12.75" customHeight="1" x14ac:dyDescent="0.2">
      <c r="A43" s="69" t="str">
        <f t="shared" si="0"/>
        <v> ORI 127 </v>
      </c>
      <c r="B43" s="2" t="str">
        <f t="shared" si="1"/>
        <v>I</v>
      </c>
      <c r="C43" s="69">
        <f t="shared" si="2"/>
        <v>41177.425000000003</v>
      </c>
      <c r="D43" t="str">
        <f t="shared" si="3"/>
        <v>vis</v>
      </c>
      <c r="E43">
        <f>VLOOKUP(C43,'Active 1'!C$21:E$968,3,FALSE)</f>
        <v>-1931.003544724462</v>
      </c>
      <c r="F43" s="2" t="s">
        <v>345</v>
      </c>
      <c r="G43" t="str">
        <f t="shared" si="4"/>
        <v>41177.425</v>
      </c>
      <c r="H43" s="69">
        <f t="shared" si="5"/>
        <v>-1931</v>
      </c>
      <c r="I43" s="113" t="s">
        <v>464</v>
      </c>
      <c r="J43" s="114" t="s">
        <v>465</v>
      </c>
      <c r="K43" s="113">
        <v>-1931</v>
      </c>
      <c r="L43" s="113" t="s">
        <v>367</v>
      </c>
      <c r="M43" s="114" t="s">
        <v>355</v>
      </c>
      <c r="N43" s="114"/>
      <c r="O43" s="115" t="s">
        <v>368</v>
      </c>
      <c r="P43" s="115" t="s">
        <v>463</v>
      </c>
    </row>
    <row r="44" spans="1:16" ht="12.75" customHeight="1" x14ac:dyDescent="0.2">
      <c r="A44" s="69" t="str">
        <f t="shared" si="0"/>
        <v> ORI 127 </v>
      </c>
      <c r="B44" s="2" t="str">
        <f t="shared" si="1"/>
        <v>I</v>
      </c>
      <c r="C44" s="69">
        <f t="shared" si="2"/>
        <v>41182.445</v>
      </c>
      <c r="D44" t="str">
        <f t="shared" si="3"/>
        <v>vis</v>
      </c>
      <c r="E44">
        <f>VLOOKUP(C44,'Active 1'!C$21:E$968,3,FALSE)</f>
        <v>-1928.0107218416358</v>
      </c>
      <c r="F44" s="2" t="s">
        <v>345</v>
      </c>
      <c r="G44" t="str">
        <f t="shared" si="4"/>
        <v>41182.445</v>
      </c>
      <c r="H44" s="69">
        <f t="shared" si="5"/>
        <v>-1928</v>
      </c>
      <c r="I44" s="113" t="s">
        <v>466</v>
      </c>
      <c r="J44" s="114" t="s">
        <v>467</v>
      </c>
      <c r="K44" s="113">
        <v>-1928</v>
      </c>
      <c r="L44" s="113" t="s">
        <v>468</v>
      </c>
      <c r="M44" s="114" t="s">
        <v>355</v>
      </c>
      <c r="N44" s="114"/>
      <c r="O44" s="115" t="s">
        <v>368</v>
      </c>
      <c r="P44" s="115" t="s">
        <v>463</v>
      </c>
    </row>
    <row r="45" spans="1:16" ht="12.75" customHeight="1" x14ac:dyDescent="0.2">
      <c r="A45" s="69" t="str">
        <f t="shared" si="0"/>
        <v> ORI 126 </v>
      </c>
      <c r="B45" s="2" t="str">
        <f t="shared" si="1"/>
        <v>II</v>
      </c>
      <c r="C45" s="69">
        <f t="shared" si="2"/>
        <v>41198.394</v>
      </c>
      <c r="D45" t="str">
        <f t="shared" si="3"/>
        <v>vis</v>
      </c>
      <c r="E45">
        <f>VLOOKUP(C45,'Active 1'!C$21:E$968,3,FALSE)</f>
        <v>-1918.5022493001566</v>
      </c>
      <c r="F45" s="2" t="s">
        <v>345</v>
      </c>
      <c r="G45" t="str">
        <f t="shared" si="4"/>
        <v>41198.394</v>
      </c>
      <c r="H45" s="69">
        <f t="shared" si="5"/>
        <v>-1918.5</v>
      </c>
      <c r="I45" s="113" t="s">
        <v>469</v>
      </c>
      <c r="J45" s="114" t="s">
        <v>470</v>
      </c>
      <c r="K45" s="113">
        <v>-1918.5</v>
      </c>
      <c r="L45" s="113" t="s">
        <v>381</v>
      </c>
      <c r="M45" s="114" t="s">
        <v>355</v>
      </c>
      <c r="N45" s="114"/>
      <c r="O45" s="115" t="s">
        <v>408</v>
      </c>
      <c r="P45" s="115" t="s">
        <v>438</v>
      </c>
    </row>
    <row r="46" spans="1:16" ht="12.75" customHeight="1" x14ac:dyDescent="0.2">
      <c r="A46" s="69" t="str">
        <f t="shared" si="0"/>
        <v> ORI 129 </v>
      </c>
      <c r="B46" s="2" t="str">
        <f t="shared" si="1"/>
        <v>II</v>
      </c>
      <c r="C46" s="69">
        <f t="shared" si="2"/>
        <v>41198.400000000001</v>
      </c>
      <c r="D46" t="str">
        <f t="shared" si="3"/>
        <v>vis</v>
      </c>
      <c r="E46">
        <f>VLOOKUP(C46,'Active 1'!C$21:E$968,3,FALSE)</f>
        <v>-1918.4986722210128</v>
      </c>
      <c r="F46" s="2" t="s">
        <v>345</v>
      </c>
      <c r="G46" t="str">
        <f t="shared" si="4"/>
        <v>41198.400</v>
      </c>
      <c r="H46" s="69">
        <f t="shared" si="5"/>
        <v>-1918.5</v>
      </c>
      <c r="I46" s="113" t="s">
        <v>471</v>
      </c>
      <c r="J46" s="114" t="s">
        <v>472</v>
      </c>
      <c r="K46" s="113">
        <v>-1918.5</v>
      </c>
      <c r="L46" s="113" t="s">
        <v>354</v>
      </c>
      <c r="M46" s="114" t="s">
        <v>355</v>
      </c>
      <c r="N46" s="114"/>
      <c r="O46" s="115" t="s">
        <v>368</v>
      </c>
      <c r="P46" s="115" t="s">
        <v>473</v>
      </c>
    </row>
    <row r="47" spans="1:16" ht="12.75" customHeight="1" x14ac:dyDescent="0.2">
      <c r="A47" s="69" t="str">
        <f t="shared" si="0"/>
        <v>IBVS 647 </v>
      </c>
      <c r="B47" s="2" t="str">
        <f t="shared" si="1"/>
        <v>I</v>
      </c>
      <c r="C47" s="69">
        <f t="shared" si="2"/>
        <v>41204.258000000002</v>
      </c>
      <c r="D47" t="str">
        <f t="shared" si="3"/>
        <v>vis</v>
      </c>
      <c r="E47">
        <f>VLOOKUP(C47,'Active 1'!C$21:E$968,3,FALSE)</f>
        <v>-1915.006250617904</v>
      </c>
      <c r="F47" s="2" t="s">
        <v>345</v>
      </c>
      <c r="G47" t="str">
        <f t="shared" si="4"/>
        <v>41204.258</v>
      </c>
      <c r="H47" s="69">
        <f t="shared" si="5"/>
        <v>-1915</v>
      </c>
      <c r="I47" s="113" t="s">
        <v>474</v>
      </c>
      <c r="J47" s="114" t="s">
        <v>475</v>
      </c>
      <c r="K47" s="113">
        <v>-1915</v>
      </c>
      <c r="L47" s="113" t="s">
        <v>476</v>
      </c>
      <c r="M47" s="114" t="s">
        <v>349</v>
      </c>
      <c r="N47" s="114" t="s">
        <v>152</v>
      </c>
      <c r="O47" s="115" t="s">
        <v>477</v>
      </c>
      <c r="P47" s="116" t="s">
        <v>454</v>
      </c>
    </row>
    <row r="48" spans="1:16" ht="12.75" customHeight="1" x14ac:dyDescent="0.2">
      <c r="A48" s="69" t="str">
        <f t="shared" si="0"/>
        <v> ORI 129 </v>
      </c>
      <c r="B48" s="2" t="str">
        <f t="shared" si="1"/>
        <v>I</v>
      </c>
      <c r="C48" s="69">
        <f t="shared" si="2"/>
        <v>41214.328000000001</v>
      </c>
      <c r="D48" t="str">
        <f t="shared" si="3"/>
        <v>vis</v>
      </c>
      <c r="E48">
        <f>VLOOKUP(C48,'Active 1'!C$21:E$968,3,FALSE)</f>
        <v>-1909.0027194565339</v>
      </c>
      <c r="F48" s="2" t="s">
        <v>345</v>
      </c>
      <c r="G48" t="str">
        <f t="shared" si="4"/>
        <v>41214.328</v>
      </c>
      <c r="H48" s="69">
        <f t="shared" si="5"/>
        <v>-1909</v>
      </c>
      <c r="I48" s="113" t="s">
        <v>478</v>
      </c>
      <c r="J48" s="114" t="s">
        <v>479</v>
      </c>
      <c r="K48" s="113">
        <v>-1909</v>
      </c>
      <c r="L48" s="113" t="s">
        <v>360</v>
      </c>
      <c r="M48" s="114" t="s">
        <v>355</v>
      </c>
      <c r="N48" s="114"/>
      <c r="O48" s="115" t="s">
        <v>368</v>
      </c>
      <c r="P48" s="115" t="s">
        <v>473</v>
      </c>
    </row>
    <row r="49" spans="1:16" ht="12.75" customHeight="1" x14ac:dyDescent="0.2">
      <c r="A49" s="69" t="str">
        <f t="shared" si="0"/>
        <v> ORI 129 </v>
      </c>
      <c r="B49" s="2" t="str">
        <f t="shared" si="1"/>
        <v>II</v>
      </c>
      <c r="C49" s="69">
        <f t="shared" si="2"/>
        <v>41235.281999999999</v>
      </c>
      <c r="D49" t="str">
        <f t="shared" si="3"/>
        <v>vis</v>
      </c>
      <c r="E49">
        <f>VLOOKUP(C49,'Active 1'!C$21:E$968,3,FALSE)</f>
        <v>-1896.510366730085</v>
      </c>
      <c r="F49" s="2" t="s">
        <v>345</v>
      </c>
      <c r="G49" t="str">
        <f t="shared" si="4"/>
        <v>41235.282</v>
      </c>
      <c r="H49" s="69">
        <f t="shared" si="5"/>
        <v>-1896.5</v>
      </c>
      <c r="I49" s="113" t="s">
        <v>480</v>
      </c>
      <c r="J49" s="114" t="s">
        <v>481</v>
      </c>
      <c r="K49" s="113">
        <v>-1896.5</v>
      </c>
      <c r="L49" s="113" t="s">
        <v>482</v>
      </c>
      <c r="M49" s="114" t="s">
        <v>355</v>
      </c>
      <c r="N49" s="114"/>
      <c r="O49" s="115" t="s">
        <v>429</v>
      </c>
      <c r="P49" s="115" t="s">
        <v>473</v>
      </c>
    </row>
    <row r="50" spans="1:16" ht="12.75" customHeight="1" x14ac:dyDescent="0.2">
      <c r="A50" s="69" t="str">
        <f t="shared" si="0"/>
        <v>IBVS 637 </v>
      </c>
      <c r="B50" s="2" t="str">
        <f t="shared" si="1"/>
        <v>I</v>
      </c>
      <c r="C50" s="69">
        <f t="shared" si="2"/>
        <v>41368.637999999999</v>
      </c>
      <c r="D50" t="str">
        <f t="shared" si="3"/>
        <v>vis</v>
      </c>
      <c r="E50">
        <f>VLOOKUP(C50,'Active 1'!C$21:E$968,3,FALSE)</f>
        <v>-1817.0062057017151</v>
      </c>
      <c r="F50" s="2" t="s">
        <v>345</v>
      </c>
      <c r="G50" t="str">
        <f t="shared" si="4"/>
        <v>41368.638</v>
      </c>
      <c r="H50" s="69">
        <f t="shared" si="5"/>
        <v>-1817</v>
      </c>
      <c r="I50" s="113" t="s">
        <v>483</v>
      </c>
      <c r="J50" s="114" t="s">
        <v>484</v>
      </c>
      <c r="K50" s="113">
        <v>-1817</v>
      </c>
      <c r="L50" s="113" t="s">
        <v>476</v>
      </c>
      <c r="M50" s="114" t="s">
        <v>355</v>
      </c>
      <c r="N50" s="114"/>
      <c r="O50" s="115" t="s">
        <v>485</v>
      </c>
      <c r="P50" s="116" t="s">
        <v>486</v>
      </c>
    </row>
    <row r="51" spans="1:16" ht="12.75" customHeight="1" x14ac:dyDescent="0.2">
      <c r="A51" s="69" t="str">
        <f t="shared" si="0"/>
        <v>IBVS 1067 </v>
      </c>
      <c r="B51" s="2" t="str">
        <f t="shared" si="1"/>
        <v>I</v>
      </c>
      <c r="C51" s="69">
        <f t="shared" si="2"/>
        <v>41450.827100000002</v>
      </c>
      <c r="D51" t="str">
        <f t="shared" si="3"/>
        <v>vis</v>
      </c>
      <c r="E51">
        <f>VLOOKUP(C51,'Active 1'!C$21:E$968,3,FALSE)</f>
        <v>-1768.0067198054894</v>
      </c>
      <c r="F51" s="2" t="s">
        <v>345</v>
      </c>
      <c r="G51" t="str">
        <f t="shared" si="4"/>
        <v>41450.8271</v>
      </c>
      <c r="H51" s="69">
        <f t="shared" si="5"/>
        <v>-1768</v>
      </c>
      <c r="I51" s="113" t="s">
        <v>487</v>
      </c>
      <c r="J51" s="114" t="s">
        <v>488</v>
      </c>
      <c r="K51" s="113">
        <v>-1768</v>
      </c>
      <c r="L51" s="113" t="s">
        <v>489</v>
      </c>
      <c r="M51" s="114" t="s">
        <v>349</v>
      </c>
      <c r="N51" s="114" t="s">
        <v>152</v>
      </c>
      <c r="O51" s="115" t="s">
        <v>490</v>
      </c>
      <c r="P51" s="116" t="s">
        <v>491</v>
      </c>
    </row>
    <row r="52" spans="1:16" ht="12.75" customHeight="1" x14ac:dyDescent="0.2">
      <c r="A52" s="69" t="str">
        <f t="shared" si="0"/>
        <v>IBVS 1067 </v>
      </c>
      <c r="B52" s="2" t="str">
        <f t="shared" si="1"/>
        <v>II</v>
      </c>
      <c r="C52" s="69">
        <f t="shared" si="2"/>
        <v>41461.733200000002</v>
      </c>
      <c r="D52" t="str">
        <f t="shared" si="3"/>
        <v>vis</v>
      </c>
      <c r="E52">
        <f>VLOOKUP(C52,'Active 1'!C$21:E$968,3,FALSE)</f>
        <v>-1761.5047226655668</v>
      </c>
      <c r="F52" s="2" t="s">
        <v>345</v>
      </c>
      <c r="G52" t="str">
        <f t="shared" si="4"/>
        <v>41461.7332</v>
      </c>
      <c r="H52" s="69">
        <f t="shared" si="5"/>
        <v>-1761.5</v>
      </c>
      <c r="I52" s="113" t="s">
        <v>492</v>
      </c>
      <c r="J52" s="114" t="s">
        <v>493</v>
      </c>
      <c r="K52" s="113">
        <v>-1761.5</v>
      </c>
      <c r="L52" s="113" t="s">
        <v>494</v>
      </c>
      <c r="M52" s="114" t="s">
        <v>349</v>
      </c>
      <c r="N52" s="114" t="s">
        <v>152</v>
      </c>
      <c r="O52" s="115" t="s">
        <v>490</v>
      </c>
      <c r="P52" s="116" t="s">
        <v>491</v>
      </c>
    </row>
    <row r="53" spans="1:16" ht="12.75" customHeight="1" x14ac:dyDescent="0.2">
      <c r="A53" s="69" t="str">
        <f t="shared" si="0"/>
        <v>IBVS 1067 </v>
      </c>
      <c r="B53" s="2" t="str">
        <f t="shared" si="1"/>
        <v>II</v>
      </c>
      <c r="C53" s="69">
        <f t="shared" si="2"/>
        <v>41466.765299999999</v>
      </c>
      <c r="D53" t="str">
        <f t="shared" si="3"/>
        <v>vis</v>
      </c>
      <c r="E53">
        <f>VLOOKUP(C53,'Active 1'!C$21:E$968,3,FALSE)</f>
        <v>-1758.5046860064692</v>
      </c>
      <c r="F53" s="2" t="s">
        <v>345</v>
      </c>
      <c r="G53" t="str">
        <f t="shared" si="4"/>
        <v>41466.7653</v>
      </c>
      <c r="H53" s="69">
        <f t="shared" si="5"/>
        <v>-1758.5</v>
      </c>
      <c r="I53" s="113" t="s">
        <v>495</v>
      </c>
      <c r="J53" s="114" t="s">
        <v>496</v>
      </c>
      <c r="K53" s="113">
        <v>-1758.5</v>
      </c>
      <c r="L53" s="113" t="s">
        <v>494</v>
      </c>
      <c r="M53" s="114" t="s">
        <v>349</v>
      </c>
      <c r="N53" s="114" t="s">
        <v>152</v>
      </c>
      <c r="O53" s="115" t="s">
        <v>490</v>
      </c>
      <c r="P53" s="116" t="s">
        <v>491</v>
      </c>
    </row>
    <row r="54" spans="1:16" ht="12.75" customHeight="1" x14ac:dyDescent="0.2">
      <c r="A54" s="69" t="str">
        <f t="shared" si="0"/>
        <v>IBVS 1067 </v>
      </c>
      <c r="B54" s="2" t="str">
        <f t="shared" si="1"/>
        <v>II</v>
      </c>
      <c r="C54" s="69">
        <f t="shared" si="2"/>
        <v>41476.829299999998</v>
      </c>
      <c r="D54" t="str">
        <f t="shared" si="3"/>
        <v>vis</v>
      </c>
      <c r="E54">
        <f>VLOOKUP(C54,'Active 1'!C$21:E$968,3,FALSE)</f>
        <v>-1752.5047319242428</v>
      </c>
      <c r="F54" s="2" t="s">
        <v>345</v>
      </c>
      <c r="G54" t="str">
        <f t="shared" si="4"/>
        <v>41476.8293</v>
      </c>
      <c r="H54" s="69">
        <f t="shared" si="5"/>
        <v>-1752.5</v>
      </c>
      <c r="I54" s="113" t="s">
        <v>497</v>
      </c>
      <c r="J54" s="114" t="s">
        <v>498</v>
      </c>
      <c r="K54" s="113">
        <v>-1752.5</v>
      </c>
      <c r="L54" s="113" t="s">
        <v>494</v>
      </c>
      <c r="M54" s="114" t="s">
        <v>349</v>
      </c>
      <c r="N54" s="114" t="s">
        <v>152</v>
      </c>
      <c r="O54" s="115" t="s">
        <v>490</v>
      </c>
      <c r="P54" s="116" t="s">
        <v>491</v>
      </c>
    </row>
    <row r="55" spans="1:16" ht="12.75" customHeight="1" x14ac:dyDescent="0.2">
      <c r="A55" s="69" t="str">
        <f t="shared" si="0"/>
        <v> BBS 3 </v>
      </c>
      <c r="B55" s="2" t="str">
        <f t="shared" si="1"/>
        <v>I</v>
      </c>
      <c r="C55" s="69">
        <f t="shared" si="2"/>
        <v>41494.442999999999</v>
      </c>
      <c r="D55" t="str">
        <f t="shared" si="3"/>
        <v>vis</v>
      </c>
      <c r="E55">
        <f>VLOOKUP(C55,'Active 1'!C$21:E$968,3,FALSE)</f>
        <v>-1742.0037987745866</v>
      </c>
      <c r="F55" s="2" t="s">
        <v>345</v>
      </c>
      <c r="G55" t="str">
        <f t="shared" si="4"/>
        <v>41494.443</v>
      </c>
      <c r="H55" s="69">
        <f t="shared" si="5"/>
        <v>-1742</v>
      </c>
      <c r="I55" s="113" t="s">
        <v>499</v>
      </c>
      <c r="J55" s="114" t="s">
        <v>500</v>
      </c>
      <c r="K55" s="113">
        <v>-1742</v>
      </c>
      <c r="L55" s="113" t="s">
        <v>367</v>
      </c>
      <c r="M55" s="114" t="s">
        <v>355</v>
      </c>
      <c r="N55" s="114"/>
      <c r="O55" s="115" t="s">
        <v>368</v>
      </c>
      <c r="P55" s="115" t="s">
        <v>501</v>
      </c>
    </row>
    <row r="56" spans="1:16" ht="12.75" customHeight="1" x14ac:dyDescent="0.2">
      <c r="A56" s="69" t="str">
        <f t="shared" si="0"/>
        <v> BBS 3 </v>
      </c>
      <c r="B56" s="2" t="str">
        <f t="shared" si="1"/>
        <v>I</v>
      </c>
      <c r="C56" s="69">
        <f t="shared" si="2"/>
        <v>41494.451000000001</v>
      </c>
      <c r="D56" t="str">
        <f t="shared" si="3"/>
        <v>vis</v>
      </c>
      <c r="E56">
        <f>VLOOKUP(C56,'Active 1'!C$21:E$968,3,FALSE)</f>
        <v>-1741.9990293357287</v>
      </c>
      <c r="F56" s="2" t="s">
        <v>345</v>
      </c>
      <c r="G56" t="str">
        <f t="shared" si="4"/>
        <v>41494.451</v>
      </c>
      <c r="H56" s="69">
        <f t="shared" si="5"/>
        <v>-1742</v>
      </c>
      <c r="I56" s="113" t="s">
        <v>502</v>
      </c>
      <c r="J56" s="114" t="s">
        <v>503</v>
      </c>
      <c r="K56" s="113">
        <v>-1742</v>
      </c>
      <c r="L56" s="113" t="s">
        <v>354</v>
      </c>
      <c r="M56" s="114" t="s">
        <v>355</v>
      </c>
      <c r="N56" s="114"/>
      <c r="O56" s="115" t="s">
        <v>408</v>
      </c>
      <c r="P56" s="115" t="s">
        <v>501</v>
      </c>
    </row>
    <row r="57" spans="1:16" ht="12.75" customHeight="1" x14ac:dyDescent="0.2">
      <c r="A57" s="69" t="str">
        <f t="shared" si="0"/>
        <v> BBS 4 </v>
      </c>
      <c r="B57" s="2" t="str">
        <f t="shared" si="1"/>
        <v>II</v>
      </c>
      <c r="C57" s="69">
        <f t="shared" si="2"/>
        <v>41515.404000000002</v>
      </c>
      <c r="D57" t="str">
        <f t="shared" si="3"/>
        <v>vis</v>
      </c>
      <c r="E57">
        <f>VLOOKUP(C57,'Active 1'!C$21:E$968,3,FALSE)</f>
        <v>-1729.507272789135</v>
      </c>
      <c r="F57" s="2" t="s">
        <v>345</v>
      </c>
      <c r="G57" t="str">
        <f t="shared" si="4"/>
        <v>41515.404</v>
      </c>
      <c r="H57" s="69">
        <f t="shared" si="5"/>
        <v>-1729.5</v>
      </c>
      <c r="I57" s="113" t="s">
        <v>504</v>
      </c>
      <c r="J57" s="114" t="s">
        <v>505</v>
      </c>
      <c r="K57" s="113">
        <v>-1729.5</v>
      </c>
      <c r="L57" s="113" t="s">
        <v>395</v>
      </c>
      <c r="M57" s="114" t="s">
        <v>355</v>
      </c>
      <c r="N57" s="114"/>
      <c r="O57" s="115" t="s">
        <v>368</v>
      </c>
      <c r="P57" s="115" t="s">
        <v>506</v>
      </c>
    </row>
    <row r="58" spans="1:16" ht="12.75" customHeight="1" x14ac:dyDescent="0.2">
      <c r="A58" s="69" t="str">
        <f t="shared" si="0"/>
        <v> BBS 5 </v>
      </c>
      <c r="B58" s="2" t="str">
        <f t="shared" si="1"/>
        <v>I</v>
      </c>
      <c r="C58" s="69">
        <f t="shared" si="2"/>
        <v>41536.366000000002</v>
      </c>
      <c r="D58" t="str">
        <f t="shared" si="3"/>
        <v>vis</v>
      </c>
      <c r="E58">
        <f>VLOOKUP(C58,'Active 1'!C$21:E$968,3,FALSE)</f>
        <v>-1717.0101506238282</v>
      </c>
      <c r="F58" s="2" t="s">
        <v>345</v>
      </c>
      <c r="G58" t="str">
        <f t="shared" si="4"/>
        <v>41536.366</v>
      </c>
      <c r="H58" s="69">
        <f t="shared" si="5"/>
        <v>-1717</v>
      </c>
      <c r="I58" s="113" t="s">
        <v>507</v>
      </c>
      <c r="J58" s="114" t="s">
        <v>508</v>
      </c>
      <c r="K58" s="113">
        <v>-1717</v>
      </c>
      <c r="L58" s="113" t="s">
        <v>482</v>
      </c>
      <c r="M58" s="114" t="s">
        <v>355</v>
      </c>
      <c r="N58" s="114"/>
      <c r="O58" s="115" t="s">
        <v>509</v>
      </c>
      <c r="P58" s="115" t="s">
        <v>510</v>
      </c>
    </row>
    <row r="59" spans="1:16" ht="12.75" customHeight="1" x14ac:dyDescent="0.2">
      <c r="A59" s="69" t="str">
        <f t="shared" si="0"/>
        <v> BBS 5 </v>
      </c>
      <c r="B59" s="2" t="str">
        <f t="shared" si="1"/>
        <v>I</v>
      </c>
      <c r="C59" s="69">
        <f t="shared" si="2"/>
        <v>41536.379000000001</v>
      </c>
      <c r="D59" t="str">
        <f t="shared" si="3"/>
        <v>vis</v>
      </c>
      <c r="E59">
        <f>VLOOKUP(C59,'Active 1'!C$21:E$968,3,FALSE)</f>
        <v>-1717.0024002856858</v>
      </c>
      <c r="F59" s="2" t="s">
        <v>345</v>
      </c>
      <c r="G59" t="str">
        <f t="shared" si="4"/>
        <v>41536.379</v>
      </c>
      <c r="H59" s="69">
        <f t="shared" si="5"/>
        <v>-1717</v>
      </c>
      <c r="I59" s="113" t="s">
        <v>511</v>
      </c>
      <c r="J59" s="114" t="s">
        <v>512</v>
      </c>
      <c r="K59" s="113">
        <v>-1717</v>
      </c>
      <c r="L59" s="113" t="s">
        <v>381</v>
      </c>
      <c r="M59" s="114" t="s">
        <v>355</v>
      </c>
      <c r="N59" s="114"/>
      <c r="O59" s="115" t="s">
        <v>368</v>
      </c>
      <c r="P59" s="115" t="s">
        <v>510</v>
      </c>
    </row>
    <row r="60" spans="1:16" ht="12.75" customHeight="1" x14ac:dyDescent="0.2">
      <c r="A60" s="69" t="str">
        <f t="shared" si="0"/>
        <v> BBS 8 </v>
      </c>
      <c r="B60" s="2" t="str">
        <f t="shared" si="1"/>
        <v>I</v>
      </c>
      <c r="C60" s="69">
        <f t="shared" si="2"/>
        <v>41541.417999999998</v>
      </c>
      <c r="D60" t="str">
        <f t="shared" si="3"/>
        <v>vis</v>
      </c>
      <c r="E60">
        <f>VLOOKUP(C60,'Active 1'!C$21:E$968,3,FALSE)</f>
        <v>-1713.9982499855739</v>
      </c>
      <c r="F60" s="2" t="s">
        <v>345</v>
      </c>
      <c r="G60" t="str">
        <f t="shared" si="4"/>
        <v>41541.418</v>
      </c>
      <c r="H60" s="69">
        <f t="shared" si="5"/>
        <v>-1714</v>
      </c>
      <c r="I60" s="113" t="s">
        <v>513</v>
      </c>
      <c r="J60" s="114" t="s">
        <v>514</v>
      </c>
      <c r="K60" s="113">
        <v>-1714</v>
      </c>
      <c r="L60" s="113" t="s">
        <v>515</v>
      </c>
      <c r="M60" s="114" t="s">
        <v>355</v>
      </c>
      <c r="N60" s="114"/>
      <c r="O60" s="115" t="s">
        <v>509</v>
      </c>
      <c r="P60" s="115" t="s">
        <v>516</v>
      </c>
    </row>
    <row r="61" spans="1:16" ht="12.75" customHeight="1" x14ac:dyDescent="0.2">
      <c r="A61" s="69" t="str">
        <f t="shared" si="0"/>
        <v> BBS 5 </v>
      </c>
      <c r="B61" s="2" t="str">
        <f t="shared" si="1"/>
        <v>II</v>
      </c>
      <c r="C61" s="69">
        <f t="shared" si="2"/>
        <v>41562.381000000001</v>
      </c>
      <c r="D61" t="str">
        <f t="shared" si="3"/>
        <v>vis</v>
      </c>
      <c r="E61">
        <f>VLOOKUP(C61,'Active 1'!C$21:E$968,3,FALSE)</f>
        <v>-1701.5005316404076</v>
      </c>
      <c r="F61" s="2" t="s">
        <v>345</v>
      </c>
      <c r="G61" t="str">
        <f t="shared" si="4"/>
        <v>41562.381</v>
      </c>
      <c r="H61" s="69">
        <f t="shared" si="5"/>
        <v>-1701.5</v>
      </c>
      <c r="I61" s="113" t="s">
        <v>517</v>
      </c>
      <c r="J61" s="114" t="s">
        <v>518</v>
      </c>
      <c r="K61" s="113">
        <v>-1701.5</v>
      </c>
      <c r="L61" s="113" t="s">
        <v>371</v>
      </c>
      <c r="M61" s="114" t="s">
        <v>355</v>
      </c>
      <c r="N61" s="114"/>
      <c r="O61" s="115" t="s">
        <v>368</v>
      </c>
      <c r="P61" s="115" t="s">
        <v>510</v>
      </c>
    </row>
    <row r="62" spans="1:16" ht="12.75" customHeight="1" x14ac:dyDescent="0.2">
      <c r="A62" s="69" t="str">
        <f t="shared" si="0"/>
        <v> BBS 9 </v>
      </c>
      <c r="B62" s="2" t="str">
        <f t="shared" si="1"/>
        <v>I</v>
      </c>
      <c r="C62" s="69">
        <f t="shared" si="2"/>
        <v>41806.421999999999</v>
      </c>
      <c r="D62" t="str">
        <f t="shared" si="3"/>
        <v>vis</v>
      </c>
      <c r="E62">
        <f>VLOOKUP(C62,'Active 1'!C$21:E$968,3,FALSE)</f>
        <v>-1556.0082031248232</v>
      </c>
      <c r="F62" s="2" t="s">
        <v>345</v>
      </c>
      <c r="G62" t="str">
        <f t="shared" si="4"/>
        <v>41806.422</v>
      </c>
      <c r="H62" s="69">
        <f t="shared" si="5"/>
        <v>-1556</v>
      </c>
      <c r="I62" s="113" t="s">
        <v>519</v>
      </c>
      <c r="J62" s="114" t="s">
        <v>520</v>
      </c>
      <c r="K62" s="113">
        <v>-1556</v>
      </c>
      <c r="L62" s="113" t="s">
        <v>364</v>
      </c>
      <c r="M62" s="114" t="s">
        <v>355</v>
      </c>
      <c r="N62" s="114"/>
      <c r="O62" s="115" t="s">
        <v>368</v>
      </c>
      <c r="P62" s="115" t="s">
        <v>521</v>
      </c>
    </row>
    <row r="63" spans="1:16" ht="12.75" customHeight="1" x14ac:dyDescent="0.2">
      <c r="A63" s="69" t="str">
        <f t="shared" si="0"/>
        <v> BBS 9 </v>
      </c>
      <c r="B63" s="2" t="str">
        <f t="shared" si="1"/>
        <v>I</v>
      </c>
      <c r="C63" s="69">
        <f t="shared" si="2"/>
        <v>41806.440999999999</v>
      </c>
      <c r="D63" t="str">
        <f t="shared" si="3"/>
        <v>vis</v>
      </c>
      <c r="E63">
        <f>VLOOKUP(C63,'Active 1'!C$21:E$968,3,FALSE)</f>
        <v>-1555.9968757075376</v>
      </c>
      <c r="F63" s="2" t="s">
        <v>345</v>
      </c>
      <c r="G63" t="str">
        <f t="shared" si="4"/>
        <v>41806.441</v>
      </c>
      <c r="H63" s="69">
        <f t="shared" si="5"/>
        <v>-1556</v>
      </c>
      <c r="I63" s="113" t="s">
        <v>522</v>
      </c>
      <c r="J63" s="114" t="s">
        <v>523</v>
      </c>
      <c r="K63" s="113">
        <v>-1556</v>
      </c>
      <c r="L63" s="113" t="s">
        <v>524</v>
      </c>
      <c r="M63" s="114" t="s">
        <v>355</v>
      </c>
      <c r="N63" s="114"/>
      <c r="O63" s="115" t="s">
        <v>525</v>
      </c>
      <c r="P63" s="115" t="s">
        <v>521</v>
      </c>
    </row>
    <row r="64" spans="1:16" ht="12.75" customHeight="1" x14ac:dyDescent="0.2">
      <c r="A64" s="69" t="str">
        <f t="shared" si="0"/>
        <v> BBS 10 </v>
      </c>
      <c r="B64" s="2" t="str">
        <f t="shared" si="1"/>
        <v>II</v>
      </c>
      <c r="C64" s="69">
        <f t="shared" si="2"/>
        <v>41837.474999999999</v>
      </c>
      <c r="D64" t="str">
        <f t="shared" si="3"/>
        <v>vis</v>
      </c>
      <c r="E64">
        <f>VLOOKUP(C64,'Active 1'!C$21:E$968,3,FALSE)</f>
        <v>-1537.495030021146</v>
      </c>
      <c r="F64" s="2" t="s">
        <v>345</v>
      </c>
      <c r="G64" t="str">
        <f t="shared" si="4"/>
        <v>41837.475</v>
      </c>
      <c r="H64" s="69">
        <f t="shared" si="5"/>
        <v>-1537.5</v>
      </c>
      <c r="I64" s="113" t="s">
        <v>526</v>
      </c>
      <c r="J64" s="114" t="s">
        <v>527</v>
      </c>
      <c r="K64" s="113">
        <v>-1537.5</v>
      </c>
      <c r="L64" s="113" t="s">
        <v>528</v>
      </c>
      <c r="M64" s="114" t="s">
        <v>355</v>
      </c>
      <c r="N64" s="114"/>
      <c r="O64" s="115" t="s">
        <v>368</v>
      </c>
      <c r="P64" s="115" t="s">
        <v>213</v>
      </c>
    </row>
    <row r="65" spans="1:16" ht="12.75" customHeight="1" x14ac:dyDescent="0.2">
      <c r="A65" s="69" t="str">
        <f t="shared" si="0"/>
        <v> BBS 10 </v>
      </c>
      <c r="B65" s="2" t="str">
        <f t="shared" si="1"/>
        <v>I</v>
      </c>
      <c r="C65" s="69">
        <f t="shared" si="2"/>
        <v>41853.398000000001</v>
      </c>
      <c r="D65" t="str">
        <f t="shared" si="3"/>
        <v>vis</v>
      </c>
      <c r="E65">
        <f>VLOOKUP(C65,'Active 1'!C$21:E$968,3,FALSE)</f>
        <v>-1528.0020581559511</v>
      </c>
      <c r="F65" s="2" t="s">
        <v>345</v>
      </c>
      <c r="G65" t="str">
        <f t="shared" si="4"/>
        <v>41853.398</v>
      </c>
      <c r="H65" s="69">
        <f t="shared" si="5"/>
        <v>-1528</v>
      </c>
      <c r="I65" s="113" t="s">
        <v>529</v>
      </c>
      <c r="J65" s="114" t="s">
        <v>530</v>
      </c>
      <c r="K65" s="113">
        <v>-1528</v>
      </c>
      <c r="L65" s="113" t="s">
        <v>531</v>
      </c>
      <c r="M65" s="114" t="s">
        <v>355</v>
      </c>
      <c r="N65" s="114"/>
      <c r="O65" s="115" t="s">
        <v>429</v>
      </c>
      <c r="P65" s="115" t="s">
        <v>213</v>
      </c>
    </row>
    <row r="66" spans="1:16" ht="12.75" customHeight="1" x14ac:dyDescent="0.2">
      <c r="A66" s="69" t="str">
        <f t="shared" si="0"/>
        <v>IBVS 844 </v>
      </c>
      <c r="B66" s="2" t="str">
        <f t="shared" si="1"/>
        <v>I</v>
      </c>
      <c r="C66" s="69">
        <f t="shared" si="2"/>
        <v>41866.809000000001</v>
      </c>
      <c r="D66" t="str">
        <f t="shared" si="3"/>
        <v>vis</v>
      </c>
      <c r="E66">
        <f>VLOOKUP(C66,'Active 1'!C$21:E$968,3,FALSE)</f>
        <v>-1520.006690091886</v>
      </c>
      <c r="F66" s="2" t="s">
        <v>345</v>
      </c>
      <c r="G66" t="str">
        <f t="shared" si="4"/>
        <v>41866.8090</v>
      </c>
      <c r="H66" s="69">
        <f t="shared" si="5"/>
        <v>-1520</v>
      </c>
      <c r="I66" s="113" t="s">
        <v>532</v>
      </c>
      <c r="J66" s="114" t="s">
        <v>533</v>
      </c>
      <c r="K66" s="113">
        <v>-1520</v>
      </c>
      <c r="L66" s="113" t="s">
        <v>534</v>
      </c>
      <c r="M66" s="114" t="s">
        <v>349</v>
      </c>
      <c r="N66" s="114" t="s">
        <v>152</v>
      </c>
      <c r="O66" s="115" t="s">
        <v>535</v>
      </c>
      <c r="P66" s="116" t="s">
        <v>443</v>
      </c>
    </row>
    <row r="67" spans="1:16" ht="12.75" customHeight="1" x14ac:dyDescent="0.2">
      <c r="A67" s="69" t="str">
        <f t="shared" si="0"/>
        <v> BBS 11 </v>
      </c>
      <c r="B67" s="2" t="str">
        <f t="shared" si="1"/>
        <v>II</v>
      </c>
      <c r="C67" s="69">
        <f t="shared" si="2"/>
        <v>41931.385999999999</v>
      </c>
      <c r="D67" t="str">
        <f t="shared" si="3"/>
        <v>vis</v>
      </c>
      <c r="E67">
        <f>VLOOKUP(C67,'Active 1'!C$21:E$968,3,FALSE)</f>
        <v>-1481.5071834575474</v>
      </c>
      <c r="F67" s="2" t="s">
        <v>345</v>
      </c>
      <c r="G67" t="str">
        <f t="shared" si="4"/>
        <v>41931.386</v>
      </c>
      <c r="H67" s="69">
        <f t="shared" si="5"/>
        <v>-1481.5</v>
      </c>
      <c r="I67" s="113" t="s">
        <v>536</v>
      </c>
      <c r="J67" s="114" t="s">
        <v>537</v>
      </c>
      <c r="K67" s="113">
        <v>-1481.5</v>
      </c>
      <c r="L67" s="113" t="s">
        <v>395</v>
      </c>
      <c r="M67" s="114" t="s">
        <v>355</v>
      </c>
      <c r="N67" s="114"/>
      <c r="O67" s="115" t="s">
        <v>368</v>
      </c>
      <c r="P67" s="115" t="s">
        <v>538</v>
      </c>
    </row>
    <row r="68" spans="1:16" ht="12.75" customHeight="1" x14ac:dyDescent="0.2">
      <c r="A68" s="69" t="str">
        <f t="shared" si="0"/>
        <v> BBS 15 </v>
      </c>
      <c r="B68" s="2" t="str">
        <f t="shared" si="1"/>
        <v>I</v>
      </c>
      <c r="C68" s="69">
        <f t="shared" si="2"/>
        <v>42185.516000000003</v>
      </c>
      <c r="D68" t="str">
        <f t="shared" si="3"/>
        <v>vis</v>
      </c>
      <c r="E68">
        <f>VLOOKUP(C68,'Active 1'!C$21:E$968,3,FALSE)</f>
        <v>-1329.9999963633027</v>
      </c>
      <c r="F68" s="2" t="s">
        <v>345</v>
      </c>
      <c r="G68" t="str">
        <f t="shared" si="4"/>
        <v>42185.516</v>
      </c>
      <c r="H68" s="69">
        <f t="shared" si="5"/>
        <v>-1330</v>
      </c>
      <c r="I68" s="113" t="s">
        <v>539</v>
      </c>
      <c r="J68" s="114" t="s">
        <v>540</v>
      </c>
      <c r="K68" s="113">
        <v>-1330</v>
      </c>
      <c r="L68" s="113" t="s">
        <v>541</v>
      </c>
      <c r="M68" s="114" t="s">
        <v>355</v>
      </c>
      <c r="N68" s="114"/>
      <c r="O68" s="115" t="s">
        <v>368</v>
      </c>
      <c r="P68" s="115" t="s">
        <v>542</v>
      </c>
    </row>
    <row r="69" spans="1:16" ht="12.75" customHeight="1" x14ac:dyDescent="0.2">
      <c r="A69" s="69" t="str">
        <f t="shared" si="0"/>
        <v> BBS 16 </v>
      </c>
      <c r="B69" s="2" t="str">
        <f t="shared" si="1"/>
        <v>I</v>
      </c>
      <c r="C69" s="69">
        <f t="shared" si="2"/>
        <v>42195.576000000001</v>
      </c>
      <c r="D69" t="str">
        <f t="shared" si="3"/>
        <v>vis</v>
      </c>
      <c r="E69">
        <f>VLOOKUP(C69,'Active 1'!C$21:E$968,3,FALSE)</f>
        <v>-1324.0024270005051</v>
      </c>
      <c r="F69" s="2" t="s">
        <v>345</v>
      </c>
      <c r="G69" t="str">
        <f t="shared" si="4"/>
        <v>42195.576</v>
      </c>
      <c r="H69" s="69">
        <f t="shared" si="5"/>
        <v>-1324</v>
      </c>
      <c r="I69" s="113" t="s">
        <v>543</v>
      </c>
      <c r="J69" s="114" t="s">
        <v>544</v>
      </c>
      <c r="K69" s="113">
        <v>-1324</v>
      </c>
      <c r="L69" s="113" t="s">
        <v>381</v>
      </c>
      <c r="M69" s="114" t="s">
        <v>355</v>
      </c>
      <c r="N69" s="114"/>
      <c r="O69" s="115" t="s">
        <v>545</v>
      </c>
      <c r="P69" s="115" t="s">
        <v>546</v>
      </c>
    </row>
    <row r="70" spans="1:16" ht="12.75" customHeight="1" x14ac:dyDescent="0.2">
      <c r="A70" s="69" t="str">
        <f t="shared" si="0"/>
        <v> BBS 16 </v>
      </c>
      <c r="B70" s="2" t="str">
        <f t="shared" si="1"/>
        <v>II</v>
      </c>
      <c r="C70" s="69">
        <f t="shared" si="2"/>
        <v>42201.451000000001</v>
      </c>
      <c r="D70" t="str">
        <f t="shared" si="3"/>
        <v>vis</v>
      </c>
      <c r="E70">
        <f>VLOOKUP(C70,'Active 1'!C$21:E$968,3,FALSE)</f>
        <v>-1320.4998703398251</v>
      </c>
      <c r="F70" s="2" t="s">
        <v>345</v>
      </c>
      <c r="G70" t="str">
        <f t="shared" si="4"/>
        <v>42201.451</v>
      </c>
      <c r="H70" s="69">
        <f t="shared" si="5"/>
        <v>-1320.5</v>
      </c>
      <c r="I70" s="113" t="s">
        <v>547</v>
      </c>
      <c r="J70" s="114" t="s">
        <v>548</v>
      </c>
      <c r="K70" s="113">
        <v>-1320.5</v>
      </c>
      <c r="L70" s="113" t="s">
        <v>541</v>
      </c>
      <c r="M70" s="114" t="s">
        <v>355</v>
      </c>
      <c r="N70" s="114"/>
      <c r="O70" s="115" t="s">
        <v>368</v>
      </c>
      <c r="P70" s="115" t="s">
        <v>546</v>
      </c>
    </row>
    <row r="71" spans="1:16" ht="12.75" customHeight="1" x14ac:dyDescent="0.2">
      <c r="A71" s="69" t="str">
        <f t="shared" si="0"/>
        <v>IBVS 1053 </v>
      </c>
      <c r="B71" s="2" t="str">
        <f t="shared" si="1"/>
        <v>I</v>
      </c>
      <c r="C71" s="69">
        <f t="shared" si="2"/>
        <v>42217.375399999997</v>
      </c>
      <c r="D71" t="str">
        <f t="shared" si="3"/>
        <v>vis</v>
      </c>
      <c r="E71">
        <f>VLOOKUP(C71,'Active 1'!C$21:E$968,3,FALSE)</f>
        <v>-1311.0060638228338</v>
      </c>
      <c r="F71" s="2" t="s">
        <v>345</v>
      </c>
      <c r="G71" t="str">
        <f t="shared" si="4"/>
        <v>42217.3754</v>
      </c>
      <c r="H71" s="69">
        <f t="shared" si="5"/>
        <v>-1311</v>
      </c>
      <c r="I71" s="113" t="s">
        <v>549</v>
      </c>
      <c r="J71" s="114" t="s">
        <v>550</v>
      </c>
      <c r="K71" s="113">
        <v>-1311</v>
      </c>
      <c r="L71" s="113" t="s">
        <v>551</v>
      </c>
      <c r="M71" s="114" t="s">
        <v>349</v>
      </c>
      <c r="N71" s="114" t="s">
        <v>152</v>
      </c>
      <c r="O71" s="115" t="s">
        <v>552</v>
      </c>
      <c r="P71" s="116" t="s">
        <v>553</v>
      </c>
    </row>
    <row r="72" spans="1:16" ht="12.75" customHeight="1" x14ac:dyDescent="0.2">
      <c r="A72" s="69" t="str">
        <f t="shared" si="0"/>
        <v> BBS 16 </v>
      </c>
      <c r="B72" s="2" t="str">
        <f t="shared" si="1"/>
        <v>II</v>
      </c>
      <c r="C72" s="69">
        <f t="shared" si="2"/>
        <v>42258.466999999997</v>
      </c>
      <c r="D72" t="str">
        <f t="shared" si="3"/>
        <v>vis</v>
      </c>
      <c r="E72">
        <f>VLOOKUP(C72,'Active 1'!C$21:E$968,3,FALSE)</f>
        <v>-1286.5080796053005</v>
      </c>
      <c r="F72" s="2" t="s">
        <v>345</v>
      </c>
      <c r="G72" t="str">
        <f t="shared" si="4"/>
        <v>42258.467</v>
      </c>
      <c r="H72" s="69">
        <f t="shared" si="5"/>
        <v>-1286.5</v>
      </c>
      <c r="I72" s="113" t="s">
        <v>554</v>
      </c>
      <c r="J72" s="114" t="s">
        <v>555</v>
      </c>
      <c r="K72" s="113">
        <v>-1286.5</v>
      </c>
      <c r="L72" s="113" t="s">
        <v>364</v>
      </c>
      <c r="M72" s="114" t="s">
        <v>355</v>
      </c>
      <c r="N72" s="114"/>
      <c r="O72" s="115" t="s">
        <v>525</v>
      </c>
      <c r="P72" s="115" t="s">
        <v>546</v>
      </c>
    </row>
    <row r="73" spans="1:16" ht="12.75" customHeight="1" x14ac:dyDescent="0.2">
      <c r="A73" s="69" t="str">
        <f t="shared" si="0"/>
        <v> BBS 17 </v>
      </c>
      <c r="B73" s="2" t="str">
        <f t="shared" si="1"/>
        <v>I</v>
      </c>
      <c r="C73" s="69">
        <f t="shared" si="2"/>
        <v>42269.377999999997</v>
      </c>
      <c r="D73" t="str">
        <f t="shared" si="3"/>
        <v>vis</v>
      </c>
      <c r="E73">
        <f>VLOOKUP(C73,'Active 1'!C$21:E$968,3,FALSE)</f>
        <v>-1280.003161184078</v>
      </c>
      <c r="F73" s="2" t="s">
        <v>345</v>
      </c>
      <c r="G73" t="str">
        <f t="shared" si="4"/>
        <v>42269.378</v>
      </c>
      <c r="H73" s="69">
        <f t="shared" si="5"/>
        <v>-1280</v>
      </c>
      <c r="I73" s="113" t="s">
        <v>556</v>
      </c>
      <c r="J73" s="114" t="s">
        <v>557</v>
      </c>
      <c r="K73" s="113">
        <v>-1280</v>
      </c>
      <c r="L73" s="113" t="s">
        <v>360</v>
      </c>
      <c r="M73" s="114" t="s">
        <v>355</v>
      </c>
      <c r="N73" s="114"/>
      <c r="O73" s="115" t="s">
        <v>368</v>
      </c>
      <c r="P73" s="115" t="s">
        <v>558</v>
      </c>
    </row>
    <row r="74" spans="1:16" ht="12.75" customHeight="1" x14ac:dyDescent="0.2">
      <c r="A74" s="69" t="str">
        <f t="shared" si="0"/>
        <v> BBS 17 </v>
      </c>
      <c r="B74" s="2" t="str">
        <f t="shared" si="1"/>
        <v>I</v>
      </c>
      <c r="C74" s="69">
        <f t="shared" si="2"/>
        <v>42274.402999999998</v>
      </c>
      <c r="D74" t="str">
        <f t="shared" si="3"/>
        <v>vis</v>
      </c>
      <c r="E74">
        <f>VLOOKUP(C74,'Active 1'!C$21:E$968,3,FALSE)</f>
        <v>-1277.0073574019634</v>
      </c>
      <c r="F74" s="2" t="s">
        <v>345</v>
      </c>
      <c r="G74" t="str">
        <f t="shared" si="4"/>
        <v>42274.403</v>
      </c>
      <c r="H74" s="69">
        <f t="shared" si="5"/>
        <v>-1277</v>
      </c>
      <c r="I74" s="113" t="s">
        <v>559</v>
      </c>
      <c r="J74" s="114" t="s">
        <v>560</v>
      </c>
      <c r="K74" s="113">
        <v>-1277</v>
      </c>
      <c r="L74" s="113" t="s">
        <v>395</v>
      </c>
      <c r="M74" s="114" t="s">
        <v>355</v>
      </c>
      <c r="N74" s="114"/>
      <c r="O74" s="115" t="s">
        <v>368</v>
      </c>
      <c r="P74" s="115" t="s">
        <v>558</v>
      </c>
    </row>
    <row r="75" spans="1:16" ht="12.75" customHeight="1" x14ac:dyDescent="0.2">
      <c r="A75" s="69" t="str">
        <f t="shared" ref="A75:A138" si="6">P75</f>
        <v> BBS 17 </v>
      </c>
      <c r="B75" s="2" t="str">
        <f t="shared" ref="B75:B138" si="7">IF(H75=INT(H75),"I","II")</f>
        <v>II</v>
      </c>
      <c r="C75" s="69">
        <f t="shared" ref="C75:C138" si="8">1*G75</f>
        <v>42290.345000000001</v>
      </c>
      <c r="D75" t="str">
        <f t="shared" ref="D75:D138" si="9">VLOOKUP(F75,I$1:J$5,2,FALSE)</f>
        <v>vis</v>
      </c>
      <c r="E75">
        <f>VLOOKUP(C75,'Active 1'!C$21:E$968,3,FALSE)</f>
        <v>-1267.5030581194828</v>
      </c>
      <c r="F75" s="2" t="s">
        <v>345</v>
      </c>
      <c r="G75" t="str">
        <f t="shared" ref="G75:G138" si="10">MID(I75,3,LEN(I75)-3)</f>
        <v>42290.345</v>
      </c>
      <c r="H75" s="69">
        <f t="shared" ref="H75:H138" si="11">1*K75</f>
        <v>-1267.5</v>
      </c>
      <c r="I75" s="113" t="s">
        <v>561</v>
      </c>
      <c r="J75" s="114" t="s">
        <v>562</v>
      </c>
      <c r="K75" s="113">
        <v>-1267.5</v>
      </c>
      <c r="L75" s="113" t="s">
        <v>360</v>
      </c>
      <c r="M75" s="114" t="s">
        <v>355</v>
      </c>
      <c r="N75" s="114"/>
      <c r="O75" s="115" t="s">
        <v>525</v>
      </c>
      <c r="P75" s="115" t="s">
        <v>558</v>
      </c>
    </row>
    <row r="76" spans="1:16" ht="12.75" customHeight="1" x14ac:dyDescent="0.2">
      <c r="A76" s="69" t="str">
        <f t="shared" si="6"/>
        <v> BBS 18 </v>
      </c>
      <c r="B76" s="2" t="str">
        <f t="shared" si="7"/>
        <v>II</v>
      </c>
      <c r="C76" s="69">
        <f t="shared" si="8"/>
        <v>42337.285000000003</v>
      </c>
      <c r="D76" t="str">
        <f t="shared" si="9"/>
        <v>vis</v>
      </c>
      <c r="E76">
        <f>VLOOKUP(C76,'Active 1'!C$21:E$968,3,FALSE)</f>
        <v>-1239.5183756254676</v>
      </c>
      <c r="F76" s="2" t="s">
        <v>345</v>
      </c>
      <c r="G76" t="str">
        <f t="shared" si="10"/>
        <v>42337.285</v>
      </c>
      <c r="H76" s="69">
        <f t="shared" si="11"/>
        <v>-1239.5</v>
      </c>
      <c r="I76" s="113" t="s">
        <v>563</v>
      </c>
      <c r="J76" s="114" t="s">
        <v>564</v>
      </c>
      <c r="K76" s="113">
        <v>-1239.5</v>
      </c>
      <c r="L76" s="113" t="s">
        <v>565</v>
      </c>
      <c r="M76" s="114" t="s">
        <v>355</v>
      </c>
      <c r="N76" s="114"/>
      <c r="O76" s="115" t="s">
        <v>525</v>
      </c>
      <c r="P76" s="115" t="s">
        <v>566</v>
      </c>
    </row>
    <row r="77" spans="1:16" ht="12.75" customHeight="1" x14ac:dyDescent="0.2">
      <c r="A77" s="69" t="str">
        <f t="shared" si="6"/>
        <v> BBS 21 </v>
      </c>
      <c r="B77" s="2" t="str">
        <f t="shared" si="7"/>
        <v>II</v>
      </c>
      <c r="C77" s="69">
        <f t="shared" si="8"/>
        <v>42491.610999999997</v>
      </c>
      <c r="D77" t="str">
        <f t="shared" si="9"/>
        <v>vis</v>
      </c>
      <c r="E77">
        <f>VLOOKUP(C77,'Active 1'!C$21:E$968,3,FALSE)</f>
        <v>-1147.512322992937</v>
      </c>
      <c r="F77" s="2" t="s">
        <v>345</v>
      </c>
      <c r="G77" t="str">
        <f t="shared" si="10"/>
        <v>42491.611</v>
      </c>
      <c r="H77" s="69">
        <f t="shared" si="11"/>
        <v>-1147.5</v>
      </c>
      <c r="I77" s="113" t="s">
        <v>567</v>
      </c>
      <c r="J77" s="114" t="s">
        <v>568</v>
      </c>
      <c r="K77" s="113">
        <v>-1147.5</v>
      </c>
      <c r="L77" s="113" t="s">
        <v>569</v>
      </c>
      <c r="M77" s="114" t="s">
        <v>355</v>
      </c>
      <c r="N77" s="114"/>
      <c r="O77" s="115" t="s">
        <v>408</v>
      </c>
      <c r="P77" s="115" t="s">
        <v>570</v>
      </c>
    </row>
    <row r="78" spans="1:16" ht="12.75" customHeight="1" x14ac:dyDescent="0.2">
      <c r="A78" s="69" t="str">
        <f t="shared" si="6"/>
        <v> BBS 22 </v>
      </c>
      <c r="B78" s="2" t="str">
        <f t="shared" si="7"/>
        <v>II</v>
      </c>
      <c r="C78" s="69">
        <f t="shared" si="8"/>
        <v>42528.536</v>
      </c>
      <c r="D78" t="str">
        <f t="shared" si="9"/>
        <v>vis</v>
      </c>
      <c r="E78">
        <f>VLOOKUP(C78,'Active 1'!C$21:E$968,3,FALSE)</f>
        <v>-1125.4983817681491</v>
      </c>
      <c r="F78" s="2" t="s">
        <v>345</v>
      </c>
      <c r="G78" t="str">
        <f t="shared" si="10"/>
        <v>42528.536</v>
      </c>
      <c r="H78" s="69">
        <f t="shared" si="11"/>
        <v>-1125.5</v>
      </c>
      <c r="I78" s="113" t="s">
        <v>571</v>
      </c>
      <c r="J78" s="114" t="s">
        <v>572</v>
      </c>
      <c r="K78" s="113">
        <v>-1125.5</v>
      </c>
      <c r="L78" s="113" t="s">
        <v>515</v>
      </c>
      <c r="M78" s="114" t="s">
        <v>355</v>
      </c>
      <c r="N78" s="114"/>
      <c r="O78" s="115" t="s">
        <v>408</v>
      </c>
      <c r="P78" s="115" t="s">
        <v>573</v>
      </c>
    </row>
    <row r="79" spans="1:16" ht="12.75" customHeight="1" x14ac:dyDescent="0.2">
      <c r="A79" s="69" t="str">
        <f t="shared" si="6"/>
        <v> BBS 22 </v>
      </c>
      <c r="B79" s="2" t="str">
        <f t="shared" si="7"/>
        <v>I</v>
      </c>
      <c r="C79" s="69">
        <f t="shared" si="8"/>
        <v>42549.506999999998</v>
      </c>
      <c r="D79" t="str">
        <f t="shared" si="9"/>
        <v>vis</v>
      </c>
      <c r="E79">
        <f>VLOOKUP(C79,'Active 1'!C$21:E$968,3,FALSE)</f>
        <v>-1112.9958939841292</v>
      </c>
      <c r="F79" s="2" t="s">
        <v>345</v>
      </c>
      <c r="G79" t="str">
        <f t="shared" si="10"/>
        <v>42549.507</v>
      </c>
      <c r="H79" s="69">
        <f t="shared" si="11"/>
        <v>-1113</v>
      </c>
      <c r="I79" s="113" t="s">
        <v>574</v>
      </c>
      <c r="J79" s="114" t="s">
        <v>575</v>
      </c>
      <c r="K79" s="113">
        <v>-1113</v>
      </c>
      <c r="L79" s="113" t="s">
        <v>576</v>
      </c>
      <c r="M79" s="114" t="s">
        <v>355</v>
      </c>
      <c r="N79" s="114"/>
      <c r="O79" s="115" t="s">
        <v>525</v>
      </c>
      <c r="P79" s="115" t="s">
        <v>573</v>
      </c>
    </row>
    <row r="80" spans="1:16" ht="12.75" customHeight="1" x14ac:dyDescent="0.2">
      <c r="A80" s="69" t="str">
        <f t="shared" si="6"/>
        <v> BBS 23 </v>
      </c>
      <c r="B80" s="2" t="str">
        <f t="shared" si="7"/>
        <v>II</v>
      </c>
      <c r="C80" s="69">
        <f t="shared" si="8"/>
        <v>42570.47</v>
      </c>
      <c r="D80" t="str">
        <f t="shared" si="9"/>
        <v>vis</v>
      </c>
      <c r="E80">
        <f>VLOOKUP(C80,'Active 1'!C$21:E$968,3,FALSE)</f>
        <v>-1100.4981756389629</v>
      </c>
      <c r="F80" s="2" t="s">
        <v>345</v>
      </c>
      <c r="G80" t="str">
        <f t="shared" si="10"/>
        <v>42570.470</v>
      </c>
      <c r="H80" s="69">
        <f t="shared" si="11"/>
        <v>-1100.5</v>
      </c>
      <c r="I80" s="113" t="s">
        <v>577</v>
      </c>
      <c r="J80" s="114" t="s">
        <v>578</v>
      </c>
      <c r="K80" s="113">
        <v>-1100.5</v>
      </c>
      <c r="L80" s="113" t="s">
        <v>515</v>
      </c>
      <c r="M80" s="114" t="s">
        <v>355</v>
      </c>
      <c r="N80" s="114"/>
      <c r="O80" s="115" t="s">
        <v>368</v>
      </c>
      <c r="P80" s="115" t="s">
        <v>579</v>
      </c>
    </row>
    <row r="81" spans="1:16" ht="12.75" customHeight="1" x14ac:dyDescent="0.2">
      <c r="A81" s="69" t="str">
        <f t="shared" si="6"/>
        <v>IBVS 1350 </v>
      </c>
      <c r="B81" s="2" t="str">
        <f t="shared" si="7"/>
        <v>I</v>
      </c>
      <c r="C81" s="69">
        <f t="shared" si="8"/>
        <v>42574.650999999998</v>
      </c>
      <c r="D81" t="str">
        <f t="shared" si="9"/>
        <v>vis</v>
      </c>
      <c r="E81">
        <f>VLOOKUP(C81,'Active 1'!C$21:E$968,3,FALSE)</f>
        <v>-1098.0055476562748</v>
      </c>
      <c r="F81" s="2" t="s">
        <v>345</v>
      </c>
      <c r="G81" t="str">
        <f t="shared" si="10"/>
        <v>42574.651</v>
      </c>
      <c r="H81" s="69">
        <f t="shared" si="11"/>
        <v>-1098</v>
      </c>
      <c r="I81" s="113" t="s">
        <v>580</v>
      </c>
      <c r="J81" s="114" t="s">
        <v>581</v>
      </c>
      <c r="K81" s="113">
        <v>-1098</v>
      </c>
      <c r="L81" s="113" t="s">
        <v>419</v>
      </c>
      <c r="M81" s="114" t="s">
        <v>355</v>
      </c>
      <c r="N81" s="114"/>
      <c r="O81" s="115" t="s">
        <v>582</v>
      </c>
      <c r="P81" s="116" t="s">
        <v>583</v>
      </c>
    </row>
    <row r="82" spans="1:16" ht="12.75" customHeight="1" x14ac:dyDescent="0.2">
      <c r="A82" s="69" t="str">
        <f t="shared" si="6"/>
        <v> AOEB 2 </v>
      </c>
      <c r="B82" s="2" t="str">
        <f t="shared" si="7"/>
        <v>I</v>
      </c>
      <c r="C82" s="69">
        <f t="shared" si="8"/>
        <v>42574.650999999998</v>
      </c>
      <c r="D82" t="str">
        <f t="shared" si="9"/>
        <v>vis</v>
      </c>
      <c r="E82">
        <f>VLOOKUP(C82,'Active 1'!C$21:E$968,3,FALSE)</f>
        <v>-1098.0055476562748</v>
      </c>
      <c r="F82" s="2" t="s">
        <v>345</v>
      </c>
      <c r="G82" t="str">
        <f t="shared" si="10"/>
        <v>42574.651</v>
      </c>
      <c r="H82" s="69">
        <f t="shared" si="11"/>
        <v>-1098</v>
      </c>
      <c r="I82" s="113" t="s">
        <v>580</v>
      </c>
      <c r="J82" s="114" t="s">
        <v>581</v>
      </c>
      <c r="K82" s="113">
        <v>-1098</v>
      </c>
      <c r="L82" s="113" t="s">
        <v>419</v>
      </c>
      <c r="M82" s="114" t="s">
        <v>355</v>
      </c>
      <c r="N82" s="114"/>
      <c r="O82" s="115" t="s">
        <v>584</v>
      </c>
      <c r="P82" s="115" t="s">
        <v>585</v>
      </c>
    </row>
    <row r="83" spans="1:16" ht="12.75" customHeight="1" x14ac:dyDescent="0.2">
      <c r="A83" s="69" t="str">
        <f t="shared" si="6"/>
        <v> BBS 23 </v>
      </c>
      <c r="B83" s="2" t="str">
        <f t="shared" si="7"/>
        <v>I</v>
      </c>
      <c r="C83" s="69">
        <f t="shared" si="8"/>
        <v>42601.483</v>
      </c>
      <c r="D83" t="str">
        <f t="shared" si="9"/>
        <v>vis</v>
      </c>
      <c r="E83">
        <f>VLOOKUP(C83,'Active 1'!C$21:E$968,3,FALSE)</f>
        <v>-1082.0088497295717</v>
      </c>
      <c r="F83" s="2" t="s">
        <v>345</v>
      </c>
      <c r="G83" t="str">
        <f t="shared" si="10"/>
        <v>42601.483</v>
      </c>
      <c r="H83" s="69">
        <f t="shared" si="11"/>
        <v>-1082</v>
      </c>
      <c r="I83" s="113" t="s">
        <v>586</v>
      </c>
      <c r="J83" s="114" t="s">
        <v>587</v>
      </c>
      <c r="K83" s="113">
        <v>-1082</v>
      </c>
      <c r="L83" s="113" t="s">
        <v>588</v>
      </c>
      <c r="M83" s="114" t="s">
        <v>355</v>
      </c>
      <c r="N83" s="114"/>
      <c r="O83" s="115" t="s">
        <v>368</v>
      </c>
      <c r="P83" s="115" t="s">
        <v>579</v>
      </c>
    </row>
    <row r="84" spans="1:16" ht="12.75" customHeight="1" x14ac:dyDescent="0.2">
      <c r="A84" s="69" t="str">
        <f t="shared" si="6"/>
        <v> BBS 23 </v>
      </c>
      <c r="B84" s="2" t="str">
        <f t="shared" si="7"/>
        <v>I</v>
      </c>
      <c r="C84" s="69">
        <f t="shared" si="8"/>
        <v>42606.517999999996</v>
      </c>
      <c r="D84" t="str">
        <f t="shared" si="9"/>
        <v>vis</v>
      </c>
      <c r="E84">
        <f>VLOOKUP(C84,'Active 1'!C$21:E$968,3,FALSE)</f>
        <v>-1079.0070841488889</v>
      </c>
      <c r="F84" s="2" t="s">
        <v>345</v>
      </c>
      <c r="G84" t="str">
        <f t="shared" si="10"/>
        <v>42606.518</v>
      </c>
      <c r="H84" s="69">
        <f t="shared" si="11"/>
        <v>-1079</v>
      </c>
      <c r="I84" s="113" t="s">
        <v>589</v>
      </c>
      <c r="J84" s="114" t="s">
        <v>590</v>
      </c>
      <c r="K84" s="113">
        <v>-1079</v>
      </c>
      <c r="L84" s="113" t="s">
        <v>395</v>
      </c>
      <c r="M84" s="114" t="s">
        <v>355</v>
      </c>
      <c r="N84" s="114"/>
      <c r="O84" s="115" t="s">
        <v>591</v>
      </c>
      <c r="P84" s="115" t="s">
        <v>579</v>
      </c>
    </row>
    <row r="85" spans="1:16" ht="12.75" customHeight="1" x14ac:dyDescent="0.2">
      <c r="A85" s="69" t="str">
        <f t="shared" si="6"/>
        <v> BBS 23 </v>
      </c>
      <c r="B85" s="2" t="str">
        <f t="shared" si="7"/>
        <v>I</v>
      </c>
      <c r="C85" s="69">
        <f t="shared" si="8"/>
        <v>42606.527000000002</v>
      </c>
      <c r="D85" t="str">
        <f t="shared" si="9"/>
        <v>vis</v>
      </c>
      <c r="E85">
        <f>VLOOKUP(C85,'Active 1'!C$21:E$968,3,FALSE)</f>
        <v>-1079.0017185301715</v>
      </c>
      <c r="F85" s="2" t="s">
        <v>345</v>
      </c>
      <c r="G85" t="str">
        <f t="shared" si="10"/>
        <v>42606.527</v>
      </c>
      <c r="H85" s="69">
        <f t="shared" si="11"/>
        <v>-1079</v>
      </c>
      <c r="I85" s="113" t="s">
        <v>592</v>
      </c>
      <c r="J85" s="114" t="s">
        <v>593</v>
      </c>
      <c r="K85" s="113">
        <v>-1079</v>
      </c>
      <c r="L85" s="113" t="s">
        <v>531</v>
      </c>
      <c r="M85" s="114" t="s">
        <v>355</v>
      </c>
      <c r="N85" s="114"/>
      <c r="O85" s="115" t="s">
        <v>594</v>
      </c>
      <c r="P85" s="115" t="s">
        <v>579</v>
      </c>
    </row>
    <row r="86" spans="1:16" ht="12.75" customHeight="1" x14ac:dyDescent="0.2">
      <c r="A86" s="69" t="str">
        <f t="shared" si="6"/>
        <v> BBS 23 </v>
      </c>
      <c r="B86" s="2" t="str">
        <f t="shared" si="7"/>
        <v>I</v>
      </c>
      <c r="C86" s="69">
        <f t="shared" si="8"/>
        <v>42606.538</v>
      </c>
      <c r="D86" t="str">
        <f t="shared" si="9"/>
        <v>vis</v>
      </c>
      <c r="E86">
        <f>VLOOKUP(C86,'Active 1'!C$21:E$968,3,FALSE)</f>
        <v>-1078.9951605517438</v>
      </c>
      <c r="F86" s="2" t="s">
        <v>345</v>
      </c>
      <c r="G86" t="str">
        <f t="shared" si="10"/>
        <v>42606.538</v>
      </c>
      <c r="H86" s="69">
        <f t="shared" si="11"/>
        <v>-1079</v>
      </c>
      <c r="I86" s="113" t="s">
        <v>595</v>
      </c>
      <c r="J86" s="114" t="s">
        <v>596</v>
      </c>
      <c r="K86" s="113">
        <v>-1079</v>
      </c>
      <c r="L86" s="113" t="s">
        <v>528</v>
      </c>
      <c r="M86" s="114" t="s">
        <v>355</v>
      </c>
      <c r="N86" s="114"/>
      <c r="O86" s="115" t="s">
        <v>368</v>
      </c>
      <c r="P86" s="115" t="s">
        <v>579</v>
      </c>
    </row>
    <row r="87" spans="1:16" ht="12.75" customHeight="1" x14ac:dyDescent="0.2">
      <c r="A87" s="69" t="str">
        <f t="shared" si="6"/>
        <v> BBS 23 </v>
      </c>
      <c r="B87" s="2" t="str">
        <f t="shared" si="7"/>
        <v>II</v>
      </c>
      <c r="C87" s="69">
        <f t="shared" si="8"/>
        <v>42617.404999999999</v>
      </c>
      <c r="D87" t="str">
        <f t="shared" si="9"/>
        <v>vis</v>
      </c>
      <c r="E87">
        <f>VLOOKUP(C87,'Active 1'!C$21:E$968,3,FALSE)</f>
        <v>-1072.5164740442362</v>
      </c>
      <c r="F87" s="2" t="s">
        <v>345</v>
      </c>
      <c r="G87" t="str">
        <f t="shared" si="10"/>
        <v>42617.405</v>
      </c>
      <c r="H87" s="69">
        <f t="shared" si="11"/>
        <v>-1072.5</v>
      </c>
      <c r="I87" s="113" t="s">
        <v>597</v>
      </c>
      <c r="J87" s="114" t="s">
        <v>598</v>
      </c>
      <c r="K87" s="113">
        <v>-1072.5</v>
      </c>
      <c r="L87" s="113" t="s">
        <v>599</v>
      </c>
      <c r="M87" s="114" t="s">
        <v>355</v>
      </c>
      <c r="N87" s="114"/>
      <c r="O87" s="115" t="s">
        <v>429</v>
      </c>
      <c r="P87" s="115" t="s">
        <v>579</v>
      </c>
    </row>
    <row r="88" spans="1:16" ht="12.75" customHeight="1" x14ac:dyDescent="0.2">
      <c r="A88" s="69" t="str">
        <f t="shared" si="6"/>
        <v> BBS 23 </v>
      </c>
      <c r="B88" s="2" t="str">
        <f t="shared" si="7"/>
        <v>II</v>
      </c>
      <c r="C88" s="69">
        <f t="shared" si="8"/>
        <v>42617.42</v>
      </c>
      <c r="D88" t="str">
        <f t="shared" si="9"/>
        <v>vis</v>
      </c>
      <c r="E88">
        <f>VLOOKUP(C88,'Active 1'!C$21:E$968,3,FALSE)</f>
        <v>-1072.5075313463797</v>
      </c>
      <c r="F88" s="2" t="s">
        <v>345</v>
      </c>
      <c r="G88" t="str">
        <f t="shared" si="10"/>
        <v>42617.420</v>
      </c>
      <c r="H88" s="69">
        <f t="shared" si="11"/>
        <v>-1072.5</v>
      </c>
      <c r="I88" s="113" t="s">
        <v>600</v>
      </c>
      <c r="J88" s="114" t="s">
        <v>601</v>
      </c>
      <c r="K88" s="113">
        <v>-1072.5</v>
      </c>
      <c r="L88" s="113" t="s">
        <v>602</v>
      </c>
      <c r="M88" s="114" t="s">
        <v>355</v>
      </c>
      <c r="N88" s="114"/>
      <c r="O88" s="115" t="s">
        <v>368</v>
      </c>
      <c r="P88" s="115" t="s">
        <v>579</v>
      </c>
    </row>
    <row r="89" spans="1:16" ht="12.75" customHeight="1" x14ac:dyDescent="0.2">
      <c r="A89" s="69" t="str">
        <f t="shared" si="6"/>
        <v> BBS 23 </v>
      </c>
      <c r="B89" s="2" t="str">
        <f t="shared" si="7"/>
        <v>II</v>
      </c>
      <c r="C89" s="69">
        <f t="shared" si="8"/>
        <v>42622.453000000001</v>
      </c>
      <c r="D89" t="str">
        <f t="shared" si="9"/>
        <v>vis</v>
      </c>
      <c r="E89">
        <f>VLOOKUP(C89,'Active 1'!C$21:E$968,3,FALSE)</f>
        <v>-1069.506958125407</v>
      </c>
      <c r="F89" s="2" t="s">
        <v>345</v>
      </c>
      <c r="G89" t="str">
        <f t="shared" si="10"/>
        <v>42622.453</v>
      </c>
      <c r="H89" s="69">
        <f t="shared" si="11"/>
        <v>-1069.5</v>
      </c>
      <c r="I89" s="113" t="s">
        <v>603</v>
      </c>
      <c r="J89" s="114" t="s">
        <v>604</v>
      </c>
      <c r="K89" s="113">
        <v>-1069.5</v>
      </c>
      <c r="L89" s="113" t="s">
        <v>395</v>
      </c>
      <c r="M89" s="114" t="s">
        <v>355</v>
      </c>
      <c r="N89" s="114"/>
      <c r="O89" s="115" t="s">
        <v>525</v>
      </c>
      <c r="P89" s="115" t="s">
        <v>579</v>
      </c>
    </row>
    <row r="90" spans="1:16" ht="12.75" customHeight="1" x14ac:dyDescent="0.2">
      <c r="A90" s="69" t="str">
        <f t="shared" si="6"/>
        <v> BBS 23 </v>
      </c>
      <c r="B90" s="2" t="str">
        <f t="shared" si="7"/>
        <v>I</v>
      </c>
      <c r="C90" s="69">
        <f t="shared" si="8"/>
        <v>42633.36</v>
      </c>
      <c r="D90" t="str">
        <f t="shared" si="9"/>
        <v>vis</v>
      </c>
      <c r="E90">
        <f>VLOOKUP(C90,'Active 1'!C$21:E$968,3,FALSE)</f>
        <v>-1063.0044244236135</v>
      </c>
      <c r="F90" s="2" t="s">
        <v>345</v>
      </c>
      <c r="G90" t="str">
        <f t="shared" si="10"/>
        <v>42633.360</v>
      </c>
      <c r="H90" s="69">
        <f t="shared" si="11"/>
        <v>-1063</v>
      </c>
      <c r="I90" s="113" t="s">
        <v>605</v>
      </c>
      <c r="J90" s="114" t="s">
        <v>606</v>
      </c>
      <c r="K90" s="113">
        <v>-1063</v>
      </c>
      <c r="L90" s="113" t="s">
        <v>607</v>
      </c>
      <c r="M90" s="114" t="s">
        <v>355</v>
      </c>
      <c r="N90" s="114"/>
      <c r="O90" s="115" t="s">
        <v>429</v>
      </c>
      <c r="P90" s="115" t="s">
        <v>579</v>
      </c>
    </row>
    <row r="91" spans="1:16" ht="12.75" customHeight="1" x14ac:dyDescent="0.2">
      <c r="A91" s="69" t="str">
        <f t="shared" si="6"/>
        <v> BBS 23 </v>
      </c>
      <c r="B91" s="2" t="str">
        <f t="shared" si="7"/>
        <v>I</v>
      </c>
      <c r="C91" s="69">
        <f t="shared" si="8"/>
        <v>42633.368999999999</v>
      </c>
      <c r="D91" t="str">
        <f t="shared" si="9"/>
        <v>vis</v>
      </c>
      <c r="E91">
        <f>VLOOKUP(C91,'Active 1'!C$21:E$968,3,FALSE)</f>
        <v>-1062.9990588049002</v>
      </c>
      <c r="F91" s="2" t="s">
        <v>345</v>
      </c>
      <c r="G91" t="str">
        <f t="shared" si="10"/>
        <v>42633.369</v>
      </c>
      <c r="H91" s="69">
        <f t="shared" si="11"/>
        <v>-1063</v>
      </c>
      <c r="I91" s="113" t="s">
        <v>608</v>
      </c>
      <c r="J91" s="114" t="s">
        <v>609</v>
      </c>
      <c r="K91" s="113">
        <v>-1063</v>
      </c>
      <c r="L91" s="113" t="s">
        <v>354</v>
      </c>
      <c r="M91" s="114" t="s">
        <v>355</v>
      </c>
      <c r="N91" s="114"/>
      <c r="O91" s="115" t="s">
        <v>525</v>
      </c>
      <c r="P91" s="115" t="s">
        <v>579</v>
      </c>
    </row>
    <row r="92" spans="1:16" ht="12.75" customHeight="1" x14ac:dyDescent="0.2">
      <c r="A92" s="69" t="str">
        <f t="shared" si="6"/>
        <v> BBS 23 </v>
      </c>
      <c r="B92" s="2" t="str">
        <f t="shared" si="7"/>
        <v>I</v>
      </c>
      <c r="C92" s="69">
        <f t="shared" si="8"/>
        <v>42638.392999999996</v>
      </c>
      <c r="D92" t="str">
        <f t="shared" si="9"/>
        <v>vis</v>
      </c>
      <c r="E92">
        <f>VLOOKUP(C92,'Active 1'!C$21:E$968,3,FALSE)</f>
        <v>-1060.0038512026451</v>
      </c>
      <c r="F92" s="2" t="s">
        <v>345</v>
      </c>
      <c r="G92" t="str">
        <f t="shared" si="10"/>
        <v>42638.393</v>
      </c>
      <c r="H92" s="69">
        <f t="shared" si="11"/>
        <v>-1060</v>
      </c>
      <c r="I92" s="113" t="s">
        <v>610</v>
      </c>
      <c r="J92" s="114" t="s">
        <v>611</v>
      </c>
      <c r="K92" s="113">
        <v>-1060</v>
      </c>
      <c r="L92" s="113" t="s">
        <v>367</v>
      </c>
      <c r="M92" s="114" t="s">
        <v>355</v>
      </c>
      <c r="N92" s="114"/>
      <c r="O92" s="115" t="s">
        <v>368</v>
      </c>
      <c r="P92" s="115" t="s">
        <v>579</v>
      </c>
    </row>
    <row r="93" spans="1:16" ht="12.75" customHeight="1" x14ac:dyDescent="0.2">
      <c r="A93" s="69" t="str">
        <f t="shared" si="6"/>
        <v> BBS 23 </v>
      </c>
      <c r="B93" s="2" t="str">
        <f t="shared" si="7"/>
        <v>I</v>
      </c>
      <c r="C93" s="69">
        <f t="shared" si="8"/>
        <v>42643.413999999997</v>
      </c>
      <c r="D93" t="str">
        <f t="shared" si="9"/>
        <v>vis</v>
      </c>
      <c r="E93">
        <f>VLOOKUP(C93,'Active 1'!C$21:E$968,3,FALSE)</f>
        <v>-1057.0104321399594</v>
      </c>
      <c r="F93" s="2" t="s">
        <v>345</v>
      </c>
      <c r="G93" t="str">
        <f t="shared" si="10"/>
        <v>42643.414</v>
      </c>
      <c r="H93" s="69">
        <f t="shared" si="11"/>
        <v>-1057</v>
      </c>
      <c r="I93" s="113" t="s">
        <v>612</v>
      </c>
      <c r="J93" s="114" t="s">
        <v>613</v>
      </c>
      <c r="K93" s="113">
        <v>-1057</v>
      </c>
      <c r="L93" s="113" t="s">
        <v>482</v>
      </c>
      <c r="M93" s="114" t="s">
        <v>355</v>
      </c>
      <c r="N93" s="114"/>
      <c r="O93" s="115" t="s">
        <v>614</v>
      </c>
      <c r="P93" s="115" t="s">
        <v>579</v>
      </c>
    </row>
    <row r="94" spans="1:16" ht="12.75" customHeight="1" x14ac:dyDescent="0.2">
      <c r="A94" s="69" t="str">
        <f t="shared" si="6"/>
        <v> BBS 24 </v>
      </c>
      <c r="B94" s="2" t="str">
        <f t="shared" si="7"/>
        <v>I</v>
      </c>
      <c r="C94" s="69">
        <f t="shared" si="8"/>
        <v>42680.321000000004</v>
      </c>
      <c r="D94" t="str">
        <f t="shared" si="9"/>
        <v>vis</v>
      </c>
      <c r="E94">
        <f>VLOOKUP(C94,'Active 1'!C$21:E$968,3,FALSE)</f>
        <v>-1035.0072221525979</v>
      </c>
      <c r="F94" s="2" t="s">
        <v>345</v>
      </c>
      <c r="G94" t="str">
        <f t="shared" si="10"/>
        <v>42680.321</v>
      </c>
      <c r="H94" s="69">
        <f t="shared" si="11"/>
        <v>-1035</v>
      </c>
      <c r="I94" s="113" t="s">
        <v>615</v>
      </c>
      <c r="J94" s="114" t="s">
        <v>616</v>
      </c>
      <c r="K94" s="113">
        <v>-1035</v>
      </c>
      <c r="L94" s="113" t="s">
        <v>395</v>
      </c>
      <c r="M94" s="114" t="s">
        <v>355</v>
      </c>
      <c r="N94" s="114"/>
      <c r="O94" s="115" t="s">
        <v>617</v>
      </c>
      <c r="P94" s="115" t="s">
        <v>618</v>
      </c>
    </row>
    <row r="95" spans="1:16" ht="12.75" customHeight="1" x14ac:dyDescent="0.2">
      <c r="A95" s="69" t="str">
        <f t="shared" si="6"/>
        <v> BBS 24 </v>
      </c>
      <c r="B95" s="2" t="str">
        <f t="shared" si="7"/>
        <v>I</v>
      </c>
      <c r="C95" s="69">
        <f t="shared" si="8"/>
        <v>42680.336000000003</v>
      </c>
      <c r="D95" t="str">
        <f t="shared" si="9"/>
        <v>vis</v>
      </c>
      <c r="E95">
        <f>VLOOKUP(C95,'Active 1'!C$21:E$968,3,FALSE)</f>
        <v>-1034.9982794547414</v>
      </c>
      <c r="F95" s="2" t="s">
        <v>345</v>
      </c>
      <c r="G95" t="str">
        <f t="shared" si="10"/>
        <v>42680.336</v>
      </c>
      <c r="H95" s="69">
        <f t="shared" si="11"/>
        <v>-1035</v>
      </c>
      <c r="I95" s="113" t="s">
        <v>619</v>
      </c>
      <c r="J95" s="114" t="s">
        <v>620</v>
      </c>
      <c r="K95" s="113">
        <v>-1035</v>
      </c>
      <c r="L95" s="113" t="s">
        <v>515</v>
      </c>
      <c r="M95" s="114" t="s">
        <v>355</v>
      </c>
      <c r="N95" s="114"/>
      <c r="O95" s="115" t="s">
        <v>525</v>
      </c>
      <c r="P95" s="115" t="s">
        <v>618</v>
      </c>
    </row>
    <row r="96" spans="1:16" ht="12.75" customHeight="1" x14ac:dyDescent="0.2">
      <c r="A96" s="69" t="str">
        <f t="shared" si="6"/>
        <v> BBS 24 </v>
      </c>
      <c r="B96" s="2" t="str">
        <f t="shared" si="7"/>
        <v>II</v>
      </c>
      <c r="C96" s="69">
        <f t="shared" si="8"/>
        <v>42701.286999999997</v>
      </c>
      <c r="D96" t="str">
        <f t="shared" si="9"/>
        <v>vis</v>
      </c>
      <c r="E96">
        <f>VLOOKUP(C96,'Active 1'!C$21:E$968,3,FALSE)</f>
        <v>-1022.5077152678665</v>
      </c>
      <c r="F96" s="2" t="s">
        <v>345</v>
      </c>
      <c r="G96" t="str">
        <f t="shared" si="10"/>
        <v>42701.287</v>
      </c>
      <c r="H96" s="69">
        <f t="shared" si="11"/>
        <v>-1022.5</v>
      </c>
      <c r="I96" s="113" t="s">
        <v>621</v>
      </c>
      <c r="J96" s="114" t="s">
        <v>622</v>
      </c>
      <c r="K96" s="113">
        <v>-1022.5</v>
      </c>
      <c r="L96" s="113" t="s">
        <v>602</v>
      </c>
      <c r="M96" s="114" t="s">
        <v>355</v>
      </c>
      <c r="N96" s="114"/>
      <c r="O96" s="115" t="s">
        <v>408</v>
      </c>
      <c r="P96" s="115" t="s">
        <v>618</v>
      </c>
    </row>
    <row r="97" spans="1:16" ht="12.75" customHeight="1" x14ac:dyDescent="0.2">
      <c r="A97" s="69" t="str">
        <f t="shared" si="6"/>
        <v> BBS 24 </v>
      </c>
      <c r="B97" s="2" t="str">
        <f t="shared" si="7"/>
        <v>II</v>
      </c>
      <c r="C97" s="69">
        <f t="shared" si="8"/>
        <v>42701.303999999996</v>
      </c>
      <c r="D97" t="str">
        <f t="shared" si="9"/>
        <v>vis</v>
      </c>
      <c r="E97">
        <f>VLOOKUP(C97,'Active 1'!C$21:E$968,3,FALSE)</f>
        <v>-1022.4975802102953</v>
      </c>
      <c r="F97" s="2" t="s">
        <v>345</v>
      </c>
      <c r="G97" t="str">
        <f t="shared" si="10"/>
        <v>42701.304</v>
      </c>
      <c r="H97" s="69">
        <f t="shared" si="11"/>
        <v>-1022.5</v>
      </c>
      <c r="I97" s="113" t="s">
        <v>623</v>
      </c>
      <c r="J97" s="114" t="s">
        <v>624</v>
      </c>
      <c r="K97" s="113">
        <v>-1022.5</v>
      </c>
      <c r="L97" s="113" t="s">
        <v>625</v>
      </c>
      <c r="M97" s="114" t="s">
        <v>355</v>
      </c>
      <c r="N97" s="114"/>
      <c r="O97" s="115" t="s">
        <v>525</v>
      </c>
      <c r="P97" s="115" t="s">
        <v>618</v>
      </c>
    </row>
    <row r="98" spans="1:16" ht="12.75" customHeight="1" x14ac:dyDescent="0.2">
      <c r="A98" s="69" t="str">
        <f t="shared" si="6"/>
        <v> BBS 27 </v>
      </c>
      <c r="B98" s="2" t="str">
        <f t="shared" si="7"/>
        <v>I</v>
      </c>
      <c r="C98" s="69">
        <f t="shared" si="8"/>
        <v>42866.508000000002</v>
      </c>
      <c r="D98" t="str">
        <f t="shared" si="9"/>
        <v>vis</v>
      </c>
      <c r="E98">
        <f>VLOOKUP(C98,'Active 1'!C$21:E$968,3,FALSE)</f>
        <v>-924.00628309182082</v>
      </c>
      <c r="F98" s="2" t="s">
        <v>345</v>
      </c>
      <c r="G98" t="str">
        <f t="shared" si="10"/>
        <v>42866.508</v>
      </c>
      <c r="H98" s="69">
        <f t="shared" si="11"/>
        <v>-924</v>
      </c>
      <c r="I98" s="113" t="s">
        <v>626</v>
      </c>
      <c r="J98" s="114" t="s">
        <v>627</v>
      </c>
      <c r="K98" s="113">
        <v>-924</v>
      </c>
      <c r="L98" s="113" t="s">
        <v>385</v>
      </c>
      <c r="M98" s="114" t="s">
        <v>355</v>
      </c>
      <c r="N98" s="114"/>
      <c r="O98" s="115" t="s">
        <v>525</v>
      </c>
      <c r="P98" s="115" t="s">
        <v>628</v>
      </c>
    </row>
    <row r="99" spans="1:16" ht="12.75" customHeight="1" x14ac:dyDescent="0.2">
      <c r="A99" s="69" t="str">
        <f t="shared" si="6"/>
        <v> BBS 27 </v>
      </c>
      <c r="B99" s="2" t="str">
        <f t="shared" si="7"/>
        <v>II</v>
      </c>
      <c r="C99" s="69">
        <f t="shared" si="8"/>
        <v>42887.48</v>
      </c>
      <c r="D99" t="str">
        <f t="shared" si="9"/>
        <v>vis</v>
      </c>
      <c r="E99">
        <f>VLOOKUP(C99,'Active 1'!C$21:E$968,3,FALSE)</f>
        <v>-911.50319912794134</v>
      </c>
      <c r="F99" s="2" t="s">
        <v>345</v>
      </c>
      <c r="G99" t="str">
        <f t="shared" si="10"/>
        <v>42887.480</v>
      </c>
      <c r="H99" s="69">
        <f t="shared" si="11"/>
        <v>-911.5</v>
      </c>
      <c r="I99" s="113" t="s">
        <v>629</v>
      </c>
      <c r="J99" s="114" t="s">
        <v>630</v>
      </c>
      <c r="K99" s="113">
        <v>-911.5</v>
      </c>
      <c r="L99" s="113" t="s">
        <v>360</v>
      </c>
      <c r="M99" s="114" t="s">
        <v>355</v>
      </c>
      <c r="N99" s="114"/>
      <c r="O99" s="115" t="s">
        <v>368</v>
      </c>
      <c r="P99" s="115" t="s">
        <v>628</v>
      </c>
    </row>
    <row r="100" spans="1:16" ht="12.75" customHeight="1" x14ac:dyDescent="0.2">
      <c r="A100" s="69" t="str">
        <f t="shared" si="6"/>
        <v>IBVS 1379 </v>
      </c>
      <c r="B100" s="2" t="str">
        <f t="shared" si="7"/>
        <v>II</v>
      </c>
      <c r="C100" s="69">
        <f t="shared" si="8"/>
        <v>42942.833700000003</v>
      </c>
      <c r="D100" t="str">
        <f t="shared" si="9"/>
        <v>vis</v>
      </c>
      <c r="E100">
        <f>VLOOKUP(C100,'Active 1'!C$21:E$968,3,FALSE)</f>
        <v>-878.50243816993373</v>
      </c>
      <c r="F100" s="2" t="s">
        <v>345</v>
      </c>
      <c r="G100" t="str">
        <f t="shared" si="10"/>
        <v>42942.8337</v>
      </c>
      <c r="H100" s="69">
        <f t="shared" si="11"/>
        <v>-878.5</v>
      </c>
      <c r="I100" s="113" t="s">
        <v>631</v>
      </c>
      <c r="J100" s="114" t="s">
        <v>632</v>
      </c>
      <c r="K100" s="113">
        <v>-878.5</v>
      </c>
      <c r="L100" s="113" t="s">
        <v>633</v>
      </c>
      <c r="M100" s="114" t="s">
        <v>349</v>
      </c>
      <c r="N100" s="114" t="s">
        <v>152</v>
      </c>
      <c r="O100" s="115" t="s">
        <v>535</v>
      </c>
      <c r="P100" s="116" t="s">
        <v>634</v>
      </c>
    </row>
    <row r="101" spans="1:16" ht="12.75" customHeight="1" x14ac:dyDescent="0.2">
      <c r="A101" s="69" t="str">
        <f t="shared" si="6"/>
        <v> AOEB 2 </v>
      </c>
      <c r="B101" s="2" t="str">
        <f t="shared" si="7"/>
        <v>I</v>
      </c>
      <c r="C101" s="69">
        <f t="shared" si="8"/>
        <v>42948.71</v>
      </c>
      <c r="D101" t="str">
        <f t="shared" si="9"/>
        <v>vis</v>
      </c>
      <c r="E101">
        <f>VLOOKUP(C101,'Active 1'!C$21:E$968,3,FALSE)</f>
        <v>-874.99910647544141</v>
      </c>
      <c r="F101" s="2" t="s">
        <v>345</v>
      </c>
      <c r="G101" t="str">
        <f t="shared" si="10"/>
        <v>42948.710</v>
      </c>
      <c r="H101" s="69">
        <f t="shared" si="11"/>
        <v>-875</v>
      </c>
      <c r="I101" s="113" t="s">
        <v>635</v>
      </c>
      <c r="J101" s="114" t="s">
        <v>636</v>
      </c>
      <c r="K101" s="113">
        <v>-875</v>
      </c>
      <c r="L101" s="113" t="s">
        <v>422</v>
      </c>
      <c r="M101" s="114" t="s">
        <v>355</v>
      </c>
      <c r="N101" s="114"/>
      <c r="O101" s="115" t="s">
        <v>637</v>
      </c>
      <c r="P101" s="115" t="s">
        <v>585</v>
      </c>
    </row>
    <row r="102" spans="1:16" ht="12.75" customHeight="1" x14ac:dyDescent="0.2">
      <c r="A102" s="69" t="str">
        <f t="shared" si="6"/>
        <v> AOEB 2 </v>
      </c>
      <c r="B102" s="2" t="str">
        <f t="shared" si="7"/>
        <v>I</v>
      </c>
      <c r="C102" s="69">
        <f t="shared" si="8"/>
        <v>42953.732000000004</v>
      </c>
      <c r="D102" t="str">
        <f t="shared" si="9"/>
        <v>vis</v>
      </c>
      <c r="E102">
        <f>VLOOKUP(C102,'Active 1'!C$21:E$968,3,FALSE)</f>
        <v>-872.00509123289646</v>
      </c>
      <c r="F102" s="2" t="s">
        <v>345</v>
      </c>
      <c r="G102" t="str">
        <f t="shared" si="10"/>
        <v>42953.732</v>
      </c>
      <c r="H102" s="69">
        <f t="shared" si="11"/>
        <v>-872</v>
      </c>
      <c r="I102" s="113" t="s">
        <v>638</v>
      </c>
      <c r="J102" s="114" t="s">
        <v>639</v>
      </c>
      <c r="K102" s="113">
        <v>-872</v>
      </c>
      <c r="L102" s="113" t="s">
        <v>419</v>
      </c>
      <c r="M102" s="114" t="s">
        <v>355</v>
      </c>
      <c r="N102" s="114"/>
      <c r="O102" s="115" t="s">
        <v>637</v>
      </c>
      <c r="P102" s="115" t="s">
        <v>585</v>
      </c>
    </row>
    <row r="103" spans="1:16" ht="12.75" customHeight="1" x14ac:dyDescent="0.2">
      <c r="A103" s="69" t="str">
        <f t="shared" si="6"/>
        <v> AOEB 2 </v>
      </c>
      <c r="B103" s="2" t="str">
        <f t="shared" si="7"/>
        <v>I</v>
      </c>
      <c r="C103" s="69">
        <f t="shared" si="8"/>
        <v>42963.788</v>
      </c>
      <c r="D103" t="str">
        <f t="shared" si="9"/>
        <v>vis</v>
      </c>
      <c r="E103">
        <f>VLOOKUP(C103,'Active 1'!C$21:E$968,3,FALSE)</f>
        <v>-866.00990658952799</v>
      </c>
      <c r="F103" s="2" t="s">
        <v>345</v>
      </c>
      <c r="G103" t="str">
        <f t="shared" si="10"/>
        <v>42963.788</v>
      </c>
      <c r="H103" s="69">
        <f t="shared" si="11"/>
        <v>-866</v>
      </c>
      <c r="I103" s="113" t="s">
        <v>640</v>
      </c>
      <c r="J103" s="114" t="s">
        <v>641</v>
      </c>
      <c r="K103" s="113">
        <v>-866</v>
      </c>
      <c r="L103" s="113" t="s">
        <v>482</v>
      </c>
      <c r="M103" s="114" t="s">
        <v>355</v>
      </c>
      <c r="N103" s="114"/>
      <c r="O103" s="115" t="s">
        <v>642</v>
      </c>
      <c r="P103" s="115" t="s">
        <v>585</v>
      </c>
    </row>
    <row r="104" spans="1:16" ht="12.75" customHeight="1" x14ac:dyDescent="0.2">
      <c r="A104" s="69" t="str">
        <f t="shared" si="6"/>
        <v> BBS 29 </v>
      </c>
      <c r="B104" s="2" t="str">
        <f t="shared" si="7"/>
        <v>I</v>
      </c>
      <c r="C104" s="69">
        <f t="shared" si="8"/>
        <v>42997.341999999997</v>
      </c>
      <c r="D104" t="str">
        <f t="shared" si="9"/>
        <v>vis</v>
      </c>
      <c r="E104">
        <f>VLOOKUP(C104,'Active 1'!C$21:E$968,3,FALSE)</f>
        <v>-846.00568766315303</v>
      </c>
      <c r="F104" s="2" t="s">
        <v>345</v>
      </c>
      <c r="G104" t="str">
        <f t="shared" si="10"/>
        <v>42997.342</v>
      </c>
      <c r="H104" s="69">
        <f t="shared" si="11"/>
        <v>-846</v>
      </c>
      <c r="I104" s="113" t="s">
        <v>643</v>
      </c>
      <c r="J104" s="114" t="s">
        <v>644</v>
      </c>
      <c r="K104" s="113">
        <v>-846</v>
      </c>
      <c r="L104" s="113" t="s">
        <v>476</v>
      </c>
      <c r="M104" s="114" t="s">
        <v>355</v>
      </c>
      <c r="N104" s="114"/>
      <c r="O104" s="115" t="s">
        <v>525</v>
      </c>
      <c r="P104" s="115" t="s">
        <v>645</v>
      </c>
    </row>
    <row r="105" spans="1:16" ht="12.75" customHeight="1" x14ac:dyDescent="0.2">
      <c r="A105" s="69" t="str">
        <f t="shared" si="6"/>
        <v> AOEB 2 </v>
      </c>
      <c r="B105" s="2" t="str">
        <f t="shared" si="7"/>
        <v>I</v>
      </c>
      <c r="C105" s="69">
        <f t="shared" si="8"/>
        <v>43005.718999999997</v>
      </c>
      <c r="D105" t="str">
        <f t="shared" si="9"/>
        <v>vis</v>
      </c>
      <c r="E105">
        <f>VLOOKUP(C105,'Active 1'!C$21:E$968,3,FALSE)</f>
        <v>-841.01148899991563</v>
      </c>
      <c r="F105" s="2" t="s">
        <v>345</v>
      </c>
      <c r="G105" t="str">
        <f t="shared" si="10"/>
        <v>43005.719</v>
      </c>
      <c r="H105" s="69">
        <f t="shared" si="11"/>
        <v>-841</v>
      </c>
      <c r="I105" s="113" t="s">
        <v>646</v>
      </c>
      <c r="J105" s="114" t="s">
        <v>647</v>
      </c>
      <c r="K105" s="113">
        <v>-841</v>
      </c>
      <c r="L105" s="113" t="s">
        <v>407</v>
      </c>
      <c r="M105" s="114" t="s">
        <v>355</v>
      </c>
      <c r="N105" s="114"/>
      <c r="O105" s="115" t="s">
        <v>642</v>
      </c>
      <c r="P105" s="115" t="s">
        <v>585</v>
      </c>
    </row>
    <row r="106" spans="1:16" ht="12.75" customHeight="1" x14ac:dyDescent="0.2">
      <c r="A106" s="69" t="str">
        <f t="shared" si="6"/>
        <v> BBS 34 </v>
      </c>
      <c r="B106" s="2" t="str">
        <f t="shared" si="7"/>
        <v>I</v>
      </c>
      <c r="C106" s="69">
        <f t="shared" si="8"/>
        <v>43007.406999999999</v>
      </c>
      <c r="D106" t="str">
        <f t="shared" si="9"/>
        <v>vis</v>
      </c>
      <c r="E106">
        <f>VLOOKUP(C106,'Active 1'!C$21:E$968,3,FALSE)</f>
        <v>-840.00513740106715</v>
      </c>
      <c r="F106" s="2" t="s">
        <v>345</v>
      </c>
      <c r="G106" t="str">
        <f t="shared" si="10"/>
        <v>43007.407</v>
      </c>
      <c r="H106" s="69">
        <f t="shared" si="11"/>
        <v>-840</v>
      </c>
      <c r="I106" s="113" t="s">
        <v>648</v>
      </c>
      <c r="J106" s="114" t="s">
        <v>649</v>
      </c>
      <c r="K106" s="113">
        <v>-840</v>
      </c>
      <c r="L106" s="113" t="s">
        <v>419</v>
      </c>
      <c r="M106" s="114" t="s">
        <v>355</v>
      </c>
      <c r="N106" s="114"/>
      <c r="O106" s="115" t="s">
        <v>650</v>
      </c>
      <c r="P106" s="115" t="s">
        <v>651</v>
      </c>
    </row>
    <row r="107" spans="1:16" ht="12.75" customHeight="1" x14ac:dyDescent="0.2">
      <c r="A107" s="69" t="str">
        <f t="shared" si="6"/>
        <v> BBS 30 </v>
      </c>
      <c r="B107" s="2" t="str">
        <f t="shared" si="7"/>
        <v>II</v>
      </c>
      <c r="C107" s="69">
        <f t="shared" si="8"/>
        <v>43028.364999999998</v>
      </c>
      <c r="D107" t="str">
        <f t="shared" si="9"/>
        <v>vis</v>
      </c>
      <c r="E107">
        <f>VLOOKUP(C107,'Active 1'!C$21:E$968,3,FALSE)</f>
        <v>-827.51039995518931</v>
      </c>
      <c r="F107" s="2" t="s">
        <v>345</v>
      </c>
      <c r="G107" t="str">
        <f t="shared" si="10"/>
        <v>43028.365</v>
      </c>
      <c r="H107" s="69">
        <f t="shared" si="11"/>
        <v>-827.5</v>
      </c>
      <c r="I107" s="113" t="s">
        <v>652</v>
      </c>
      <c r="J107" s="114" t="s">
        <v>653</v>
      </c>
      <c r="K107" s="113">
        <v>-827.5</v>
      </c>
      <c r="L107" s="113" t="s">
        <v>482</v>
      </c>
      <c r="M107" s="114" t="s">
        <v>355</v>
      </c>
      <c r="N107" s="114"/>
      <c r="O107" s="115" t="s">
        <v>368</v>
      </c>
      <c r="P107" s="115" t="s">
        <v>654</v>
      </c>
    </row>
    <row r="108" spans="1:16" ht="12.75" customHeight="1" x14ac:dyDescent="0.2">
      <c r="A108" s="69" t="str">
        <f t="shared" si="6"/>
        <v> AOEB 2 </v>
      </c>
      <c r="B108" s="2" t="str">
        <f t="shared" si="7"/>
        <v>I</v>
      </c>
      <c r="C108" s="69">
        <f t="shared" si="8"/>
        <v>43275.802000000003</v>
      </c>
      <c r="D108" t="str">
        <f t="shared" si="9"/>
        <v>vis</v>
      </c>
      <c r="E108">
        <f>VLOOKUP(C108,'Active 1'!C$21:E$968,3,FALSE)</f>
        <v>-679.99344464476269</v>
      </c>
      <c r="F108" s="2" t="s">
        <v>345</v>
      </c>
      <c r="G108" t="str">
        <f t="shared" si="10"/>
        <v>43275.802</v>
      </c>
      <c r="H108" s="69">
        <f t="shared" si="11"/>
        <v>-680</v>
      </c>
      <c r="I108" s="113" t="s">
        <v>655</v>
      </c>
      <c r="J108" s="114" t="s">
        <v>656</v>
      </c>
      <c r="K108" s="113">
        <v>-680</v>
      </c>
      <c r="L108" s="113" t="s">
        <v>657</v>
      </c>
      <c r="M108" s="114" t="s">
        <v>355</v>
      </c>
      <c r="N108" s="114"/>
      <c r="O108" s="115" t="s">
        <v>658</v>
      </c>
      <c r="P108" s="115" t="s">
        <v>585</v>
      </c>
    </row>
    <row r="109" spans="1:16" ht="12.75" customHeight="1" x14ac:dyDescent="0.2">
      <c r="A109" s="69" t="str">
        <f t="shared" si="6"/>
        <v> BBS 34 </v>
      </c>
      <c r="B109" s="2" t="str">
        <f t="shared" si="7"/>
        <v>I</v>
      </c>
      <c r="C109" s="69">
        <f t="shared" si="8"/>
        <v>43292.553999999996</v>
      </c>
      <c r="D109" t="str">
        <f t="shared" si="9"/>
        <v>vis</v>
      </c>
      <c r="E109">
        <f>VLOOKUP(C109,'Active 1'!C$21:E$968,3,FALSE)</f>
        <v>-670.00623967800664</v>
      </c>
      <c r="F109" s="2" t="s">
        <v>345</v>
      </c>
      <c r="G109" t="str">
        <f t="shared" si="10"/>
        <v>43292.554</v>
      </c>
      <c r="H109" s="69">
        <f t="shared" si="11"/>
        <v>-670</v>
      </c>
      <c r="I109" s="113" t="s">
        <v>659</v>
      </c>
      <c r="J109" s="114" t="s">
        <v>660</v>
      </c>
      <c r="K109" s="113">
        <v>-670</v>
      </c>
      <c r="L109" s="113" t="s">
        <v>476</v>
      </c>
      <c r="M109" s="114" t="s">
        <v>355</v>
      </c>
      <c r="N109" s="114"/>
      <c r="O109" s="115" t="s">
        <v>650</v>
      </c>
      <c r="P109" s="115" t="s">
        <v>651</v>
      </c>
    </row>
    <row r="110" spans="1:16" ht="12.75" customHeight="1" x14ac:dyDescent="0.2">
      <c r="A110" s="69" t="str">
        <f t="shared" si="6"/>
        <v> BBS 33 </v>
      </c>
      <c r="B110" s="2" t="str">
        <f t="shared" si="7"/>
        <v>I</v>
      </c>
      <c r="C110" s="69">
        <f t="shared" si="8"/>
        <v>43292.557999999997</v>
      </c>
      <c r="D110" t="str">
        <f t="shared" si="9"/>
        <v>vis</v>
      </c>
      <c r="E110">
        <f>VLOOKUP(C110,'Active 1'!C$21:E$968,3,FALSE)</f>
        <v>-670.00385495857768</v>
      </c>
      <c r="F110" s="2" t="s">
        <v>345</v>
      </c>
      <c r="G110" t="str">
        <f t="shared" si="10"/>
        <v>43292.558</v>
      </c>
      <c r="H110" s="69">
        <f t="shared" si="11"/>
        <v>-670</v>
      </c>
      <c r="I110" s="113" t="s">
        <v>661</v>
      </c>
      <c r="J110" s="114" t="s">
        <v>662</v>
      </c>
      <c r="K110" s="113">
        <v>-670</v>
      </c>
      <c r="L110" s="113" t="s">
        <v>367</v>
      </c>
      <c r="M110" s="114" t="s">
        <v>355</v>
      </c>
      <c r="N110" s="114"/>
      <c r="O110" s="115" t="s">
        <v>525</v>
      </c>
      <c r="P110" s="115" t="s">
        <v>663</v>
      </c>
    </row>
    <row r="111" spans="1:16" ht="12.75" customHeight="1" x14ac:dyDescent="0.2">
      <c r="A111" s="69" t="str">
        <f t="shared" si="6"/>
        <v> BBS 35 </v>
      </c>
      <c r="B111" s="2" t="str">
        <f t="shared" si="7"/>
        <v>I</v>
      </c>
      <c r="C111" s="69">
        <f t="shared" si="8"/>
        <v>43314.374000000003</v>
      </c>
      <c r="D111" t="str">
        <f t="shared" si="9"/>
        <v>vis</v>
      </c>
      <c r="E111">
        <f>VLOOKUP(C111,'Active 1'!C$21:E$968,3,FALSE)</f>
        <v>-656.99759519527186</v>
      </c>
      <c r="F111" s="2" t="s">
        <v>345</v>
      </c>
      <c r="G111" t="str">
        <f t="shared" si="10"/>
        <v>43314.374</v>
      </c>
      <c r="H111" s="69">
        <f t="shared" si="11"/>
        <v>-657</v>
      </c>
      <c r="I111" s="113" t="s">
        <v>664</v>
      </c>
      <c r="J111" s="114" t="s">
        <v>665</v>
      </c>
      <c r="K111" s="113">
        <v>-657</v>
      </c>
      <c r="L111" s="113" t="s">
        <v>625</v>
      </c>
      <c r="M111" s="114" t="s">
        <v>355</v>
      </c>
      <c r="N111" s="114"/>
      <c r="O111" s="115" t="s">
        <v>666</v>
      </c>
      <c r="P111" s="115" t="s">
        <v>667</v>
      </c>
    </row>
    <row r="112" spans="1:16" ht="12.75" customHeight="1" x14ac:dyDescent="0.2">
      <c r="A112" s="69" t="str">
        <f t="shared" si="6"/>
        <v>IBVS 1368 </v>
      </c>
      <c r="B112" s="2" t="str">
        <f t="shared" si="7"/>
        <v>I</v>
      </c>
      <c r="C112" s="69">
        <f t="shared" si="8"/>
        <v>43319.396399999998</v>
      </c>
      <c r="D112" t="str">
        <f t="shared" si="9"/>
        <v>vis</v>
      </c>
      <c r="E112">
        <f>VLOOKUP(C112,'Active 1'!C$21:E$968,3,FALSE)</f>
        <v>-654.00334148079003</v>
      </c>
      <c r="F112" s="2" t="s">
        <v>345</v>
      </c>
      <c r="G112" t="str">
        <f t="shared" si="10"/>
        <v>43319.3964</v>
      </c>
      <c r="H112" s="69">
        <f t="shared" si="11"/>
        <v>-654</v>
      </c>
      <c r="I112" s="113" t="s">
        <v>668</v>
      </c>
      <c r="J112" s="114" t="s">
        <v>669</v>
      </c>
      <c r="K112" s="113">
        <v>-654</v>
      </c>
      <c r="L112" s="113" t="s">
        <v>670</v>
      </c>
      <c r="M112" s="114" t="s">
        <v>349</v>
      </c>
      <c r="N112" s="114" t="s">
        <v>152</v>
      </c>
      <c r="O112" s="115" t="s">
        <v>671</v>
      </c>
      <c r="P112" s="116" t="s">
        <v>672</v>
      </c>
    </row>
    <row r="113" spans="1:16" ht="12.75" customHeight="1" x14ac:dyDescent="0.2">
      <c r="A113" s="69" t="str">
        <f t="shared" si="6"/>
        <v>IBVS 1368 </v>
      </c>
      <c r="B113" s="2" t="str">
        <f t="shared" si="7"/>
        <v>I</v>
      </c>
      <c r="C113" s="69">
        <f t="shared" si="8"/>
        <v>43334.491699999999</v>
      </c>
      <c r="D113" t="str">
        <f t="shared" si="9"/>
        <v>vis</v>
      </c>
      <c r="E113">
        <f>VLOOKUP(C113,'Active 1'!C$21:E$968,3,FALSE)</f>
        <v>-645.00382768334839</v>
      </c>
      <c r="F113" s="2" t="s">
        <v>345</v>
      </c>
      <c r="G113" t="str">
        <f t="shared" si="10"/>
        <v>43334.4917</v>
      </c>
      <c r="H113" s="69">
        <f t="shared" si="11"/>
        <v>-645</v>
      </c>
      <c r="I113" s="113" t="s">
        <v>673</v>
      </c>
      <c r="J113" s="114" t="s">
        <v>674</v>
      </c>
      <c r="K113" s="113">
        <v>-645</v>
      </c>
      <c r="L113" s="113" t="s">
        <v>675</v>
      </c>
      <c r="M113" s="114" t="s">
        <v>349</v>
      </c>
      <c r="N113" s="114" t="s">
        <v>152</v>
      </c>
      <c r="O113" s="115" t="s">
        <v>671</v>
      </c>
      <c r="P113" s="116" t="s">
        <v>672</v>
      </c>
    </row>
    <row r="114" spans="1:16" ht="12.75" customHeight="1" x14ac:dyDescent="0.2">
      <c r="A114" s="69" t="str">
        <f t="shared" si="6"/>
        <v>IBVS 1368 </v>
      </c>
      <c r="B114" s="2" t="str">
        <f t="shared" si="7"/>
        <v>II</v>
      </c>
      <c r="C114" s="69">
        <f t="shared" si="8"/>
        <v>43335.329100000003</v>
      </c>
      <c r="D114" t="str">
        <f t="shared" si="9"/>
        <v>vis</v>
      </c>
      <c r="E114">
        <f>VLOOKUP(C114,'Active 1'!C$21:E$968,3,FALSE)</f>
        <v>-644.50458667097939</v>
      </c>
      <c r="F114" s="2" t="s">
        <v>345</v>
      </c>
      <c r="G114" t="str">
        <f t="shared" si="10"/>
        <v>43335.3291</v>
      </c>
      <c r="H114" s="69">
        <f t="shared" si="11"/>
        <v>-644.5</v>
      </c>
      <c r="I114" s="113" t="s">
        <v>676</v>
      </c>
      <c r="J114" s="114" t="s">
        <v>677</v>
      </c>
      <c r="K114" s="113">
        <v>-644.5</v>
      </c>
      <c r="L114" s="113" t="s">
        <v>678</v>
      </c>
      <c r="M114" s="114" t="s">
        <v>349</v>
      </c>
      <c r="N114" s="114" t="s">
        <v>152</v>
      </c>
      <c r="O114" s="115" t="s">
        <v>671</v>
      </c>
      <c r="P114" s="116" t="s">
        <v>672</v>
      </c>
    </row>
    <row r="115" spans="1:16" ht="12.75" customHeight="1" x14ac:dyDescent="0.2">
      <c r="A115" s="69" t="str">
        <f t="shared" si="6"/>
        <v>IBVS 1368 </v>
      </c>
      <c r="B115" s="2" t="str">
        <f t="shared" si="7"/>
        <v>II</v>
      </c>
      <c r="C115" s="69">
        <f t="shared" si="8"/>
        <v>43340.362200000003</v>
      </c>
      <c r="D115" t="str">
        <f t="shared" si="9"/>
        <v>vis</v>
      </c>
      <c r="E115">
        <f>VLOOKUP(C115,'Active 1'!C$21:E$968,3,FALSE)</f>
        <v>-641.50395383202249</v>
      </c>
      <c r="F115" s="2" t="s">
        <v>345</v>
      </c>
      <c r="G115" t="str">
        <f t="shared" si="10"/>
        <v>43340.3622</v>
      </c>
      <c r="H115" s="69">
        <f t="shared" si="11"/>
        <v>-641.5</v>
      </c>
      <c r="I115" s="113" t="s">
        <v>679</v>
      </c>
      <c r="J115" s="114" t="s">
        <v>680</v>
      </c>
      <c r="K115" s="113">
        <v>-641.5</v>
      </c>
      <c r="L115" s="113" t="s">
        <v>681</v>
      </c>
      <c r="M115" s="114" t="s">
        <v>349</v>
      </c>
      <c r="N115" s="114" t="s">
        <v>152</v>
      </c>
      <c r="O115" s="115" t="s">
        <v>671</v>
      </c>
      <c r="P115" s="116" t="s">
        <v>672</v>
      </c>
    </row>
    <row r="116" spans="1:16" ht="12.75" customHeight="1" x14ac:dyDescent="0.2">
      <c r="A116" s="69" t="str">
        <f t="shared" si="6"/>
        <v>IBVS 1368 </v>
      </c>
      <c r="B116" s="2" t="str">
        <f t="shared" si="7"/>
        <v>II</v>
      </c>
      <c r="C116" s="69">
        <f t="shared" si="8"/>
        <v>43345.394999999997</v>
      </c>
      <c r="D116" t="str">
        <f t="shared" si="9"/>
        <v>vis</v>
      </c>
      <c r="E116">
        <f>VLOOKUP(C116,'Active 1'!C$21:E$968,3,FALSE)</f>
        <v>-638.50349984702689</v>
      </c>
      <c r="F116" s="2" t="s">
        <v>345</v>
      </c>
      <c r="G116" t="str">
        <f t="shared" si="10"/>
        <v>43345.3950</v>
      </c>
      <c r="H116" s="69">
        <f t="shared" si="11"/>
        <v>-638.5</v>
      </c>
      <c r="I116" s="113" t="s">
        <v>682</v>
      </c>
      <c r="J116" s="114" t="s">
        <v>683</v>
      </c>
      <c r="K116" s="113">
        <v>-638.5</v>
      </c>
      <c r="L116" s="113" t="s">
        <v>684</v>
      </c>
      <c r="M116" s="114" t="s">
        <v>349</v>
      </c>
      <c r="N116" s="114" t="s">
        <v>152</v>
      </c>
      <c r="O116" s="115" t="s">
        <v>671</v>
      </c>
      <c r="P116" s="116" t="s">
        <v>672</v>
      </c>
    </row>
    <row r="117" spans="1:16" ht="12.75" customHeight="1" x14ac:dyDescent="0.2">
      <c r="A117" s="69" t="str">
        <f t="shared" si="6"/>
        <v>IBVS 1368 </v>
      </c>
      <c r="B117" s="2" t="str">
        <f t="shared" si="7"/>
        <v>I</v>
      </c>
      <c r="C117" s="69">
        <f t="shared" si="8"/>
        <v>43356.2978</v>
      </c>
      <c r="D117" t="str">
        <f t="shared" si="9"/>
        <v>vis</v>
      </c>
      <c r="E117">
        <f>VLOOKUP(C117,'Active 1'!C$21:E$968,3,FALSE)</f>
        <v>-632.00347010063092</v>
      </c>
      <c r="F117" s="2" t="s">
        <v>345</v>
      </c>
      <c r="G117" t="str">
        <f t="shared" si="10"/>
        <v>43356.2978</v>
      </c>
      <c r="H117" s="69">
        <f t="shared" si="11"/>
        <v>-632</v>
      </c>
      <c r="I117" s="113" t="s">
        <v>685</v>
      </c>
      <c r="J117" s="114" t="s">
        <v>686</v>
      </c>
      <c r="K117" s="113">
        <v>-632</v>
      </c>
      <c r="L117" s="113" t="s">
        <v>687</v>
      </c>
      <c r="M117" s="114" t="s">
        <v>349</v>
      </c>
      <c r="N117" s="114" t="s">
        <v>152</v>
      </c>
      <c r="O117" s="115" t="s">
        <v>671</v>
      </c>
      <c r="P117" s="116" t="s">
        <v>672</v>
      </c>
    </row>
    <row r="118" spans="1:16" ht="12.75" customHeight="1" x14ac:dyDescent="0.2">
      <c r="A118" s="69" t="str">
        <f t="shared" si="6"/>
        <v>IBVS 1368 </v>
      </c>
      <c r="B118" s="2" t="str">
        <f t="shared" si="7"/>
        <v>I</v>
      </c>
      <c r="C118" s="69">
        <f t="shared" si="8"/>
        <v>43361.330399999999</v>
      </c>
      <c r="D118" t="str">
        <f t="shared" si="9"/>
        <v>vis</v>
      </c>
      <c r="E118">
        <f>VLOOKUP(C118,'Active 1'!C$21:E$968,3,FALSE)</f>
        <v>-629.00313535160376</v>
      </c>
      <c r="F118" s="2" t="s">
        <v>345</v>
      </c>
      <c r="G118" t="str">
        <f t="shared" si="10"/>
        <v>43361.3304</v>
      </c>
      <c r="H118" s="69">
        <f t="shared" si="11"/>
        <v>-629</v>
      </c>
      <c r="I118" s="113" t="s">
        <v>688</v>
      </c>
      <c r="J118" s="114" t="s">
        <v>689</v>
      </c>
      <c r="K118" s="113">
        <v>-629</v>
      </c>
      <c r="L118" s="113" t="s">
        <v>690</v>
      </c>
      <c r="M118" s="114" t="s">
        <v>349</v>
      </c>
      <c r="N118" s="114" t="s">
        <v>152</v>
      </c>
      <c r="O118" s="115" t="s">
        <v>671</v>
      </c>
      <c r="P118" s="116" t="s">
        <v>672</v>
      </c>
    </row>
    <row r="119" spans="1:16" ht="12.75" customHeight="1" x14ac:dyDescent="0.2">
      <c r="A119" s="69" t="str">
        <f t="shared" si="6"/>
        <v>IBVS 1368 </v>
      </c>
      <c r="B119" s="2" t="str">
        <f t="shared" si="7"/>
        <v>I</v>
      </c>
      <c r="C119" s="69">
        <f t="shared" si="8"/>
        <v>43366.3629</v>
      </c>
      <c r="D119" t="str">
        <f t="shared" si="9"/>
        <v>vis</v>
      </c>
      <c r="E119">
        <f>VLOOKUP(C119,'Active 1'!C$21:E$968,3,FALSE)</f>
        <v>-626.00286022056071</v>
      </c>
      <c r="F119" s="2" t="s">
        <v>345</v>
      </c>
      <c r="G119" t="str">
        <f t="shared" si="10"/>
        <v>43366.3629</v>
      </c>
      <c r="H119" s="69">
        <f t="shared" si="11"/>
        <v>-626</v>
      </c>
      <c r="I119" s="113" t="s">
        <v>691</v>
      </c>
      <c r="J119" s="114" t="s">
        <v>692</v>
      </c>
      <c r="K119" s="113">
        <v>-626</v>
      </c>
      <c r="L119" s="113" t="s">
        <v>693</v>
      </c>
      <c r="M119" s="114" t="s">
        <v>349</v>
      </c>
      <c r="N119" s="114" t="s">
        <v>152</v>
      </c>
      <c r="O119" s="115" t="s">
        <v>671</v>
      </c>
      <c r="P119" s="116" t="s">
        <v>672</v>
      </c>
    </row>
    <row r="120" spans="1:16" ht="12.75" customHeight="1" x14ac:dyDescent="0.2">
      <c r="A120" s="69" t="str">
        <f t="shared" si="6"/>
        <v> BBS 34 </v>
      </c>
      <c r="B120" s="2" t="str">
        <f t="shared" si="7"/>
        <v>I</v>
      </c>
      <c r="C120" s="69">
        <f t="shared" si="8"/>
        <v>43371.392999999996</v>
      </c>
      <c r="D120" t="str">
        <f t="shared" si="9"/>
        <v>vis</v>
      </c>
      <c r="E120">
        <f>VLOOKUP(C120,'Active 1'!C$21:E$968,3,FALSE)</f>
        <v>-623.00401592117782</v>
      </c>
      <c r="F120" s="2" t="s">
        <v>345</v>
      </c>
      <c r="G120" t="str">
        <f t="shared" si="10"/>
        <v>43371.393</v>
      </c>
      <c r="H120" s="69">
        <f t="shared" si="11"/>
        <v>-623</v>
      </c>
      <c r="I120" s="113" t="s">
        <v>694</v>
      </c>
      <c r="J120" s="114" t="s">
        <v>695</v>
      </c>
      <c r="K120" s="113">
        <v>-623</v>
      </c>
      <c r="L120" s="113" t="s">
        <v>607</v>
      </c>
      <c r="M120" s="114" t="s">
        <v>355</v>
      </c>
      <c r="N120" s="114"/>
      <c r="O120" s="115" t="s">
        <v>525</v>
      </c>
      <c r="P120" s="115" t="s">
        <v>651</v>
      </c>
    </row>
    <row r="121" spans="1:16" ht="12.75" customHeight="1" x14ac:dyDescent="0.2">
      <c r="A121" s="69" t="str">
        <f t="shared" si="6"/>
        <v> BBS 35 </v>
      </c>
      <c r="B121" s="2" t="str">
        <f t="shared" si="7"/>
        <v>II</v>
      </c>
      <c r="C121" s="69">
        <f t="shared" si="8"/>
        <v>43392.358999999997</v>
      </c>
      <c r="D121" t="str">
        <f t="shared" si="9"/>
        <v>vis</v>
      </c>
      <c r="E121">
        <f>VLOOKUP(C121,'Active 1'!C$21:E$968,3,FALSE)</f>
        <v>-610.50450903644196</v>
      </c>
      <c r="F121" s="2" t="s">
        <v>345</v>
      </c>
      <c r="G121" t="str">
        <f t="shared" si="10"/>
        <v>43392.359</v>
      </c>
      <c r="H121" s="69">
        <f t="shared" si="11"/>
        <v>-610.5</v>
      </c>
      <c r="I121" s="113" t="s">
        <v>696</v>
      </c>
      <c r="J121" s="114" t="s">
        <v>697</v>
      </c>
      <c r="K121" s="113">
        <v>-610.5</v>
      </c>
      <c r="L121" s="113" t="s">
        <v>376</v>
      </c>
      <c r="M121" s="114" t="s">
        <v>355</v>
      </c>
      <c r="N121" s="114"/>
      <c r="O121" s="115" t="s">
        <v>525</v>
      </c>
      <c r="P121" s="115" t="s">
        <v>667</v>
      </c>
    </row>
    <row r="122" spans="1:16" ht="12.75" customHeight="1" x14ac:dyDescent="0.2">
      <c r="A122" s="69" t="str">
        <f t="shared" si="6"/>
        <v> BBS 35 </v>
      </c>
      <c r="B122" s="2" t="str">
        <f t="shared" si="7"/>
        <v>II</v>
      </c>
      <c r="C122" s="69">
        <f t="shared" si="8"/>
        <v>43429.260999999999</v>
      </c>
      <c r="D122" t="str">
        <f t="shared" si="9"/>
        <v>vis</v>
      </c>
      <c r="E122">
        <f>VLOOKUP(C122,'Active 1'!C$21:E$968,3,FALSE)</f>
        <v>-588.50427994836889</v>
      </c>
      <c r="F122" s="2" t="s">
        <v>345</v>
      </c>
      <c r="G122" t="str">
        <f t="shared" si="10"/>
        <v>43429.261</v>
      </c>
      <c r="H122" s="69">
        <f t="shared" si="11"/>
        <v>-588.5</v>
      </c>
      <c r="I122" s="113" t="s">
        <v>698</v>
      </c>
      <c r="J122" s="114" t="s">
        <v>699</v>
      </c>
      <c r="K122" s="113">
        <v>-588.5</v>
      </c>
      <c r="L122" s="113" t="s">
        <v>607</v>
      </c>
      <c r="M122" s="114" t="s">
        <v>355</v>
      </c>
      <c r="N122" s="114"/>
      <c r="O122" s="115" t="s">
        <v>525</v>
      </c>
      <c r="P122" s="115" t="s">
        <v>667</v>
      </c>
    </row>
    <row r="123" spans="1:16" ht="12.75" customHeight="1" x14ac:dyDescent="0.2">
      <c r="A123" s="69" t="str">
        <f t="shared" si="6"/>
        <v> BBS 37 </v>
      </c>
      <c r="B123" s="2" t="str">
        <f t="shared" si="7"/>
        <v>II</v>
      </c>
      <c r="C123" s="69">
        <f t="shared" si="8"/>
        <v>43662.423999999999</v>
      </c>
      <c r="D123" t="str">
        <f t="shared" si="9"/>
        <v>vis</v>
      </c>
      <c r="E123">
        <f>VLOOKUP(C123,'Active 1'!C$21:E$968,3,FALSE)</f>
        <v>-449.49719591871957</v>
      </c>
      <c r="F123" s="2" t="s">
        <v>345</v>
      </c>
      <c r="G123" t="str">
        <f t="shared" si="10"/>
        <v>43662.424</v>
      </c>
      <c r="H123" s="69">
        <f t="shared" si="11"/>
        <v>-449.5</v>
      </c>
      <c r="I123" s="113" t="s">
        <v>700</v>
      </c>
      <c r="J123" s="114" t="s">
        <v>701</v>
      </c>
      <c r="K123" s="113">
        <v>-449.5</v>
      </c>
      <c r="L123" s="113" t="s">
        <v>524</v>
      </c>
      <c r="M123" s="114" t="s">
        <v>355</v>
      </c>
      <c r="N123" s="114"/>
      <c r="O123" s="115" t="s">
        <v>368</v>
      </c>
      <c r="P123" s="115" t="s">
        <v>702</v>
      </c>
    </row>
    <row r="124" spans="1:16" ht="12.75" customHeight="1" x14ac:dyDescent="0.2">
      <c r="A124" s="69" t="str">
        <f t="shared" si="6"/>
        <v> BBS 38 </v>
      </c>
      <c r="B124" s="2" t="str">
        <f t="shared" si="7"/>
        <v>I</v>
      </c>
      <c r="C124" s="69">
        <f t="shared" si="8"/>
        <v>43683.381000000001</v>
      </c>
      <c r="D124" t="str">
        <f t="shared" si="9"/>
        <v>vis</v>
      </c>
      <c r="E124">
        <f>VLOOKUP(C124,'Active 1'!C$21:E$968,3,FALSE)</f>
        <v>-437.0030546526969</v>
      </c>
      <c r="F124" s="2" t="s">
        <v>345</v>
      </c>
      <c r="G124" t="str">
        <f t="shared" si="10"/>
        <v>43683.381</v>
      </c>
      <c r="H124" s="69">
        <f t="shared" si="11"/>
        <v>-437</v>
      </c>
      <c r="I124" s="113" t="s">
        <v>703</v>
      </c>
      <c r="J124" s="114" t="s">
        <v>704</v>
      </c>
      <c r="K124" s="113">
        <v>-437</v>
      </c>
      <c r="L124" s="113" t="s">
        <v>360</v>
      </c>
      <c r="M124" s="114" t="s">
        <v>355</v>
      </c>
      <c r="N124" s="114"/>
      <c r="O124" s="115" t="s">
        <v>705</v>
      </c>
      <c r="P124" s="115" t="s">
        <v>706</v>
      </c>
    </row>
    <row r="125" spans="1:16" ht="12.75" customHeight="1" x14ac:dyDescent="0.2">
      <c r="A125" s="69" t="str">
        <f t="shared" si="6"/>
        <v> BBS 38 </v>
      </c>
      <c r="B125" s="2" t="str">
        <f t="shared" si="7"/>
        <v>I</v>
      </c>
      <c r="C125" s="69">
        <f t="shared" si="8"/>
        <v>43688.419000000002</v>
      </c>
      <c r="D125" t="str">
        <f t="shared" si="9"/>
        <v>vis</v>
      </c>
      <c r="E125">
        <f>VLOOKUP(C125,'Active 1'!C$21:E$968,3,FALSE)</f>
        <v>-433.99950053244009</v>
      </c>
      <c r="F125" s="2" t="s">
        <v>345</v>
      </c>
      <c r="G125" t="str">
        <f t="shared" si="10"/>
        <v>43688.419</v>
      </c>
      <c r="H125" s="69">
        <f t="shared" si="11"/>
        <v>-434</v>
      </c>
      <c r="I125" s="113" t="s">
        <v>707</v>
      </c>
      <c r="J125" s="114" t="s">
        <v>708</v>
      </c>
      <c r="K125" s="113">
        <v>-434</v>
      </c>
      <c r="L125" s="113" t="s">
        <v>422</v>
      </c>
      <c r="M125" s="114" t="s">
        <v>355</v>
      </c>
      <c r="N125" s="114"/>
      <c r="O125" s="115" t="s">
        <v>709</v>
      </c>
      <c r="P125" s="115" t="s">
        <v>706</v>
      </c>
    </row>
    <row r="126" spans="1:16" ht="12.75" customHeight="1" x14ac:dyDescent="0.2">
      <c r="A126" s="69" t="str">
        <f t="shared" si="6"/>
        <v> BBS 38 </v>
      </c>
      <c r="B126" s="2" t="str">
        <f t="shared" si="7"/>
        <v>II</v>
      </c>
      <c r="C126" s="69">
        <f t="shared" si="8"/>
        <v>43709.396000000001</v>
      </c>
      <c r="D126" t="str">
        <f t="shared" si="9"/>
        <v>vis</v>
      </c>
      <c r="E126">
        <f>VLOOKUP(C126,'Active 1'!C$21:E$968,3,FALSE)</f>
        <v>-421.49343566927655</v>
      </c>
      <c r="F126" s="2" t="s">
        <v>345</v>
      </c>
      <c r="G126" t="str">
        <f t="shared" si="10"/>
        <v>43709.396</v>
      </c>
      <c r="H126" s="69">
        <f t="shared" si="11"/>
        <v>-421.5</v>
      </c>
      <c r="I126" s="113" t="s">
        <v>710</v>
      </c>
      <c r="J126" s="114" t="s">
        <v>711</v>
      </c>
      <c r="K126" s="113">
        <v>-421.5</v>
      </c>
      <c r="L126" s="113" t="s">
        <v>657</v>
      </c>
      <c r="M126" s="114" t="s">
        <v>355</v>
      </c>
      <c r="N126" s="114"/>
      <c r="O126" s="115" t="s">
        <v>368</v>
      </c>
      <c r="P126" s="115" t="s">
        <v>706</v>
      </c>
    </row>
    <row r="127" spans="1:16" ht="12.75" customHeight="1" x14ac:dyDescent="0.2">
      <c r="A127" s="69" t="str">
        <f t="shared" si="6"/>
        <v> BBS 38 </v>
      </c>
      <c r="B127" s="2" t="str">
        <f t="shared" si="7"/>
        <v>II</v>
      </c>
      <c r="C127" s="69">
        <f t="shared" si="8"/>
        <v>43714.394999999997</v>
      </c>
      <c r="D127" t="str">
        <f t="shared" si="9"/>
        <v>vis</v>
      </c>
      <c r="E127">
        <f>VLOOKUP(C127,'Active 1'!C$21:E$968,3,FALSE)</f>
        <v>-418.51313256345065</v>
      </c>
      <c r="F127" s="2" t="s">
        <v>345</v>
      </c>
      <c r="G127" t="str">
        <f t="shared" si="10"/>
        <v>43714.395</v>
      </c>
      <c r="H127" s="69">
        <f t="shared" si="11"/>
        <v>-418.5</v>
      </c>
      <c r="I127" s="113" t="s">
        <v>712</v>
      </c>
      <c r="J127" s="114" t="s">
        <v>713</v>
      </c>
      <c r="K127" s="113">
        <v>-418.5</v>
      </c>
      <c r="L127" s="113" t="s">
        <v>714</v>
      </c>
      <c r="M127" s="114" t="s">
        <v>355</v>
      </c>
      <c r="N127" s="114"/>
      <c r="O127" s="115" t="s">
        <v>525</v>
      </c>
      <c r="P127" s="115" t="s">
        <v>706</v>
      </c>
    </row>
    <row r="128" spans="1:16" ht="12.75" customHeight="1" x14ac:dyDescent="0.2">
      <c r="A128" s="69" t="str">
        <f t="shared" si="6"/>
        <v> BBS 39 </v>
      </c>
      <c r="B128" s="2" t="str">
        <f t="shared" si="7"/>
        <v>II</v>
      </c>
      <c r="C128" s="69">
        <f t="shared" si="8"/>
        <v>43719.455000000002</v>
      </c>
      <c r="D128" t="str">
        <f t="shared" si="9"/>
        <v>vis</v>
      </c>
      <c r="E128">
        <f>VLOOKUP(C128,'Active 1'!C$21:E$968,3,FALSE)</f>
        <v>-415.49646248633417</v>
      </c>
      <c r="F128" s="2" t="s">
        <v>345</v>
      </c>
      <c r="G128" t="str">
        <f t="shared" si="10"/>
        <v>43719.455</v>
      </c>
      <c r="H128" s="69">
        <f t="shared" si="11"/>
        <v>-415.5</v>
      </c>
      <c r="I128" s="113" t="s">
        <v>715</v>
      </c>
      <c r="J128" s="114" t="s">
        <v>716</v>
      </c>
      <c r="K128" s="113">
        <v>-415.5</v>
      </c>
      <c r="L128" s="113" t="s">
        <v>717</v>
      </c>
      <c r="M128" s="114" t="s">
        <v>355</v>
      </c>
      <c r="N128" s="114"/>
      <c r="O128" s="115" t="s">
        <v>709</v>
      </c>
      <c r="P128" s="115" t="s">
        <v>718</v>
      </c>
    </row>
    <row r="129" spans="1:16" ht="12.75" customHeight="1" x14ac:dyDescent="0.2">
      <c r="A129" s="69" t="str">
        <f t="shared" si="6"/>
        <v> BBS 38 </v>
      </c>
      <c r="B129" s="2" t="str">
        <f t="shared" si="7"/>
        <v>I</v>
      </c>
      <c r="C129" s="69">
        <f t="shared" si="8"/>
        <v>43735.383000000002</v>
      </c>
      <c r="D129" t="str">
        <f t="shared" si="9"/>
        <v>vis</v>
      </c>
      <c r="E129">
        <f>VLOOKUP(C129,'Active 1'!C$21:E$968,3,FALSE)</f>
        <v>-406.00050972185511</v>
      </c>
      <c r="F129" s="2" t="s">
        <v>345</v>
      </c>
      <c r="G129" t="str">
        <f t="shared" si="10"/>
        <v>43735.383</v>
      </c>
      <c r="H129" s="69">
        <f t="shared" si="11"/>
        <v>-406</v>
      </c>
      <c r="I129" s="113" t="s">
        <v>719</v>
      </c>
      <c r="J129" s="114" t="s">
        <v>720</v>
      </c>
      <c r="K129" s="113">
        <v>-406</v>
      </c>
      <c r="L129" s="113" t="s">
        <v>371</v>
      </c>
      <c r="M129" s="114" t="s">
        <v>355</v>
      </c>
      <c r="N129" s="114"/>
      <c r="O129" s="115" t="s">
        <v>368</v>
      </c>
      <c r="P129" s="115" t="s">
        <v>706</v>
      </c>
    </row>
    <row r="130" spans="1:16" ht="12.75" customHeight="1" x14ac:dyDescent="0.2">
      <c r="A130" s="69" t="str">
        <f t="shared" si="6"/>
        <v> BBS 38 </v>
      </c>
      <c r="B130" s="2" t="str">
        <f t="shared" si="7"/>
        <v>I</v>
      </c>
      <c r="C130" s="69">
        <f t="shared" si="8"/>
        <v>43740.415999999997</v>
      </c>
      <c r="D130" t="str">
        <f t="shared" si="9"/>
        <v>vis</v>
      </c>
      <c r="E130">
        <f>VLOOKUP(C130,'Active 1'!C$21:E$968,3,FALSE)</f>
        <v>-402.99993650088675</v>
      </c>
      <c r="F130" s="2" t="s">
        <v>345</v>
      </c>
      <c r="G130" t="str">
        <f t="shared" si="10"/>
        <v>43740.416</v>
      </c>
      <c r="H130" s="69">
        <f t="shared" si="11"/>
        <v>-403</v>
      </c>
      <c r="I130" s="113" t="s">
        <v>721</v>
      </c>
      <c r="J130" s="114" t="s">
        <v>722</v>
      </c>
      <c r="K130" s="113">
        <v>-403</v>
      </c>
      <c r="L130" s="113" t="s">
        <v>541</v>
      </c>
      <c r="M130" s="114" t="s">
        <v>355</v>
      </c>
      <c r="N130" s="114"/>
      <c r="O130" s="115" t="s">
        <v>368</v>
      </c>
      <c r="P130" s="115" t="s">
        <v>706</v>
      </c>
    </row>
    <row r="131" spans="1:16" ht="12.75" customHeight="1" x14ac:dyDescent="0.2">
      <c r="A131" s="69" t="str">
        <f t="shared" si="6"/>
        <v> BBS 39 </v>
      </c>
      <c r="B131" s="2" t="str">
        <f t="shared" si="7"/>
        <v>II</v>
      </c>
      <c r="C131" s="69">
        <f t="shared" si="8"/>
        <v>43756.343999999997</v>
      </c>
      <c r="D131" t="str">
        <f t="shared" si="9"/>
        <v>vis</v>
      </c>
      <c r="E131">
        <f>VLOOKUP(C131,'Active 1'!C$21:E$968,3,FALSE)</f>
        <v>-393.50398373640769</v>
      </c>
      <c r="F131" s="2" t="s">
        <v>345</v>
      </c>
      <c r="G131" t="str">
        <f t="shared" si="10"/>
        <v>43756.344</v>
      </c>
      <c r="H131" s="69">
        <f t="shared" si="11"/>
        <v>-393.5</v>
      </c>
      <c r="I131" s="113" t="s">
        <v>723</v>
      </c>
      <c r="J131" s="114" t="s">
        <v>724</v>
      </c>
      <c r="K131" s="113">
        <v>-393.5</v>
      </c>
      <c r="L131" s="113" t="s">
        <v>607</v>
      </c>
      <c r="M131" s="114" t="s">
        <v>355</v>
      </c>
      <c r="N131" s="114"/>
      <c r="O131" s="115" t="s">
        <v>429</v>
      </c>
      <c r="P131" s="115" t="s">
        <v>718</v>
      </c>
    </row>
    <row r="132" spans="1:16" ht="12.75" customHeight="1" x14ac:dyDescent="0.2">
      <c r="A132" s="69" t="str">
        <f t="shared" si="6"/>
        <v> BBS 39 </v>
      </c>
      <c r="B132" s="2" t="str">
        <f t="shared" si="7"/>
        <v>II</v>
      </c>
      <c r="C132" s="69">
        <f t="shared" si="8"/>
        <v>43756.345999999998</v>
      </c>
      <c r="D132" t="str">
        <f t="shared" si="9"/>
        <v>vis</v>
      </c>
      <c r="E132">
        <f>VLOOKUP(C132,'Active 1'!C$21:E$968,3,FALSE)</f>
        <v>-393.50279137669315</v>
      </c>
      <c r="F132" s="2" t="s">
        <v>345</v>
      </c>
      <c r="G132" t="str">
        <f t="shared" si="10"/>
        <v>43756.346</v>
      </c>
      <c r="H132" s="69">
        <f t="shared" si="11"/>
        <v>-393.5</v>
      </c>
      <c r="I132" s="113" t="s">
        <v>725</v>
      </c>
      <c r="J132" s="114" t="s">
        <v>726</v>
      </c>
      <c r="K132" s="113">
        <v>-393.5</v>
      </c>
      <c r="L132" s="113" t="s">
        <v>360</v>
      </c>
      <c r="M132" s="114" t="s">
        <v>355</v>
      </c>
      <c r="N132" s="114"/>
      <c r="O132" s="115" t="s">
        <v>525</v>
      </c>
      <c r="P132" s="115" t="s">
        <v>718</v>
      </c>
    </row>
    <row r="133" spans="1:16" ht="12.75" customHeight="1" x14ac:dyDescent="0.2">
      <c r="A133" s="69" t="str">
        <f t="shared" si="6"/>
        <v> BBS 39 </v>
      </c>
      <c r="B133" s="2" t="str">
        <f t="shared" si="7"/>
        <v>I</v>
      </c>
      <c r="C133" s="69">
        <f t="shared" si="8"/>
        <v>43777.303999999996</v>
      </c>
      <c r="D133" t="str">
        <f t="shared" si="9"/>
        <v>vis</v>
      </c>
      <c r="E133">
        <f>VLOOKUP(C133,'Active 1'!C$21:E$968,3,FALSE)</f>
        <v>-381.00805393081532</v>
      </c>
      <c r="F133" s="2" t="s">
        <v>345</v>
      </c>
      <c r="G133" t="str">
        <f t="shared" si="10"/>
        <v>43777.304</v>
      </c>
      <c r="H133" s="69">
        <f t="shared" si="11"/>
        <v>-381</v>
      </c>
      <c r="I133" s="113" t="s">
        <v>727</v>
      </c>
      <c r="J133" s="114" t="s">
        <v>728</v>
      </c>
      <c r="K133" s="113">
        <v>-381</v>
      </c>
      <c r="L133" s="113" t="s">
        <v>364</v>
      </c>
      <c r="M133" s="114" t="s">
        <v>355</v>
      </c>
      <c r="N133" s="114"/>
      <c r="O133" s="115" t="s">
        <v>429</v>
      </c>
      <c r="P133" s="115" t="s">
        <v>718</v>
      </c>
    </row>
    <row r="134" spans="1:16" ht="12.75" customHeight="1" x14ac:dyDescent="0.2">
      <c r="A134" s="69" t="str">
        <f t="shared" si="6"/>
        <v> BBS 41 </v>
      </c>
      <c r="B134" s="2" t="str">
        <f t="shared" si="7"/>
        <v>I</v>
      </c>
      <c r="C134" s="69">
        <f t="shared" si="8"/>
        <v>43777.305999999997</v>
      </c>
      <c r="D134" t="str">
        <f t="shared" si="9"/>
        <v>vis</v>
      </c>
      <c r="E134">
        <f>VLOOKUP(C134,'Active 1'!C$21:E$968,3,FALSE)</f>
        <v>-381.00686157110084</v>
      </c>
      <c r="F134" s="2" t="s">
        <v>345</v>
      </c>
      <c r="G134" t="str">
        <f t="shared" si="10"/>
        <v>43777.306</v>
      </c>
      <c r="H134" s="69">
        <f t="shared" si="11"/>
        <v>-381</v>
      </c>
      <c r="I134" s="113" t="s">
        <v>729</v>
      </c>
      <c r="J134" s="114" t="s">
        <v>730</v>
      </c>
      <c r="K134" s="113">
        <v>-381</v>
      </c>
      <c r="L134" s="113" t="s">
        <v>395</v>
      </c>
      <c r="M134" s="114" t="s">
        <v>355</v>
      </c>
      <c r="N134" s="114"/>
      <c r="O134" s="115" t="s">
        <v>731</v>
      </c>
      <c r="P134" s="115" t="s">
        <v>732</v>
      </c>
    </row>
    <row r="135" spans="1:16" ht="12.75" customHeight="1" x14ac:dyDescent="0.2">
      <c r="A135" s="69" t="str">
        <f t="shared" si="6"/>
        <v> BBS 39 </v>
      </c>
      <c r="B135" s="2" t="str">
        <f t="shared" si="7"/>
        <v>I</v>
      </c>
      <c r="C135" s="69">
        <f t="shared" si="8"/>
        <v>43777.31</v>
      </c>
      <c r="D135" t="str">
        <f t="shared" si="9"/>
        <v>vis</v>
      </c>
      <c r="E135">
        <f>VLOOKUP(C135,'Active 1'!C$21:E$968,3,FALSE)</f>
        <v>-381.00447685167182</v>
      </c>
      <c r="F135" s="2" t="s">
        <v>345</v>
      </c>
      <c r="G135" t="str">
        <f t="shared" si="10"/>
        <v>43777.310</v>
      </c>
      <c r="H135" s="69">
        <f t="shared" si="11"/>
        <v>-381</v>
      </c>
      <c r="I135" s="113" t="s">
        <v>733</v>
      </c>
      <c r="J135" s="114" t="s">
        <v>734</v>
      </c>
      <c r="K135" s="113">
        <v>-381</v>
      </c>
      <c r="L135" s="113" t="s">
        <v>376</v>
      </c>
      <c r="M135" s="114" t="s">
        <v>355</v>
      </c>
      <c r="N135" s="114"/>
      <c r="O135" s="115" t="s">
        <v>525</v>
      </c>
      <c r="P135" s="115" t="s">
        <v>718</v>
      </c>
    </row>
    <row r="136" spans="1:16" ht="12.75" customHeight="1" x14ac:dyDescent="0.2">
      <c r="A136" s="69" t="str">
        <f t="shared" si="6"/>
        <v> BBS 43 </v>
      </c>
      <c r="B136" s="2" t="str">
        <f t="shared" si="7"/>
        <v>I</v>
      </c>
      <c r="C136" s="69">
        <f t="shared" si="8"/>
        <v>43978.599000000002</v>
      </c>
      <c r="D136" t="str">
        <f t="shared" si="9"/>
        <v>vis</v>
      </c>
      <c r="E136">
        <f>VLOOKUP(C136,'Active 1'!C$21:E$968,3,FALSE)</f>
        <v>-261.00002958840696</v>
      </c>
      <c r="F136" s="2" t="s">
        <v>345</v>
      </c>
      <c r="G136" t="str">
        <f t="shared" si="10"/>
        <v>43978.599</v>
      </c>
      <c r="H136" s="69">
        <f t="shared" si="11"/>
        <v>-261</v>
      </c>
      <c r="I136" s="113" t="s">
        <v>735</v>
      </c>
      <c r="J136" s="114" t="s">
        <v>736</v>
      </c>
      <c r="K136" s="113">
        <v>-261</v>
      </c>
      <c r="L136" s="113" t="s">
        <v>737</v>
      </c>
      <c r="M136" s="114" t="s">
        <v>355</v>
      </c>
      <c r="N136" s="114"/>
      <c r="O136" s="115" t="s">
        <v>525</v>
      </c>
      <c r="P136" s="115" t="s">
        <v>738</v>
      </c>
    </row>
    <row r="137" spans="1:16" ht="12.75" customHeight="1" x14ac:dyDescent="0.2">
      <c r="A137" s="69" t="str">
        <f t="shared" si="6"/>
        <v> AOEB 2 </v>
      </c>
      <c r="B137" s="2" t="str">
        <f t="shared" si="7"/>
        <v>I</v>
      </c>
      <c r="C137" s="69">
        <f t="shared" si="8"/>
        <v>44045.695</v>
      </c>
      <c r="D137" t="str">
        <f t="shared" si="9"/>
        <v>vis</v>
      </c>
      <c r="E137">
        <f>VLOOKUP(C137,'Active 1'!C$21:E$968,3,FALSE)</f>
        <v>-220.99874589393991</v>
      </c>
      <c r="F137" s="2" t="s">
        <v>345</v>
      </c>
      <c r="G137" t="str">
        <f t="shared" si="10"/>
        <v>44045.695</v>
      </c>
      <c r="H137" s="69">
        <f t="shared" si="11"/>
        <v>-221</v>
      </c>
      <c r="I137" s="113" t="s">
        <v>739</v>
      </c>
      <c r="J137" s="114" t="s">
        <v>740</v>
      </c>
      <c r="K137" s="113">
        <v>-221</v>
      </c>
      <c r="L137" s="113" t="s">
        <v>354</v>
      </c>
      <c r="M137" s="114" t="s">
        <v>355</v>
      </c>
      <c r="N137" s="114"/>
      <c r="O137" s="115" t="s">
        <v>741</v>
      </c>
      <c r="P137" s="115" t="s">
        <v>585</v>
      </c>
    </row>
    <row r="138" spans="1:16" ht="12.75" customHeight="1" x14ac:dyDescent="0.2">
      <c r="A138" s="69" t="str">
        <f t="shared" si="6"/>
        <v> BBS 46 </v>
      </c>
      <c r="B138" s="2" t="str">
        <f t="shared" si="7"/>
        <v>II</v>
      </c>
      <c r="C138" s="69">
        <f t="shared" si="8"/>
        <v>44046.52</v>
      </c>
      <c r="D138" t="str">
        <f t="shared" si="9"/>
        <v>vis</v>
      </c>
      <c r="E138">
        <f>VLOOKUP(C138,'Active 1'!C$21:E$968,3,FALSE)</f>
        <v>-220.50689751180357</v>
      </c>
      <c r="F138" s="2" t="s">
        <v>345</v>
      </c>
      <c r="G138" t="str">
        <f t="shared" si="10"/>
        <v>44046.520</v>
      </c>
      <c r="H138" s="69">
        <f t="shared" si="11"/>
        <v>-220.5</v>
      </c>
      <c r="I138" s="113" t="s">
        <v>742</v>
      </c>
      <c r="J138" s="114" t="s">
        <v>743</v>
      </c>
      <c r="K138" s="113">
        <v>-220.5</v>
      </c>
      <c r="L138" s="113" t="s">
        <v>395</v>
      </c>
      <c r="M138" s="114" t="s">
        <v>355</v>
      </c>
      <c r="N138" s="114"/>
      <c r="O138" s="115" t="s">
        <v>709</v>
      </c>
      <c r="P138" s="115" t="s">
        <v>744</v>
      </c>
    </row>
    <row r="139" spans="1:16" ht="12.75" customHeight="1" x14ac:dyDescent="0.2">
      <c r="A139" s="69" t="str">
        <f t="shared" ref="A139:A202" si="12">P139</f>
        <v> AOEB 2 </v>
      </c>
      <c r="B139" s="2" t="str">
        <f t="shared" ref="B139:B202" si="13">IF(H139=INT(H139),"I","II")</f>
        <v>I</v>
      </c>
      <c r="C139" s="69">
        <f t="shared" ref="C139:C202" si="14">1*G139</f>
        <v>44050.73</v>
      </c>
      <c r="D139" t="str">
        <f t="shared" ref="D139:D202" si="15">VLOOKUP(F139,I$1:J$5,2,FALSE)</f>
        <v>vis</v>
      </c>
      <c r="E139">
        <f>VLOOKUP(C139,'Active 1'!C$21:E$968,3,FALSE)</f>
        <v>-217.99698031325272</v>
      </c>
      <c r="F139" s="2" t="s">
        <v>345</v>
      </c>
      <c r="G139" t="str">
        <f t="shared" ref="G139:G202" si="16">MID(I139,3,LEN(I139)-3)</f>
        <v>44050.730</v>
      </c>
      <c r="H139" s="69">
        <f t="shared" ref="H139:H202" si="17">1*K139</f>
        <v>-218</v>
      </c>
      <c r="I139" s="113" t="s">
        <v>745</v>
      </c>
      <c r="J139" s="114" t="s">
        <v>746</v>
      </c>
      <c r="K139" s="113">
        <v>-218</v>
      </c>
      <c r="L139" s="113" t="s">
        <v>524</v>
      </c>
      <c r="M139" s="114" t="s">
        <v>355</v>
      </c>
      <c r="N139" s="114"/>
      <c r="O139" s="115" t="s">
        <v>741</v>
      </c>
      <c r="P139" s="115" t="s">
        <v>585</v>
      </c>
    </row>
    <row r="140" spans="1:16" ht="12.75" customHeight="1" x14ac:dyDescent="0.2">
      <c r="A140" s="69" t="str">
        <f t="shared" si="12"/>
        <v> BBS 44 </v>
      </c>
      <c r="B140" s="2" t="str">
        <f t="shared" si="13"/>
        <v>I</v>
      </c>
      <c r="C140" s="69">
        <f t="shared" si="14"/>
        <v>44072.523999999998</v>
      </c>
      <c r="D140" t="str">
        <f t="shared" si="15"/>
        <v>vis</v>
      </c>
      <c r="E140">
        <f>VLOOKUP(C140,'Active 1'!C$21:E$968,3,FALSE)</f>
        <v>-205.0038365068109</v>
      </c>
      <c r="F140" s="2" t="s">
        <v>345</v>
      </c>
      <c r="G140" t="str">
        <f t="shared" si="16"/>
        <v>44072.524</v>
      </c>
      <c r="H140" s="69">
        <f t="shared" si="17"/>
        <v>-205</v>
      </c>
      <c r="I140" s="113" t="s">
        <v>747</v>
      </c>
      <c r="J140" s="114" t="s">
        <v>748</v>
      </c>
      <c r="K140" s="113">
        <v>-205</v>
      </c>
      <c r="L140" s="113" t="s">
        <v>367</v>
      </c>
      <c r="M140" s="114" t="s">
        <v>355</v>
      </c>
      <c r="N140" s="114"/>
      <c r="O140" s="115" t="s">
        <v>368</v>
      </c>
      <c r="P140" s="115" t="s">
        <v>749</v>
      </c>
    </row>
    <row r="141" spans="1:16" ht="12.75" customHeight="1" x14ac:dyDescent="0.2">
      <c r="A141" s="69" t="str">
        <f t="shared" si="12"/>
        <v> BBS 44 </v>
      </c>
      <c r="B141" s="2" t="str">
        <f t="shared" si="13"/>
        <v>II</v>
      </c>
      <c r="C141" s="69">
        <f t="shared" si="14"/>
        <v>44073.37</v>
      </c>
      <c r="D141" t="str">
        <f t="shared" si="15"/>
        <v>vis</v>
      </c>
      <c r="E141">
        <f>VLOOKUP(C141,'Active 1'!C$21:E$968,3,FALSE)</f>
        <v>-204.49946834766996</v>
      </c>
      <c r="F141" s="2" t="s">
        <v>345</v>
      </c>
      <c r="G141" t="str">
        <f t="shared" si="16"/>
        <v>44073.370</v>
      </c>
      <c r="H141" s="69">
        <f t="shared" si="17"/>
        <v>-204.5</v>
      </c>
      <c r="I141" s="113" t="s">
        <v>750</v>
      </c>
      <c r="J141" s="114" t="s">
        <v>751</v>
      </c>
      <c r="K141" s="113">
        <v>-204.5</v>
      </c>
      <c r="L141" s="113" t="s">
        <v>422</v>
      </c>
      <c r="M141" s="114" t="s">
        <v>355</v>
      </c>
      <c r="N141" s="114"/>
      <c r="O141" s="115" t="s">
        <v>525</v>
      </c>
      <c r="P141" s="115" t="s">
        <v>749</v>
      </c>
    </row>
    <row r="142" spans="1:16" ht="12.75" customHeight="1" x14ac:dyDescent="0.2">
      <c r="A142" s="69" t="str">
        <f t="shared" si="12"/>
        <v> BBS 44 </v>
      </c>
      <c r="B142" s="2" t="str">
        <f t="shared" si="13"/>
        <v>II</v>
      </c>
      <c r="C142" s="69">
        <f t="shared" si="14"/>
        <v>44083.432999999997</v>
      </c>
      <c r="D142" t="str">
        <f t="shared" si="15"/>
        <v>vis</v>
      </c>
      <c r="E142">
        <f>VLOOKUP(C142,'Active 1'!C$21:E$968,3,FALSE)</f>
        <v>-198.50011044530288</v>
      </c>
      <c r="F142" s="2" t="s">
        <v>345</v>
      </c>
      <c r="G142" t="str">
        <f t="shared" si="16"/>
        <v>44083.433</v>
      </c>
      <c r="H142" s="69">
        <f t="shared" si="17"/>
        <v>-198.5</v>
      </c>
      <c r="I142" s="113" t="s">
        <v>752</v>
      </c>
      <c r="J142" s="114" t="s">
        <v>753</v>
      </c>
      <c r="K142" s="113">
        <v>-198.5</v>
      </c>
      <c r="L142" s="113" t="s">
        <v>737</v>
      </c>
      <c r="M142" s="114" t="s">
        <v>355</v>
      </c>
      <c r="N142" s="114"/>
      <c r="O142" s="115" t="s">
        <v>368</v>
      </c>
      <c r="P142" s="115" t="s">
        <v>749</v>
      </c>
    </row>
    <row r="143" spans="1:16" ht="12.75" customHeight="1" x14ac:dyDescent="0.2">
      <c r="A143" s="69" t="str">
        <f t="shared" si="12"/>
        <v> MVS 8.192 </v>
      </c>
      <c r="B143" s="2" t="str">
        <f t="shared" si="13"/>
        <v>I</v>
      </c>
      <c r="C143" s="69">
        <f t="shared" si="14"/>
        <v>44099.341999999997</v>
      </c>
      <c r="D143" t="str">
        <f t="shared" si="15"/>
        <v>vis</v>
      </c>
      <c r="E143">
        <f>VLOOKUP(C143,'Active 1'!C$21:E$968,3,FALSE)</f>
        <v>-189.01548509810954</v>
      </c>
      <c r="F143" s="2" t="s">
        <v>345</v>
      </c>
      <c r="G143" t="str">
        <f t="shared" si="16"/>
        <v>44099.342</v>
      </c>
      <c r="H143" s="69">
        <f t="shared" si="17"/>
        <v>-189</v>
      </c>
      <c r="I143" s="113" t="s">
        <v>754</v>
      </c>
      <c r="J143" s="114" t="s">
        <v>755</v>
      </c>
      <c r="K143" s="113">
        <v>-189</v>
      </c>
      <c r="L143" s="113" t="s">
        <v>434</v>
      </c>
      <c r="M143" s="114" t="s">
        <v>355</v>
      </c>
      <c r="N143" s="114"/>
      <c r="O143" s="115" t="s">
        <v>756</v>
      </c>
      <c r="P143" s="115" t="s">
        <v>757</v>
      </c>
    </row>
    <row r="144" spans="1:16" ht="12.75" customHeight="1" x14ac:dyDescent="0.2">
      <c r="A144" s="69" t="str">
        <f t="shared" si="12"/>
        <v> MVS 8.192 </v>
      </c>
      <c r="B144" s="2" t="str">
        <f t="shared" si="13"/>
        <v>I</v>
      </c>
      <c r="C144" s="69">
        <f t="shared" si="14"/>
        <v>44099.345000000001</v>
      </c>
      <c r="D144" t="str">
        <f t="shared" si="15"/>
        <v>vis</v>
      </c>
      <c r="E144">
        <f>VLOOKUP(C144,'Active 1'!C$21:E$968,3,FALSE)</f>
        <v>-189.0136965585356</v>
      </c>
      <c r="F144" s="2" t="s">
        <v>345</v>
      </c>
      <c r="G144" t="str">
        <f t="shared" si="16"/>
        <v>44099.345</v>
      </c>
      <c r="H144" s="69">
        <f t="shared" si="17"/>
        <v>-189</v>
      </c>
      <c r="I144" s="113" t="s">
        <v>758</v>
      </c>
      <c r="J144" s="114" t="s">
        <v>759</v>
      </c>
      <c r="K144" s="113">
        <v>-189</v>
      </c>
      <c r="L144" s="113" t="s">
        <v>760</v>
      </c>
      <c r="M144" s="114" t="s">
        <v>355</v>
      </c>
      <c r="N144" s="114"/>
      <c r="O144" s="115" t="s">
        <v>761</v>
      </c>
      <c r="P144" s="115" t="s">
        <v>757</v>
      </c>
    </row>
    <row r="145" spans="1:16" ht="12.75" customHeight="1" x14ac:dyDescent="0.2">
      <c r="A145" s="69" t="str">
        <f t="shared" si="12"/>
        <v> BBS 44 </v>
      </c>
      <c r="B145" s="2" t="str">
        <f t="shared" si="13"/>
        <v>I</v>
      </c>
      <c r="C145" s="69">
        <f t="shared" si="14"/>
        <v>44099.364999999998</v>
      </c>
      <c r="D145" t="str">
        <f t="shared" si="15"/>
        <v>vis</v>
      </c>
      <c r="E145">
        <f>VLOOKUP(C145,'Active 1'!C$21:E$968,3,FALSE)</f>
        <v>-189.00177296139478</v>
      </c>
      <c r="F145" s="2" t="s">
        <v>345</v>
      </c>
      <c r="G145" t="str">
        <f t="shared" si="16"/>
        <v>44099.365</v>
      </c>
      <c r="H145" s="69">
        <f t="shared" si="17"/>
        <v>-189</v>
      </c>
      <c r="I145" s="113" t="s">
        <v>762</v>
      </c>
      <c r="J145" s="114" t="s">
        <v>763</v>
      </c>
      <c r="K145" s="113">
        <v>-189</v>
      </c>
      <c r="L145" s="113" t="s">
        <v>531</v>
      </c>
      <c r="M145" s="114" t="s">
        <v>355</v>
      </c>
      <c r="N145" s="114"/>
      <c r="O145" s="115" t="s">
        <v>525</v>
      </c>
      <c r="P145" s="115" t="s">
        <v>749</v>
      </c>
    </row>
    <row r="146" spans="1:16" ht="12.75" customHeight="1" x14ac:dyDescent="0.2">
      <c r="A146" s="69" t="str">
        <f t="shared" si="12"/>
        <v> BBS 44 </v>
      </c>
      <c r="B146" s="2" t="str">
        <f t="shared" si="13"/>
        <v>I</v>
      </c>
      <c r="C146" s="69">
        <f t="shared" si="14"/>
        <v>44099.37</v>
      </c>
      <c r="D146" t="str">
        <f t="shared" si="15"/>
        <v>vis</v>
      </c>
      <c r="E146">
        <f>VLOOKUP(C146,'Active 1'!C$21:E$968,3,FALSE)</f>
        <v>-188.9987920621063</v>
      </c>
      <c r="F146" s="2" t="s">
        <v>345</v>
      </c>
      <c r="G146" t="str">
        <f t="shared" si="16"/>
        <v>44099.370</v>
      </c>
      <c r="H146" s="69">
        <f t="shared" si="17"/>
        <v>-189</v>
      </c>
      <c r="I146" s="113" t="s">
        <v>764</v>
      </c>
      <c r="J146" s="114" t="s">
        <v>765</v>
      </c>
      <c r="K146" s="113">
        <v>-189</v>
      </c>
      <c r="L146" s="113" t="s">
        <v>354</v>
      </c>
      <c r="M146" s="114" t="s">
        <v>355</v>
      </c>
      <c r="N146" s="114"/>
      <c r="O146" s="115" t="s">
        <v>766</v>
      </c>
      <c r="P146" s="115" t="s">
        <v>749</v>
      </c>
    </row>
    <row r="147" spans="1:16" ht="12.75" customHeight="1" x14ac:dyDescent="0.2">
      <c r="A147" s="69" t="str">
        <f t="shared" si="12"/>
        <v> BBS 45 </v>
      </c>
      <c r="B147" s="2" t="str">
        <f t="shared" si="13"/>
        <v>I</v>
      </c>
      <c r="C147" s="69">
        <f t="shared" si="14"/>
        <v>44099.374000000003</v>
      </c>
      <c r="D147" t="str">
        <f t="shared" si="15"/>
        <v>vis</v>
      </c>
      <c r="E147">
        <f>VLOOKUP(C147,'Active 1'!C$21:E$968,3,FALSE)</f>
        <v>-188.99640734267726</v>
      </c>
      <c r="F147" s="2" t="s">
        <v>345</v>
      </c>
      <c r="G147" t="str">
        <f t="shared" si="16"/>
        <v>44099.374</v>
      </c>
      <c r="H147" s="69">
        <f t="shared" si="17"/>
        <v>-189</v>
      </c>
      <c r="I147" s="113" t="s">
        <v>767</v>
      </c>
      <c r="J147" s="114" t="s">
        <v>768</v>
      </c>
      <c r="K147" s="113">
        <v>-189</v>
      </c>
      <c r="L147" s="113" t="s">
        <v>717</v>
      </c>
      <c r="M147" s="114" t="s">
        <v>355</v>
      </c>
      <c r="N147" s="114"/>
      <c r="O147" s="115" t="s">
        <v>769</v>
      </c>
      <c r="P147" s="115" t="s">
        <v>770</v>
      </c>
    </row>
    <row r="148" spans="1:16" ht="12.75" customHeight="1" x14ac:dyDescent="0.2">
      <c r="A148" s="69" t="str">
        <f t="shared" si="12"/>
        <v> MVS 8.192 </v>
      </c>
      <c r="B148" s="2" t="str">
        <f t="shared" si="13"/>
        <v>I</v>
      </c>
      <c r="C148" s="69">
        <f t="shared" si="14"/>
        <v>44104.374000000003</v>
      </c>
      <c r="D148" t="str">
        <f t="shared" si="15"/>
        <v>vis</v>
      </c>
      <c r="E148">
        <f>VLOOKUP(C148,'Active 1'!C$21:E$968,3,FALSE)</f>
        <v>-186.01550805699196</v>
      </c>
      <c r="F148" s="2" t="s">
        <v>345</v>
      </c>
      <c r="G148" t="str">
        <f t="shared" si="16"/>
        <v>44104.374</v>
      </c>
      <c r="H148" s="69">
        <f t="shared" si="17"/>
        <v>-186</v>
      </c>
      <c r="I148" s="113" t="s">
        <v>771</v>
      </c>
      <c r="J148" s="114" t="s">
        <v>772</v>
      </c>
      <c r="K148" s="113">
        <v>-186</v>
      </c>
      <c r="L148" s="113" t="s">
        <v>434</v>
      </c>
      <c r="M148" s="114" t="s">
        <v>355</v>
      </c>
      <c r="N148" s="114"/>
      <c r="O148" s="115" t="s">
        <v>756</v>
      </c>
      <c r="P148" s="115" t="s">
        <v>757</v>
      </c>
    </row>
    <row r="149" spans="1:16" ht="12.75" customHeight="1" x14ac:dyDescent="0.2">
      <c r="A149" s="69" t="str">
        <f t="shared" si="12"/>
        <v> AOEB 2 </v>
      </c>
      <c r="B149" s="2" t="str">
        <f t="shared" si="13"/>
        <v>I</v>
      </c>
      <c r="C149" s="69">
        <f t="shared" si="14"/>
        <v>44107.756999999998</v>
      </c>
      <c r="D149" t="str">
        <f t="shared" si="15"/>
        <v>vis</v>
      </c>
      <c r="E149">
        <f>VLOOKUP(C149,'Active 1'!C$21:E$968,3,FALSE)</f>
        <v>-183.99863160030063</v>
      </c>
      <c r="F149" s="2" t="s">
        <v>345</v>
      </c>
      <c r="G149" t="str">
        <f t="shared" si="16"/>
        <v>44107.757</v>
      </c>
      <c r="H149" s="69">
        <f t="shared" si="17"/>
        <v>-184</v>
      </c>
      <c r="I149" s="113" t="s">
        <v>773</v>
      </c>
      <c r="J149" s="114" t="s">
        <v>774</v>
      </c>
      <c r="K149" s="113">
        <v>-184</v>
      </c>
      <c r="L149" s="113" t="s">
        <v>354</v>
      </c>
      <c r="M149" s="114" t="s">
        <v>355</v>
      </c>
      <c r="N149" s="114"/>
      <c r="O149" s="115" t="s">
        <v>775</v>
      </c>
      <c r="P149" s="115" t="s">
        <v>585</v>
      </c>
    </row>
    <row r="150" spans="1:16" ht="12.75" customHeight="1" x14ac:dyDescent="0.2">
      <c r="A150" s="69" t="str">
        <f t="shared" si="12"/>
        <v> BBS 44 </v>
      </c>
      <c r="B150" s="2" t="str">
        <f t="shared" si="13"/>
        <v>II</v>
      </c>
      <c r="C150" s="69">
        <f t="shared" si="14"/>
        <v>44115.296000000002</v>
      </c>
      <c r="D150" t="str">
        <f t="shared" si="15"/>
        <v>vis</v>
      </c>
      <c r="E150">
        <f>VLOOKUP(C150,'Active 1'!C$21:E$968,3,FALSE)</f>
        <v>-179.50403165734176</v>
      </c>
      <c r="F150" s="2" t="s">
        <v>345</v>
      </c>
      <c r="G150" t="str">
        <f t="shared" si="16"/>
        <v>44115.296</v>
      </c>
      <c r="H150" s="69">
        <f t="shared" si="17"/>
        <v>-179.5</v>
      </c>
      <c r="I150" s="113" t="s">
        <v>776</v>
      </c>
      <c r="J150" s="114" t="s">
        <v>777</v>
      </c>
      <c r="K150" s="113">
        <v>-179.5</v>
      </c>
      <c r="L150" s="113" t="s">
        <v>607</v>
      </c>
      <c r="M150" s="114" t="s">
        <v>355</v>
      </c>
      <c r="N150" s="114"/>
      <c r="O150" s="115" t="s">
        <v>525</v>
      </c>
      <c r="P150" s="115" t="s">
        <v>749</v>
      </c>
    </row>
    <row r="151" spans="1:16" ht="12.75" customHeight="1" x14ac:dyDescent="0.2">
      <c r="A151" s="69" t="str">
        <f t="shared" si="12"/>
        <v> VSSC 59.18 </v>
      </c>
      <c r="B151" s="2" t="str">
        <f t="shared" si="13"/>
        <v>I</v>
      </c>
      <c r="C151" s="69">
        <f t="shared" si="14"/>
        <v>44146.332999999999</v>
      </c>
      <c r="D151" t="str">
        <f t="shared" si="15"/>
        <v>vis</v>
      </c>
      <c r="E151">
        <f>VLOOKUP(C151,'Active 1'!C$21:E$968,3,FALSE)</f>
        <v>-161.00039743138075</v>
      </c>
      <c r="F151" s="2" t="s">
        <v>345</v>
      </c>
      <c r="G151" t="str">
        <f t="shared" si="16"/>
        <v>44146.333</v>
      </c>
      <c r="H151" s="69">
        <f t="shared" si="17"/>
        <v>-161</v>
      </c>
      <c r="I151" s="113" t="s">
        <v>778</v>
      </c>
      <c r="J151" s="114" t="s">
        <v>779</v>
      </c>
      <c r="K151" s="113">
        <v>-161</v>
      </c>
      <c r="L151" s="113" t="s">
        <v>371</v>
      </c>
      <c r="M151" s="114" t="s">
        <v>355</v>
      </c>
      <c r="N151" s="114"/>
      <c r="O151" s="115" t="s">
        <v>780</v>
      </c>
      <c r="P151" s="115" t="s">
        <v>268</v>
      </c>
    </row>
    <row r="152" spans="1:16" ht="12.75" customHeight="1" x14ac:dyDescent="0.2">
      <c r="A152" s="69" t="str">
        <f t="shared" si="12"/>
        <v> BBS 45 </v>
      </c>
      <c r="B152" s="2" t="str">
        <f t="shared" si="13"/>
        <v>II</v>
      </c>
      <c r="C152" s="69">
        <f t="shared" si="14"/>
        <v>44167.286</v>
      </c>
      <c r="D152" t="str">
        <f t="shared" si="15"/>
        <v>vis</v>
      </c>
      <c r="E152">
        <f>VLOOKUP(C152,'Active 1'!C$21:E$968,3,FALSE)</f>
        <v>-148.50864088478707</v>
      </c>
      <c r="F152" s="2" t="s">
        <v>345</v>
      </c>
      <c r="G152" t="str">
        <f t="shared" si="16"/>
        <v>44167.286</v>
      </c>
      <c r="H152" s="69">
        <f t="shared" si="17"/>
        <v>-148.5</v>
      </c>
      <c r="I152" s="113" t="s">
        <v>781</v>
      </c>
      <c r="J152" s="114" t="s">
        <v>782</v>
      </c>
      <c r="K152" s="113">
        <v>-148.5</v>
      </c>
      <c r="L152" s="113" t="s">
        <v>364</v>
      </c>
      <c r="M152" s="114" t="s">
        <v>355</v>
      </c>
      <c r="N152" s="114"/>
      <c r="O152" s="115" t="s">
        <v>525</v>
      </c>
      <c r="P152" s="115" t="s">
        <v>770</v>
      </c>
    </row>
    <row r="153" spans="1:16" ht="12.75" customHeight="1" x14ac:dyDescent="0.2">
      <c r="A153" s="69" t="str">
        <f t="shared" si="12"/>
        <v> VSSC 59.18 </v>
      </c>
      <c r="B153" s="2" t="str">
        <f t="shared" si="13"/>
        <v>II</v>
      </c>
      <c r="C153" s="69">
        <f t="shared" si="14"/>
        <v>44167.288999999997</v>
      </c>
      <c r="D153" t="str">
        <f t="shared" si="15"/>
        <v>vis</v>
      </c>
      <c r="E153">
        <f>VLOOKUP(C153,'Active 1'!C$21:E$968,3,FALSE)</f>
        <v>-148.50685234521745</v>
      </c>
      <c r="F153" s="2" t="s">
        <v>345</v>
      </c>
      <c r="G153" t="str">
        <f t="shared" si="16"/>
        <v>44167.289</v>
      </c>
      <c r="H153" s="69">
        <f t="shared" si="17"/>
        <v>-148.5</v>
      </c>
      <c r="I153" s="113" t="s">
        <v>783</v>
      </c>
      <c r="J153" s="114" t="s">
        <v>784</v>
      </c>
      <c r="K153" s="113">
        <v>-148.5</v>
      </c>
      <c r="L153" s="113" t="s">
        <v>385</v>
      </c>
      <c r="M153" s="114" t="s">
        <v>355</v>
      </c>
      <c r="N153" s="114"/>
      <c r="O153" s="115" t="s">
        <v>780</v>
      </c>
      <c r="P153" s="115" t="s">
        <v>268</v>
      </c>
    </row>
    <row r="154" spans="1:16" ht="12.75" customHeight="1" x14ac:dyDescent="0.2">
      <c r="A154" s="69" t="str">
        <f t="shared" si="12"/>
        <v> BBS 48 </v>
      </c>
      <c r="B154" s="2" t="str">
        <f t="shared" si="13"/>
        <v>I</v>
      </c>
      <c r="C154" s="69">
        <f t="shared" si="14"/>
        <v>44342.584000000003</v>
      </c>
      <c r="D154" t="str">
        <f t="shared" si="15"/>
        <v>vis</v>
      </c>
      <c r="E154">
        <f>VLOOKUP(C154,'Active 1'!C$21:E$968,3,FALSE)</f>
        <v>-43.999504288372677</v>
      </c>
      <c r="F154" s="2" t="s">
        <v>345</v>
      </c>
      <c r="G154" t="str">
        <f t="shared" si="16"/>
        <v>44342.584</v>
      </c>
      <c r="H154" s="69">
        <f t="shared" si="17"/>
        <v>-44</v>
      </c>
      <c r="I154" s="113" t="s">
        <v>785</v>
      </c>
      <c r="J154" s="114" t="s">
        <v>786</v>
      </c>
      <c r="K154" s="113">
        <v>-44</v>
      </c>
      <c r="L154" s="113" t="s">
        <v>422</v>
      </c>
      <c r="M154" s="114" t="s">
        <v>355</v>
      </c>
      <c r="N154" s="114"/>
      <c r="O154" s="115" t="s">
        <v>650</v>
      </c>
      <c r="P154" s="115" t="s">
        <v>787</v>
      </c>
    </row>
    <row r="155" spans="1:16" ht="12.75" customHeight="1" x14ac:dyDescent="0.2">
      <c r="A155" s="69" t="str">
        <f t="shared" si="12"/>
        <v> BBS 56 </v>
      </c>
      <c r="B155" s="2" t="str">
        <f t="shared" si="13"/>
        <v>I</v>
      </c>
      <c r="C155" s="69">
        <f t="shared" si="14"/>
        <v>44369.43</v>
      </c>
      <c r="D155" t="str">
        <f t="shared" si="15"/>
        <v>vis</v>
      </c>
      <c r="E155">
        <f>VLOOKUP(C155,'Active 1'!C$21:E$968,3,FALSE)</f>
        <v>-27.994459843672434</v>
      </c>
      <c r="F155" s="2" t="s">
        <v>345</v>
      </c>
      <c r="G155" t="str">
        <f t="shared" si="16"/>
        <v>44369.430</v>
      </c>
      <c r="H155" s="69">
        <f t="shared" si="17"/>
        <v>-28</v>
      </c>
      <c r="I155" s="113" t="s">
        <v>788</v>
      </c>
      <c r="J155" s="114" t="s">
        <v>789</v>
      </c>
      <c r="K155" s="113">
        <v>-28</v>
      </c>
      <c r="L155" s="113" t="s">
        <v>790</v>
      </c>
      <c r="M155" s="114" t="s">
        <v>355</v>
      </c>
      <c r="N155" s="114"/>
      <c r="O155" s="115" t="s">
        <v>791</v>
      </c>
      <c r="P155" s="115" t="s">
        <v>792</v>
      </c>
    </row>
    <row r="156" spans="1:16" ht="12.75" customHeight="1" x14ac:dyDescent="0.2">
      <c r="A156" s="69" t="str">
        <f t="shared" si="12"/>
        <v>IBVS 2545 </v>
      </c>
      <c r="B156" s="2" t="str">
        <f t="shared" si="13"/>
        <v>II</v>
      </c>
      <c r="C156" s="69">
        <f t="shared" si="14"/>
        <v>44371.930699999997</v>
      </c>
      <c r="D156" t="str">
        <f t="shared" si="15"/>
        <v>vis</v>
      </c>
      <c r="E156">
        <f>VLOOKUP(C156,'Active 1'!C$21:E$968,3,FALSE)</f>
        <v>-26.503592874931648</v>
      </c>
      <c r="F156" s="2" t="s">
        <v>345</v>
      </c>
      <c r="G156" t="str">
        <f t="shared" si="16"/>
        <v>44371.9307</v>
      </c>
      <c r="H156" s="69">
        <f t="shared" si="17"/>
        <v>-26.5</v>
      </c>
      <c r="I156" s="113" t="s">
        <v>793</v>
      </c>
      <c r="J156" s="114" t="s">
        <v>794</v>
      </c>
      <c r="K156" s="113">
        <v>-26.5</v>
      </c>
      <c r="L156" s="113" t="s">
        <v>795</v>
      </c>
      <c r="M156" s="114" t="s">
        <v>349</v>
      </c>
      <c r="N156" s="114" t="s">
        <v>152</v>
      </c>
      <c r="O156" s="115" t="s">
        <v>796</v>
      </c>
      <c r="P156" s="116" t="s">
        <v>797</v>
      </c>
    </row>
    <row r="157" spans="1:16" ht="12.75" customHeight="1" x14ac:dyDescent="0.2">
      <c r="A157" s="69" t="str">
        <f t="shared" si="12"/>
        <v> BBS 48 </v>
      </c>
      <c r="B157" s="2" t="str">
        <f t="shared" si="13"/>
        <v>I</v>
      </c>
      <c r="C157" s="69">
        <f t="shared" si="14"/>
        <v>44374.451000000001</v>
      </c>
      <c r="D157" t="str">
        <f t="shared" si="15"/>
        <v>vis</v>
      </c>
      <c r="E157">
        <f>VLOOKUP(C157,'Active 1'!C$21:E$968,3,FALSE)</f>
        <v>-25.001040780986859</v>
      </c>
      <c r="F157" s="2" t="s">
        <v>345</v>
      </c>
      <c r="G157" t="str">
        <f t="shared" si="16"/>
        <v>44374.451</v>
      </c>
      <c r="H157" s="69">
        <f t="shared" si="17"/>
        <v>-25</v>
      </c>
      <c r="I157" s="113" t="s">
        <v>798</v>
      </c>
      <c r="J157" s="114" t="s">
        <v>799</v>
      </c>
      <c r="K157" s="113">
        <v>-25</v>
      </c>
      <c r="L157" s="113" t="s">
        <v>800</v>
      </c>
      <c r="M157" s="114" t="s">
        <v>355</v>
      </c>
      <c r="N157" s="114"/>
      <c r="O157" s="115" t="s">
        <v>650</v>
      </c>
      <c r="P157" s="115" t="s">
        <v>787</v>
      </c>
    </row>
    <row r="158" spans="1:16" ht="12.75" customHeight="1" x14ac:dyDescent="0.2">
      <c r="A158" s="69" t="str">
        <f t="shared" si="12"/>
        <v> AOEB 2 </v>
      </c>
      <c r="B158" s="2" t="str">
        <f t="shared" si="13"/>
        <v>I</v>
      </c>
      <c r="C158" s="69">
        <f t="shared" si="14"/>
        <v>44382.832000000002</v>
      </c>
      <c r="D158" t="str">
        <f t="shared" si="15"/>
        <v>vis</v>
      </c>
      <c r="E158">
        <f>VLOOKUP(C158,'Active 1'!C$21:E$968,3,FALSE)</f>
        <v>-20.004457398320405</v>
      </c>
      <c r="F158" s="2" t="s">
        <v>345</v>
      </c>
      <c r="G158" t="str">
        <f t="shared" si="16"/>
        <v>44382.832</v>
      </c>
      <c r="H158" s="69">
        <f t="shared" si="17"/>
        <v>-20</v>
      </c>
      <c r="I158" s="113" t="s">
        <v>801</v>
      </c>
      <c r="J158" s="114" t="s">
        <v>802</v>
      </c>
      <c r="K158" s="113">
        <v>-20</v>
      </c>
      <c r="L158" s="113" t="s">
        <v>607</v>
      </c>
      <c r="M158" s="114" t="s">
        <v>355</v>
      </c>
      <c r="N158" s="114"/>
      <c r="O158" s="115" t="s">
        <v>803</v>
      </c>
      <c r="P158" s="115" t="s">
        <v>585</v>
      </c>
    </row>
    <row r="159" spans="1:16" ht="12.75" customHeight="1" x14ac:dyDescent="0.2">
      <c r="A159" s="69" t="str">
        <f t="shared" si="12"/>
        <v> BBS 48 </v>
      </c>
      <c r="B159" s="2" t="str">
        <f t="shared" si="13"/>
        <v>II</v>
      </c>
      <c r="C159" s="69">
        <f t="shared" si="14"/>
        <v>44395.408000000003</v>
      </c>
      <c r="D159" t="str">
        <f t="shared" si="15"/>
        <v>vis</v>
      </c>
      <c r="E159">
        <f>VLOOKUP(C159,'Active 1'!C$21:E$968,3,FALSE)</f>
        <v>-12.506899514964143</v>
      </c>
      <c r="F159" s="2" t="s">
        <v>345</v>
      </c>
      <c r="G159" t="str">
        <f t="shared" si="16"/>
        <v>44395.408</v>
      </c>
      <c r="H159" s="69">
        <f t="shared" si="17"/>
        <v>-12.5</v>
      </c>
      <c r="I159" s="113" t="s">
        <v>804</v>
      </c>
      <c r="J159" s="114" t="s">
        <v>805</v>
      </c>
      <c r="K159" s="113">
        <v>-12.5</v>
      </c>
      <c r="L159" s="113" t="s">
        <v>395</v>
      </c>
      <c r="M159" s="114" t="s">
        <v>355</v>
      </c>
      <c r="N159" s="114"/>
      <c r="O159" s="115" t="s">
        <v>525</v>
      </c>
      <c r="P159" s="115" t="s">
        <v>787</v>
      </c>
    </row>
    <row r="160" spans="1:16" ht="12.75" customHeight="1" x14ac:dyDescent="0.2">
      <c r="A160" s="69" t="str">
        <f t="shared" si="12"/>
        <v>IBVS 2545 </v>
      </c>
      <c r="B160" s="2" t="str">
        <f t="shared" si="13"/>
        <v>II</v>
      </c>
      <c r="C160" s="69">
        <f t="shared" si="14"/>
        <v>44408.833599999998</v>
      </c>
      <c r="D160" t="str">
        <f t="shared" si="15"/>
        <v>vis</v>
      </c>
      <c r="E160">
        <f>VLOOKUP(C160,'Active 1'!C$21:E$968,3,FALSE)</f>
        <v>-4.5028272249877528</v>
      </c>
      <c r="F160" s="2" t="s">
        <v>345</v>
      </c>
      <c r="G160" t="str">
        <f t="shared" si="16"/>
        <v>44408.8336</v>
      </c>
      <c r="H160" s="69">
        <f t="shared" si="17"/>
        <v>-4.5</v>
      </c>
      <c r="I160" s="113" t="s">
        <v>806</v>
      </c>
      <c r="J160" s="114" t="s">
        <v>807</v>
      </c>
      <c r="K160" s="113">
        <v>-4.5</v>
      </c>
      <c r="L160" s="113" t="s">
        <v>808</v>
      </c>
      <c r="M160" s="114" t="s">
        <v>349</v>
      </c>
      <c r="N160" s="114" t="s">
        <v>152</v>
      </c>
      <c r="O160" s="115" t="s">
        <v>535</v>
      </c>
      <c r="P160" s="116" t="s">
        <v>797</v>
      </c>
    </row>
    <row r="161" spans="1:16" ht="12.75" customHeight="1" x14ac:dyDescent="0.2">
      <c r="A161" s="69" t="str">
        <f t="shared" si="12"/>
        <v> AOEB 2 </v>
      </c>
      <c r="B161" s="2" t="str">
        <f t="shared" si="13"/>
        <v>I</v>
      </c>
      <c r="C161" s="69">
        <f t="shared" si="14"/>
        <v>44419.75</v>
      </c>
      <c r="D161" t="str">
        <f t="shared" si="15"/>
        <v>vis</v>
      </c>
      <c r="E161">
        <f>VLOOKUP(C161,'Active 1'!C$21:E$968,3,FALSE)</f>
        <v>2.0053105674644072</v>
      </c>
      <c r="F161" s="2" t="s">
        <v>345</v>
      </c>
      <c r="G161" t="str">
        <f t="shared" si="16"/>
        <v>44419.750</v>
      </c>
      <c r="H161" s="69">
        <f t="shared" si="17"/>
        <v>2</v>
      </c>
      <c r="I161" s="113" t="s">
        <v>809</v>
      </c>
      <c r="J161" s="114" t="s">
        <v>810</v>
      </c>
      <c r="K161" s="113">
        <v>2</v>
      </c>
      <c r="L161" s="113" t="s">
        <v>790</v>
      </c>
      <c r="M161" s="114" t="s">
        <v>355</v>
      </c>
      <c r="N161" s="114"/>
      <c r="O161" s="115" t="s">
        <v>658</v>
      </c>
      <c r="P161" s="115" t="s">
        <v>585</v>
      </c>
    </row>
    <row r="162" spans="1:16" ht="12.75" customHeight="1" x14ac:dyDescent="0.2">
      <c r="A162" s="69" t="str">
        <f t="shared" si="12"/>
        <v>IBVS 1908 </v>
      </c>
      <c r="B162" s="2" t="str">
        <f t="shared" si="13"/>
        <v>II</v>
      </c>
      <c r="C162" s="69">
        <f t="shared" si="14"/>
        <v>44437.348100000003</v>
      </c>
      <c r="D162" t="str">
        <f t="shared" si="15"/>
        <v>vis</v>
      </c>
      <c r="E162">
        <f>VLOOKUP(C162,'Active 1'!C$21:E$968,3,FALSE)</f>
        <v>12.496943311349879</v>
      </c>
      <c r="F162" s="2" t="s">
        <v>345</v>
      </c>
      <c r="G162" t="str">
        <f t="shared" si="16"/>
        <v>44437.3481</v>
      </c>
      <c r="H162" s="69">
        <f t="shared" si="17"/>
        <v>12.5</v>
      </c>
      <c r="I162" s="113" t="s">
        <v>811</v>
      </c>
      <c r="J162" s="114" t="s">
        <v>812</v>
      </c>
      <c r="K162" s="113">
        <v>12.5</v>
      </c>
      <c r="L162" s="113" t="s">
        <v>813</v>
      </c>
      <c r="M162" s="114" t="s">
        <v>349</v>
      </c>
      <c r="N162" s="114" t="s">
        <v>152</v>
      </c>
      <c r="O162" s="115" t="s">
        <v>814</v>
      </c>
      <c r="P162" s="116" t="s">
        <v>815</v>
      </c>
    </row>
    <row r="163" spans="1:16" ht="12.75" customHeight="1" x14ac:dyDescent="0.2">
      <c r="A163" s="69" t="str">
        <f t="shared" si="12"/>
        <v> BBS 51 </v>
      </c>
      <c r="B163" s="2" t="str">
        <f t="shared" si="13"/>
        <v>II</v>
      </c>
      <c r="C163" s="69">
        <f t="shared" si="14"/>
        <v>44442.38</v>
      </c>
      <c r="D163" t="str">
        <f t="shared" si="15"/>
        <v>vis</v>
      </c>
      <c r="E163">
        <f>VLOOKUP(C163,'Active 1'!C$21:E$968,3,FALSE)</f>
        <v>15.496860734474584</v>
      </c>
      <c r="F163" s="2" t="s">
        <v>345</v>
      </c>
      <c r="G163" t="str">
        <f t="shared" si="16"/>
        <v>44442.380</v>
      </c>
      <c r="H163" s="69">
        <f t="shared" si="17"/>
        <v>15.5</v>
      </c>
      <c r="I163" s="113" t="s">
        <v>816</v>
      </c>
      <c r="J163" s="114" t="s">
        <v>817</v>
      </c>
      <c r="K163" s="113">
        <v>15.5</v>
      </c>
      <c r="L163" s="113" t="s">
        <v>360</v>
      </c>
      <c r="M163" s="114" t="s">
        <v>355</v>
      </c>
      <c r="N163" s="114"/>
      <c r="O163" s="115" t="s">
        <v>769</v>
      </c>
      <c r="P163" s="115" t="s">
        <v>818</v>
      </c>
    </row>
    <row r="164" spans="1:16" ht="12.75" customHeight="1" x14ac:dyDescent="0.2">
      <c r="A164" s="69" t="str">
        <f t="shared" si="12"/>
        <v> BBS 49 </v>
      </c>
      <c r="B164" s="2" t="str">
        <f t="shared" si="13"/>
        <v>II</v>
      </c>
      <c r="C164" s="69">
        <f t="shared" si="14"/>
        <v>44452.438999999998</v>
      </c>
      <c r="D164" t="str">
        <f t="shared" si="15"/>
        <v>vis</v>
      </c>
      <c r="E164">
        <f>VLOOKUP(C164,'Active 1'!C$21:E$968,3,FALSE)</f>
        <v>21.493833917416961</v>
      </c>
      <c r="F164" s="2" t="s">
        <v>345</v>
      </c>
      <c r="G164" t="str">
        <f t="shared" si="16"/>
        <v>44452.439</v>
      </c>
      <c r="H164" s="69">
        <f t="shared" si="17"/>
        <v>21.5</v>
      </c>
      <c r="I164" s="113" t="s">
        <v>819</v>
      </c>
      <c r="J164" s="114" t="s">
        <v>820</v>
      </c>
      <c r="K164" s="113">
        <v>21.5</v>
      </c>
      <c r="L164" s="113" t="s">
        <v>476</v>
      </c>
      <c r="M164" s="114" t="s">
        <v>355</v>
      </c>
      <c r="N164" s="114"/>
      <c r="O164" s="115" t="s">
        <v>525</v>
      </c>
      <c r="P164" s="115" t="s">
        <v>821</v>
      </c>
    </row>
    <row r="165" spans="1:16" ht="12.75" customHeight="1" x14ac:dyDescent="0.2">
      <c r="A165" s="69" t="str">
        <f t="shared" si="12"/>
        <v> BBS 49 </v>
      </c>
      <c r="B165" s="2" t="str">
        <f t="shared" si="13"/>
        <v>II</v>
      </c>
      <c r="C165" s="69">
        <f t="shared" si="14"/>
        <v>44479.28</v>
      </c>
      <c r="D165" t="str">
        <f t="shared" si="15"/>
        <v>vis</v>
      </c>
      <c r="E165">
        <f>VLOOKUP(C165,'Active 1'!C$21:E$968,3,FALSE)</f>
        <v>37.495897462833078</v>
      </c>
      <c r="F165" s="2" t="s">
        <v>345</v>
      </c>
      <c r="G165" t="str">
        <f t="shared" si="16"/>
        <v>44479.280</v>
      </c>
      <c r="H165" s="69">
        <f t="shared" si="17"/>
        <v>37.5</v>
      </c>
      <c r="I165" s="113" t="s">
        <v>822</v>
      </c>
      <c r="J165" s="114" t="s">
        <v>823</v>
      </c>
      <c r="K165" s="113">
        <v>37.5</v>
      </c>
      <c r="L165" s="113" t="s">
        <v>607</v>
      </c>
      <c r="M165" s="114" t="s">
        <v>355</v>
      </c>
      <c r="N165" s="114"/>
      <c r="O165" s="115" t="s">
        <v>824</v>
      </c>
      <c r="P165" s="115" t="s">
        <v>821</v>
      </c>
    </row>
    <row r="166" spans="1:16" ht="12.75" customHeight="1" x14ac:dyDescent="0.2">
      <c r="A166" s="69" t="str">
        <f t="shared" si="12"/>
        <v> BBS 56 </v>
      </c>
      <c r="B166" s="2" t="str">
        <f t="shared" si="13"/>
        <v>II</v>
      </c>
      <c r="C166" s="69">
        <f t="shared" si="14"/>
        <v>44489.347999999998</v>
      </c>
      <c r="D166" t="str">
        <f t="shared" si="15"/>
        <v>vis</v>
      </c>
      <c r="E166">
        <f>VLOOKUP(C166,'Active 1'!C$21:E$968,3,FALSE)</f>
        <v>43.498236264488611</v>
      </c>
      <c r="F166" s="2" t="s">
        <v>345</v>
      </c>
      <c r="G166" t="str">
        <f t="shared" si="16"/>
        <v>44489.348</v>
      </c>
      <c r="H166" s="69">
        <f t="shared" si="17"/>
        <v>43.5</v>
      </c>
      <c r="I166" s="113" t="s">
        <v>825</v>
      </c>
      <c r="J166" s="114" t="s">
        <v>826</v>
      </c>
      <c r="K166" s="113">
        <v>43.5</v>
      </c>
      <c r="L166" s="113" t="s">
        <v>531</v>
      </c>
      <c r="M166" s="114" t="s">
        <v>355</v>
      </c>
      <c r="N166" s="114"/>
      <c r="O166" s="115" t="s">
        <v>791</v>
      </c>
      <c r="P166" s="115" t="s">
        <v>792</v>
      </c>
    </row>
    <row r="167" spans="1:16" ht="12.75" customHeight="1" x14ac:dyDescent="0.2">
      <c r="A167" s="69" t="str">
        <f t="shared" si="12"/>
        <v> BBS 50 </v>
      </c>
      <c r="B167" s="2" t="str">
        <f t="shared" si="13"/>
        <v>I</v>
      </c>
      <c r="C167" s="69">
        <f t="shared" si="14"/>
        <v>44510.317999999999</v>
      </c>
      <c r="D167" t="str">
        <f t="shared" si="15"/>
        <v>vis</v>
      </c>
      <c r="E167">
        <f>VLOOKUP(C167,'Active 1'!C$21:E$968,3,FALSE)</f>
        <v>56.000127868653522</v>
      </c>
      <c r="F167" s="2" t="s">
        <v>345</v>
      </c>
      <c r="G167" t="str">
        <f t="shared" si="16"/>
        <v>44510.318</v>
      </c>
      <c r="H167" s="69">
        <f t="shared" si="17"/>
        <v>56</v>
      </c>
      <c r="I167" s="113" t="s">
        <v>827</v>
      </c>
      <c r="J167" s="114" t="s">
        <v>828</v>
      </c>
      <c r="K167" s="113">
        <v>56</v>
      </c>
      <c r="L167" s="113" t="s">
        <v>541</v>
      </c>
      <c r="M167" s="114" t="s">
        <v>355</v>
      </c>
      <c r="N167" s="114"/>
      <c r="O167" s="115" t="s">
        <v>525</v>
      </c>
      <c r="P167" s="115" t="s">
        <v>829</v>
      </c>
    </row>
    <row r="168" spans="1:16" ht="12.75" customHeight="1" x14ac:dyDescent="0.2">
      <c r="A168" s="69" t="str">
        <f t="shared" si="12"/>
        <v> AOEB 2 </v>
      </c>
      <c r="B168" s="2" t="str">
        <f t="shared" si="13"/>
        <v>I</v>
      </c>
      <c r="C168" s="69">
        <f t="shared" si="14"/>
        <v>44778.701999999997</v>
      </c>
      <c r="D168" t="str">
        <f t="shared" si="15"/>
        <v>vis</v>
      </c>
      <c r="E168">
        <f>VLOOKUP(C168,'Active 1'!C$21:E$968,3,FALSE)</f>
        <v>216.00526264652598</v>
      </c>
      <c r="F168" s="2" t="s">
        <v>345</v>
      </c>
      <c r="G168" t="str">
        <f t="shared" si="16"/>
        <v>44778.702</v>
      </c>
      <c r="H168" s="69">
        <f t="shared" si="17"/>
        <v>216</v>
      </c>
      <c r="I168" s="113" t="s">
        <v>830</v>
      </c>
      <c r="J168" s="114" t="s">
        <v>831</v>
      </c>
      <c r="K168" s="113">
        <v>216</v>
      </c>
      <c r="L168" s="113" t="s">
        <v>790</v>
      </c>
      <c r="M168" s="114" t="s">
        <v>355</v>
      </c>
      <c r="N168" s="114"/>
      <c r="O168" s="115" t="s">
        <v>741</v>
      </c>
      <c r="P168" s="115" t="s">
        <v>585</v>
      </c>
    </row>
    <row r="169" spans="1:16" ht="12.75" customHeight="1" x14ac:dyDescent="0.2">
      <c r="A169" s="69" t="str">
        <f t="shared" si="12"/>
        <v>IBVS 2545 </v>
      </c>
      <c r="B169" s="2" t="str">
        <f t="shared" si="13"/>
        <v>I</v>
      </c>
      <c r="C169" s="69">
        <f t="shared" si="14"/>
        <v>44793.789499999999</v>
      </c>
      <c r="D169" t="str">
        <f t="shared" si="15"/>
        <v>vis</v>
      </c>
      <c r="E169">
        <f>VLOOKUP(C169,'Active 1'!C$21:E$968,3,FALSE)</f>
        <v>225.00012624108228</v>
      </c>
      <c r="F169" s="2" t="s">
        <v>345</v>
      </c>
      <c r="G169" t="str">
        <f t="shared" si="16"/>
        <v>44793.7895</v>
      </c>
      <c r="H169" s="69">
        <f t="shared" si="17"/>
        <v>225</v>
      </c>
      <c r="I169" s="113" t="s">
        <v>832</v>
      </c>
      <c r="J169" s="114" t="s">
        <v>833</v>
      </c>
      <c r="K169" s="113">
        <v>225</v>
      </c>
      <c r="L169" s="113" t="s">
        <v>834</v>
      </c>
      <c r="M169" s="114" t="s">
        <v>349</v>
      </c>
      <c r="N169" s="114" t="s">
        <v>152</v>
      </c>
      <c r="O169" s="115" t="s">
        <v>835</v>
      </c>
      <c r="P169" s="116" t="s">
        <v>797</v>
      </c>
    </row>
    <row r="170" spans="1:16" ht="12.75" customHeight="1" x14ac:dyDescent="0.2">
      <c r="A170" s="69" t="str">
        <f t="shared" si="12"/>
        <v> BBS 57 </v>
      </c>
      <c r="B170" s="2" t="str">
        <f t="shared" si="13"/>
        <v>I</v>
      </c>
      <c r="C170" s="69">
        <f t="shared" si="14"/>
        <v>44795.463000000003</v>
      </c>
      <c r="D170" t="str">
        <f t="shared" si="15"/>
        <v>vis</v>
      </c>
      <c r="E170">
        <f>VLOOKUP(C170,'Active 1'!C$21:E$968,3,FALSE)</f>
        <v>225.99783323200381</v>
      </c>
      <c r="F170" s="2" t="s">
        <v>345</v>
      </c>
      <c r="G170" t="str">
        <f t="shared" si="16"/>
        <v>44795.463</v>
      </c>
      <c r="H170" s="69">
        <f t="shared" si="17"/>
        <v>226</v>
      </c>
      <c r="I170" s="113" t="s">
        <v>836</v>
      </c>
      <c r="J170" s="114" t="s">
        <v>837</v>
      </c>
      <c r="K170" s="113">
        <v>226</v>
      </c>
      <c r="L170" s="113" t="s">
        <v>381</v>
      </c>
      <c r="M170" s="114" t="s">
        <v>355</v>
      </c>
      <c r="N170" s="114"/>
      <c r="O170" s="115" t="s">
        <v>838</v>
      </c>
      <c r="P170" s="115" t="s">
        <v>839</v>
      </c>
    </row>
    <row r="171" spans="1:16" ht="12.75" customHeight="1" x14ac:dyDescent="0.2">
      <c r="A171" s="69" t="str">
        <f t="shared" si="12"/>
        <v> BBS 56 </v>
      </c>
      <c r="B171" s="2" t="str">
        <f t="shared" si="13"/>
        <v>II</v>
      </c>
      <c r="C171" s="69">
        <f t="shared" si="14"/>
        <v>44816.417999999998</v>
      </c>
      <c r="D171" t="str">
        <f t="shared" si="15"/>
        <v>vis</v>
      </c>
      <c r="E171">
        <f>VLOOKUP(C171,'Active 1'!C$21:E$968,3,FALSE)</f>
        <v>238.49078213830768</v>
      </c>
      <c r="F171" s="2" t="s">
        <v>345</v>
      </c>
      <c r="G171" t="str">
        <f t="shared" si="16"/>
        <v>44816.418</v>
      </c>
      <c r="H171" s="69">
        <f t="shared" si="17"/>
        <v>238.5</v>
      </c>
      <c r="I171" s="113" t="s">
        <v>840</v>
      </c>
      <c r="J171" s="114" t="s">
        <v>841</v>
      </c>
      <c r="K171" s="113">
        <v>238.5</v>
      </c>
      <c r="L171" s="113" t="s">
        <v>588</v>
      </c>
      <c r="M171" s="114" t="s">
        <v>355</v>
      </c>
      <c r="N171" s="114"/>
      <c r="O171" s="115" t="s">
        <v>525</v>
      </c>
      <c r="P171" s="115" t="s">
        <v>792</v>
      </c>
    </row>
    <row r="172" spans="1:16" ht="12.75" customHeight="1" x14ac:dyDescent="0.2">
      <c r="A172" s="69" t="str">
        <f t="shared" si="12"/>
        <v> BBS 57 </v>
      </c>
      <c r="B172" s="2" t="str">
        <f t="shared" si="13"/>
        <v>I</v>
      </c>
      <c r="C172" s="69">
        <f t="shared" si="14"/>
        <v>44879.315000000002</v>
      </c>
      <c r="D172" t="str">
        <f t="shared" si="15"/>
        <v>vis</v>
      </c>
      <c r="E172">
        <f>VLOOKUP(C172,'Active 1'!C$21:E$968,3,FALSE)</f>
        <v>275.98870661266022</v>
      </c>
      <c r="F172" s="2" t="s">
        <v>345</v>
      </c>
      <c r="G172" t="str">
        <f t="shared" si="16"/>
        <v>44879.315</v>
      </c>
      <c r="H172" s="69">
        <f t="shared" si="17"/>
        <v>276</v>
      </c>
      <c r="I172" s="113" t="s">
        <v>842</v>
      </c>
      <c r="J172" s="114" t="s">
        <v>843</v>
      </c>
      <c r="K172" s="113">
        <v>276</v>
      </c>
      <c r="L172" s="113" t="s">
        <v>407</v>
      </c>
      <c r="M172" s="114" t="s">
        <v>355</v>
      </c>
      <c r="N172" s="114"/>
      <c r="O172" s="115" t="s">
        <v>525</v>
      </c>
      <c r="P172" s="115" t="s">
        <v>839</v>
      </c>
    </row>
    <row r="173" spans="1:16" ht="12.75" customHeight="1" x14ac:dyDescent="0.2">
      <c r="A173" s="69" t="str">
        <f t="shared" si="12"/>
        <v>BAVM 36 </v>
      </c>
      <c r="B173" s="2" t="str">
        <f t="shared" si="13"/>
        <v>I</v>
      </c>
      <c r="C173" s="69">
        <f t="shared" si="14"/>
        <v>45102.392</v>
      </c>
      <c r="D173" t="str">
        <f t="shared" si="15"/>
        <v>vis</v>
      </c>
      <c r="E173">
        <f>VLOOKUP(C173,'Active 1'!C$21:E$968,3,FALSE)</f>
        <v>408.98272060322336</v>
      </c>
      <c r="F173" s="2" t="s">
        <v>345</v>
      </c>
      <c r="G173" t="str">
        <f t="shared" si="16"/>
        <v>45102.392</v>
      </c>
      <c r="H173" s="69">
        <f t="shared" si="17"/>
        <v>409</v>
      </c>
      <c r="I173" s="113" t="s">
        <v>844</v>
      </c>
      <c r="J173" s="114" t="s">
        <v>845</v>
      </c>
      <c r="K173" s="113">
        <v>409</v>
      </c>
      <c r="L173" s="113" t="s">
        <v>846</v>
      </c>
      <c r="M173" s="114" t="s">
        <v>847</v>
      </c>
      <c r="N173" s="114"/>
      <c r="O173" s="115" t="s">
        <v>848</v>
      </c>
      <c r="P173" s="116" t="s">
        <v>241</v>
      </c>
    </row>
    <row r="174" spans="1:16" ht="12.75" customHeight="1" x14ac:dyDescent="0.2">
      <c r="A174" s="69" t="str">
        <f t="shared" si="12"/>
        <v>BAVM 36 </v>
      </c>
      <c r="B174" s="2" t="str">
        <f t="shared" si="13"/>
        <v>II</v>
      </c>
      <c r="C174" s="69">
        <f t="shared" si="14"/>
        <v>45138.482000000004</v>
      </c>
      <c r="D174" t="str">
        <f t="shared" si="15"/>
        <v>vis</v>
      </c>
      <c r="E174">
        <f>VLOOKUP(C174,'Active 1'!C$21:E$968,3,FALSE)</f>
        <v>430.49885164730222</v>
      </c>
      <c r="F174" s="2" t="s">
        <v>345</v>
      </c>
      <c r="G174" t="str">
        <f t="shared" si="16"/>
        <v>45138.482</v>
      </c>
      <c r="H174" s="69">
        <f t="shared" si="17"/>
        <v>430.5</v>
      </c>
      <c r="I174" s="113" t="s">
        <v>849</v>
      </c>
      <c r="J174" s="114" t="s">
        <v>850</v>
      </c>
      <c r="K174" s="113">
        <v>430.5</v>
      </c>
      <c r="L174" s="113" t="s">
        <v>800</v>
      </c>
      <c r="M174" s="114" t="s">
        <v>847</v>
      </c>
      <c r="N174" s="114"/>
      <c r="O174" s="115" t="s">
        <v>848</v>
      </c>
      <c r="P174" s="116" t="s">
        <v>241</v>
      </c>
    </row>
    <row r="175" spans="1:16" ht="12.75" customHeight="1" x14ac:dyDescent="0.2">
      <c r="A175" s="69" t="str">
        <f t="shared" si="12"/>
        <v>BAVM 36 </v>
      </c>
      <c r="B175" s="2" t="str">
        <f t="shared" si="13"/>
        <v>I</v>
      </c>
      <c r="C175" s="69">
        <f t="shared" si="14"/>
        <v>45159.452599999997</v>
      </c>
      <c r="D175" t="str">
        <f t="shared" si="15"/>
        <v>vis</v>
      </c>
      <c r="E175">
        <f>VLOOKUP(C175,'Active 1'!C$21:E$968,3,FALSE)</f>
        <v>443.00110095937669</v>
      </c>
      <c r="F175" s="2" t="s">
        <v>345</v>
      </c>
      <c r="G175" t="str">
        <f t="shared" si="16"/>
        <v>45159.4526</v>
      </c>
      <c r="H175" s="69">
        <f t="shared" si="17"/>
        <v>443</v>
      </c>
      <c r="I175" s="113" t="s">
        <v>851</v>
      </c>
      <c r="J175" s="114" t="s">
        <v>852</v>
      </c>
      <c r="K175" s="113">
        <v>443</v>
      </c>
      <c r="L175" s="113" t="s">
        <v>853</v>
      </c>
      <c r="M175" s="114" t="s">
        <v>349</v>
      </c>
      <c r="N175" s="114" t="s">
        <v>345</v>
      </c>
      <c r="O175" s="115" t="s">
        <v>854</v>
      </c>
      <c r="P175" s="116" t="s">
        <v>241</v>
      </c>
    </row>
    <row r="176" spans="1:16" ht="12.75" customHeight="1" x14ac:dyDescent="0.2">
      <c r="A176" s="69" t="str">
        <f t="shared" si="12"/>
        <v> BBS 61 </v>
      </c>
      <c r="B176" s="2" t="str">
        <f t="shared" si="13"/>
        <v>II</v>
      </c>
      <c r="C176" s="69">
        <f t="shared" si="14"/>
        <v>45180.415999999997</v>
      </c>
      <c r="D176" t="str">
        <f t="shared" si="15"/>
        <v>vis</v>
      </c>
      <c r="E176">
        <f>VLOOKUP(C176,'Active 1'!C$21:E$968,3,FALSE)</f>
        <v>455.49905777648411</v>
      </c>
      <c r="F176" s="2" t="s">
        <v>345</v>
      </c>
      <c r="G176" t="str">
        <f t="shared" si="16"/>
        <v>45180.416</v>
      </c>
      <c r="H176" s="69">
        <f t="shared" si="17"/>
        <v>455.5</v>
      </c>
      <c r="I176" s="113" t="s">
        <v>855</v>
      </c>
      <c r="J176" s="114" t="s">
        <v>856</v>
      </c>
      <c r="K176" s="113">
        <v>455.5</v>
      </c>
      <c r="L176" s="113" t="s">
        <v>800</v>
      </c>
      <c r="M176" s="114" t="s">
        <v>355</v>
      </c>
      <c r="N176" s="114"/>
      <c r="O176" s="115" t="s">
        <v>525</v>
      </c>
      <c r="P176" s="115" t="s">
        <v>857</v>
      </c>
    </row>
    <row r="177" spans="1:16" ht="12.75" customHeight="1" x14ac:dyDescent="0.2">
      <c r="A177" s="69" t="str">
        <f t="shared" si="12"/>
        <v>IBVS 2545 </v>
      </c>
      <c r="B177" s="2" t="str">
        <f t="shared" si="13"/>
        <v>I</v>
      </c>
      <c r="C177" s="69">
        <f t="shared" si="14"/>
        <v>45479.824999999997</v>
      </c>
      <c r="D177" t="str">
        <f t="shared" si="15"/>
        <v>vis</v>
      </c>
      <c r="E177">
        <f>VLOOKUP(C177,'Active 1'!C$21:E$968,3,FALSE)</f>
        <v>634.00067262203481</v>
      </c>
      <c r="F177" s="2" t="s">
        <v>345</v>
      </c>
      <c r="G177" t="str">
        <f t="shared" si="16"/>
        <v>45479.8250</v>
      </c>
      <c r="H177" s="69">
        <f t="shared" si="17"/>
        <v>634</v>
      </c>
      <c r="I177" s="113" t="s">
        <v>858</v>
      </c>
      <c r="J177" s="114" t="s">
        <v>859</v>
      </c>
      <c r="K177" s="113">
        <v>634</v>
      </c>
      <c r="L177" s="113" t="s">
        <v>860</v>
      </c>
      <c r="M177" s="114" t="s">
        <v>349</v>
      </c>
      <c r="N177" s="114" t="s">
        <v>152</v>
      </c>
      <c r="O177" s="115" t="s">
        <v>835</v>
      </c>
      <c r="P177" s="116" t="s">
        <v>797</v>
      </c>
    </row>
    <row r="178" spans="1:16" ht="12.75" customHeight="1" x14ac:dyDescent="0.2">
      <c r="A178" s="69" t="str">
        <f t="shared" si="12"/>
        <v> AOEB 2 </v>
      </c>
      <c r="B178" s="2" t="str">
        <f t="shared" si="13"/>
        <v>I</v>
      </c>
      <c r="C178" s="69">
        <f t="shared" si="14"/>
        <v>45511.7</v>
      </c>
      <c r="D178" t="str">
        <f t="shared" si="15"/>
        <v>vis</v>
      </c>
      <c r="E178">
        <f>VLOOKUP(C178,'Active 1'!C$21:E$968,3,FALSE)</f>
        <v>653.0039055682787</v>
      </c>
      <c r="F178" s="2" t="s">
        <v>345</v>
      </c>
      <c r="G178" t="str">
        <f t="shared" si="16"/>
        <v>45511.700</v>
      </c>
      <c r="H178" s="69">
        <f t="shared" si="17"/>
        <v>653</v>
      </c>
      <c r="I178" s="113" t="s">
        <v>861</v>
      </c>
      <c r="J178" s="114" t="s">
        <v>862</v>
      </c>
      <c r="K178" s="113">
        <v>653</v>
      </c>
      <c r="L178" s="113" t="s">
        <v>576</v>
      </c>
      <c r="M178" s="114" t="s">
        <v>355</v>
      </c>
      <c r="N178" s="114"/>
      <c r="O178" s="115" t="s">
        <v>361</v>
      </c>
      <c r="P178" s="115" t="s">
        <v>585</v>
      </c>
    </row>
    <row r="179" spans="1:16" ht="12.75" customHeight="1" x14ac:dyDescent="0.2">
      <c r="A179" s="69" t="str">
        <f t="shared" si="12"/>
        <v> AOEB 2 </v>
      </c>
      <c r="B179" s="2" t="str">
        <f t="shared" si="13"/>
        <v>I</v>
      </c>
      <c r="C179" s="69">
        <f t="shared" si="14"/>
        <v>45516.731</v>
      </c>
      <c r="D179" t="str">
        <f t="shared" si="15"/>
        <v>vis</v>
      </c>
      <c r="E179">
        <f>VLOOKUP(C179,'Active 1'!C$21:E$968,3,FALSE)</f>
        <v>656.00328642953684</v>
      </c>
      <c r="F179" s="2" t="s">
        <v>345</v>
      </c>
      <c r="G179" t="str">
        <f t="shared" si="16"/>
        <v>45516.731</v>
      </c>
      <c r="H179" s="69">
        <f t="shared" si="17"/>
        <v>656</v>
      </c>
      <c r="I179" s="113" t="s">
        <v>863</v>
      </c>
      <c r="J179" s="114" t="s">
        <v>864</v>
      </c>
      <c r="K179" s="113">
        <v>656</v>
      </c>
      <c r="L179" s="113" t="s">
        <v>717</v>
      </c>
      <c r="M179" s="114" t="s">
        <v>355</v>
      </c>
      <c r="N179" s="114"/>
      <c r="O179" s="115" t="s">
        <v>361</v>
      </c>
      <c r="P179" s="115" t="s">
        <v>585</v>
      </c>
    </row>
    <row r="180" spans="1:16" ht="12.75" customHeight="1" x14ac:dyDescent="0.2">
      <c r="A180" s="69" t="str">
        <f t="shared" si="12"/>
        <v> AOEB 2 </v>
      </c>
      <c r="B180" s="2" t="str">
        <f t="shared" si="13"/>
        <v>I</v>
      </c>
      <c r="C180" s="69">
        <f t="shared" si="14"/>
        <v>45521.767</v>
      </c>
      <c r="D180" t="str">
        <f t="shared" si="15"/>
        <v>vis</v>
      </c>
      <c r="E180">
        <f>VLOOKUP(C180,'Active 1'!C$21:E$968,3,FALSE)</f>
        <v>659.00564819007911</v>
      </c>
      <c r="F180" s="2" t="s">
        <v>345</v>
      </c>
      <c r="G180" t="str">
        <f t="shared" si="16"/>
        <v>45521.767</v>
      </c>
      <c r="H180" s="69">
        <f t="shared" si="17"/>
        <v>659</v>
      </c>
      <c r="I180" s="113" t="s">
        <v>865</v>
      </c>
      <c r="J180" s="114" t="s">
        <v>866</v>
      </c>
      <c r="K180" s="113">
        <v>659</v>
      </c>
      <c r="L180" s="113" t="s">
        <v>790</v>
      </c>
      <c r="M180" s="114" t="s">
        <v>355</v>
      </c>
      <c r="N180" s="114"/>
      <c r="O180" s="115" t="s">
        <v>658</v>
      </c>
      <c r="P180" s="115" t="s">
        <v>585</v>
      </c>
    </row>
    <row r="181" spans="1:16" ht="12.75" customHeight="1" x14ac:dyDescent="0.2">
      <c r="A181" s="69" t="str">
        <f t="shared" si="12"/>
        <v> BBS 68 </v>
      </c>
      <c r="B181" s="2" t="str">
        <f t="shared" si="13"/>
        <v>I</v>
      </c>
      <c r="C181" s="69">
        <f t="shared" si="14"/>
        <v>45528.468999999997</v>
      </c>
      <c r="D181" t="str">
        <f t="shared" si="15"/>
        <v>vis</v>
      </c>
      <c r="E181">
        <f>VLOOKUP(C181,'Active 1'!C$21:E$968,3,FALSE)</f>
        <v>663.0012455926103</v>
      </c>
      <c r="F181" s="2" t="s">
        <v>345</v>
      </c>
      <c r="G181" t="str">
        <f t="shared" si="16"/>
        <v>45528.469</v>
      </c>
      <c r="H181" s="69">
        <f t="shared" si="17"/>
        <v>663</v>
      </c>
      <c r="I181" s="113" t="s">
        <v>867</v>
      </c>
      <c r="J181" s="114" t="s">
        <v>868</v>
      </c>
      <c r="K181" s="113">
        <v>663</v>
      </c>
      <c r="L181" s="113" t="s">
        <v>354</v>
      </c>
      <c r="M181" s="114" t="s">
        <v>355</v>
      </c>
      <c r="N181" s="114"/>
      <c r="O181" s="115" t="s">
        <v>650</v>
      </c>
      <c r="P181" s="115" t="s">
        <v>869</v>
      </c>
    </row>
    <row r="182" spans="1:16" ht="12.75" customHeight="1" x14ac:dyDescent="0.2">
      <c r="A182" s="69" t="str">
        <f t="shared" si="12"/>
        <v> AOEB 2 </v>
      </c>
      <c r="B182" s="2" t="str">
        <f t="shared" si="13"/>
        <v>I</v>
      </c>
      <c r="C182" s="69">
        <f t="shared" si="14"/>
        <v>45890.773000000001</v>
      </c>
      <c r="D182" t="str">
        <f t="shared" si="15"/>
        <v>vis</v>
      </c>
      <c r="E182">
        <f>VLOOKUP(C182,'Active 1'!C$21:E$968,3,FALSE)</f>
        <v>878.99959255279896</v>
      </c>
      <c r="F182" s="2" t="s">
        <v>345</v>
      </c>
      <c r="G182" t="str">
        <f t="shared" si="16"/>
        <v>45890.773</v>
      </c>
      <c r="H182" s="69">
        <f t="shared" si="17"/>
        <v>879</v>
      </c>
      <c r="I182" s="113" t="s">
        <v>870</v>
      </c>
      <c r="J182" s="114" t="s">
        <v>871</v>
      </c>
      <c r="K182" s="113">
        <v>879</v>
      </c>
      <c r="L182" s="113" t="s">
        <v>371</v>
      </c>
      <c r="M182" s="114" t="s">
        <v>355</v>
      </c>
      <c r="N182" s="114"/>
      <c r="O182" s="115" t="s">
        <v>872</v>
      </c>
      <c r="P182" s="115" t="s">
        <v>585</v>
      </c>
    </row>
    <row r="183" spans="1:16" ht="12.75" customHeight="1" x14ac:dyDescent="0.2">
      <c r="A183" s="69" t="str">
        <f t="shared" si="12"/>
        <v> BBS 73 </v>
      </c>
      <c r="B183" s="2" t="str">
        <f t="shared" si="13"/>
        <v>I</v>
      </c>
      <c r="C183" s="69">
        <f t="shared" si="14"/>
        <v>45892.455999999998</v>
      </c>
      <c r="D183" t="str">
        <f t="shared" si="15"/>
        <v>vis</v>
      </c>
      <c r="E183">
        <f>VLOOKUP(C183,'Active 1'!C$21:E$968,3,FALSE)</f>
        <v>880.002963252359</v>
      </c>
      <c r="F183" s="2" t="s">
        <v>345</v>
      </c>
      <c r="G183" t="str">
        <f t="shared" si="16"/>
        <v>45892.456</v>
      </c>
      <c r="H183" s="69">
        <f t="shared" si="17"/>
        <v>880</v>
      </c>
      <c r="I183" s="113" t="s">
        <v>873</v>
      </c>
      <c r="J183" s="114" t="s">
        <v>874</v>
      </c>
      <c r="K183" s="113">
        <v>880</v>
      </c>
      <c r="L183" s="113" t="s">
        <v>524</v>
      </c>
      <c r="M183" s="114" t="s">
        <v>349</v>
      </c>
      <c r="N183" s="114" t="s">
        <v>152</v>
      </c>
      <c r="O183" s="115" t="s">
        <v>429</v>
      </c>
      <c r="P183" s="115" t="s">
        <v>875</v>
      </c>
    </row>
    <row r="184" spans="1:16" ht="12.75" customHeight="1" x14ac:dyDescent="0.2">
      <c r="A184" s="69" t="str">
        <f t="shared" si="12"/>
        <v>BAVM 39 </v>
      </c>
      <c r="B184" s="2" t="str">
        <f t="shared" si="13"/>
        <v>I</v>
      </c>
      <c r="C184" s="69">
        <f t="shared" si="14"/>
        <v>45892.466</v>
      </c>
      <c r="D184" t="str">
        <f t="shared" si="15"/>
        <v>vis</v>
      </c>
      <c r="E184">
        <f>VLOOKUP(C184,'Active 1'!C$21:E$968,3,FALSE)</f>
        <v>880.00892505093168</v>
      </c>
      <c r="F184" s="2" t="s">
        <v>345</v>
      </c>
      <c r="G184" t="str">
        <f t="shared" si="16"/>
        <v>45892.466</v>
      </c>
      <c r="H184" s="69">
        <f t="shared" si="17"/>
        <v>880</v>
      </c>
      <c r="I184" s="113" t="s">
        <v>876</v>
      </c>
      <c r="J184" s="114" t="s">
        <v>877</v>
      </c>
      <c r="K184" s="113">
        <v>880</v>
      </c>
      <c r="L184" s="113" t="s">
        <v>878</v>
      </c>
      <c r="M184" s="114" t="s">
        <v>355</v>
      </c>
      <c r="N184" s="114"/>
      <c r="O184" s="115" t="s">
        <v>879</v>
      </c>
      <c r="P184" s="116" t="s">
        <v>880</v>
      </c>
    </row>
    <row r="185" spans="1:16" ht="12.75" customHeight="1" x14ac:dyDescent="0.2">
      <c r="A185" s="69" t="str">
        <f t="shared" si="12"/>
        <v> AOEB 2 </v>
      </c>
      <c r="B185" s="2" t="str">
        <f t="shared" si="13"/>
        <v>I</v>
      </c>
      <c r="C185" s="69">
        <f t="shared" si="14"/>
        <v>45917.637000000002</v>
      </c>
      <c r="D185" t="str">
        <f t="shared" si="15"/>
        <v>vis</v>
      </c>
      <c r="E185">
        <f>VLOOKUP(C185,'Active 1'!C$21:E$968,3,FALSE)</f>
        <v>895.01536823492995</v>
      </c>
      <c r="F185" s="2" t="s">
        <v>345</v>
      </c>
      <c r="G185" t="str">
        <f t="shared" si="16"/>
        <v>45917.637</v>
      </c>
      <c r="H185" s="69">
        <f t="shared" si="17"/>
        <v>895</v>
      </c>
      <c r="I185" s="113" t="s">
        <v>881</v>
      </c>
      <c r="J185" s="114" t="s">
        <v>882</v>
      </c>
      <c r="K185" s="113">
        <v>895</v>
      </c>
      <c r="L185" s="113" t="s">
        <v>883</v>
      </c>
      <c r="M185" s="114" t="s">
        <v>355</v>
      </c>
      <c r="N185" s="114"/>
      <c r="O185" s="115" t="s">
        <v>884</v>
      </c>
      <c r="P185" s="115" t="s">
        <v>585</v>
      </c>
    </row>
    <row r="186" spans="1:16" ht="12.75" customHeight="1" x14ac:dyDescent="0.2">
      <c r="A186" s="69" t="str">
        <f t="shared" si="12"/>
        <v>BAVM 39 </v>
      </c>
      <c r="B186" s="2" t="str">
        <f t="shared" si="13"/>
        <v>I</v>
      </c>
      <c r="C186" s="69">
        <f t="shared" si="14"/>
        <v>45934.375</v>
      </c>
      <c r="D186" t="str">
        <f t="shared" si="15"/>
        <v>vis</v>
      </c>
      <c r="E186">
        <f>VLOOKUP(C186,'Active 1'!C$21:E$968,3,FALSE)</f>
        <v>904.99422668368857</v>
      </c>
      <c r="F186" s="2" t="s">
        <v>345</v>
      </c>
      <c r="G186" t="str">
        <f t="shared" si="16"/>
        <v>45934.375</v>
      </c>
      <c r="H186" s="69">
        <f t="shared" si="17"/>
        <v>905</v>
      </c>
      <c r="I186" s="113" t="s">
        <v>885</v>
      </c>
      <c r="J186" s="114" t="s">
        <v>886</v>
      </c>
      <c r="K186" s="113">
        <v>905</v>
      </c>
      <c r="L186" s="113" t="s">
        <v>476</v>
      </c>
      <c r="M186" s="114" t="s">
        <v>355</v>
      </c>
      <c r="N186" s="114"/>
      <c r="O186" s="115" t="s">
        <v>887</v>
      </c>
      <c r="P186" s="116" t="s">
        <v>880</v>
      </c>
    </row>
    <row r="187" spans="1:16" ht="12.75" customHeight="1" x14ac:dyDescent="0.2">
      <c r="A187" s="69" t="str">
        <f t="shared" si="12"/>
        <v> AOEB 2 </v>
      </c>
      <c r="B187" s="2" t="str">
        <f t="shared" si="13"/>
        <v>I</v>
      </c>
      <c r="C187" s="69">
        <f t="shared" si="14"/>
        <v>45937.732000000004</v>
      </c>
      <c r="D187" t="str">
        <f t="shared" si="15"/>
        <v>vis</v>
      </c>
      <c r="E187">
        <f>VLOOKUP(C187,'Active 1'!C$21:E$968,3,FALSE)</f>
        <v>906.99560246409987</v>
      </c>
      <c r="F187" s="2" t="s">
        <v>345</v>
      </c>
      <c r="G187" t="str">
        <f t="shared" si="16"/>
        <v>45937.732</v>
      </c>
      <c r="H187" s="69">
        <f t="shared" si="17"/>
        <v>907</v>
      </c>
      <c r="I187" s="113" t="s">
        <v>888</v>
      </c>
      <c r="J187" s="114" t="s">
        <v>889</v>
      </c>
      <c r="K187" s="113">
        <v>907</v>
      </c>
      <c r="L187" s="113" t="s">
        <v>607</v>
      </c>
      <c r="M187" s="114" t="s">
        <v>355</v>
      </c>
      <c r="N187" s="114"/>
      <c r="O187" s="115" t="s">
        <v>775</v>
      </c>
      <c r="P187" s="115" t="s">
        <v>585</v>
      </c>
    </row>
    <row r="188" spans="1:16" ht="12.75" customHeight="1" x14ac:dyDescent="0.2">
      <c r="A188" s="69" t="str">
        <f t="shared" si="12"/>
        <v>BAVM 43 </v>
      </c>
      <c r="B188" s="2" t="str">
        <f t="shared" si="13"/>
        <v>I</v>
      </c>
      <c r="C188" s="69">
        <f t="shared" si="14"/>
        <v>46209.478999999999</v>
      </c>
      <c r="D188" t="str">
        <f t="shared" si="15"/>
        <v>vis</v>
      </c>
      <c r="E188">
        <f>VLOOKUP(C188,'Active 1'!C$21:E$968,3,FALSE)</f>
        <v>1069.0056901015228</v>
      </c>
      <c r="F188" s="2" t="s">
        <v>345</v>
      </c>
      <c r="G188" t="str">
        <f t="shared" si="16"/>
        <v>46209.479</v>
      </c>
      <c r="H188" s="69">
        <f t="shared" si="17"/>
        <v>1069</v>
      </c>
      <c r="I188" s="113" t="s">
        <v>890</v>
      </c>
      <c r="J188" s="114" t="s">
        <v>891</v>
      </c>
      <c r="K188" s="113">
        <v>1069</v>
      </c>
      <c r="L188" s="113" t="s">
        <v>892</v>
      </c>
      <c r="M188" s="114" t="s">
        <v>355</v>
      </c>
      <c r="N188" s="114"/>
      <c r="O188" s="115" t="s">
        <v>893</v>
      </c>
      <c r="P188" s="116" t="s">
        <v>894</v>
      </c>
    </row>
    <row r="189" spans="1:16" x14ac:dyDescent="0.2">
      <c r="A189" s="69" t="str">
        <f t="shared" si="12"/>
        <v> AOEB 2 </v>
      </c>
      <c r="B189" s="2" t="str">
        <f t="shared" si="13"/>
        <v>I</v>
      </c>
      <c r="C189" s="69">
        <f t="shared" si="14"/>
        <v>46212.832000000002</v>
      </c>
      <c r="D189" t="str">
        <f t="shared" si="15"/>
        <v>vis</v>
      </c>
      <c r="E189">
        <f>VLOOKUP(C189,'Active 1'!C$21:E$968,3,FALSE)</f>
        <v>1071.004681162505</v>
      </c>
      <c r="F189" s="2" t="s">
        <v>345</v>
      </c>
      <c r="G189" t="str">
        <f t="shared" si="16"/>
        <v>46212.832</v>
      </c>
      <c r="H189" s="69">
        <f t="shared" si="17"/>
        <v>1071</v>
      </c>
      <c r="I189" s="113" t="s">
        <v>895</v>
      </c>
      <c r="J189" s="114" t="s">
        <v>896</v>
      </c>
      <c r="K189" s="113">
        <v>1071</v>
      </c>
      <c r="L189" s="113" t="s">
        <v>528</v>
      </c>
      <c r="M189" s="114" t="s">
        <v>355</v>
      </c>
      <c r="N189" s="114"/>
      <c r="O189" s="115" t="s">
        <v>775</v>
      </c>
      <c r="P189" s="115" t="s">
        <v>585</v>
      </c>
    </row>
    <row r="190" spans="1:16" x14ac:dyDescent="0.2">
      <c r="A190" s="69" t="str">
        <f t="shared" si="12"/>
        <v>IBVS 3078 </v>
      </c>
      <c r="B190" s="2" t="str">
        <f t="shared" si="13"/>
        <v>I</v>
      </c>
      <c r="C190" s="69">
        <f t="shared" si="14"/>
        <v>46219.5383</v>
      </c>
      <c r="D190" t="str">
        <f t="shared" si="15"/>
        <v>vis</v>
      </c>
      <c r="E190">
        <f>VLOOKUP(C190,'Active 1'!C$21:E$968,3,FALSE)</f>
        <v>1075.0028421384222</v>
      </c>
      <c r="F190" s="2" t="s">
        <v>345</v>
      </c>
      <c r="G190" t="str">
        <f t="shared" si="16"/>
        <v>46219.5383</v>
      </c>
      <c r="H190" s="69">
        <f t="shared" si="17"/>
        <v>1075</v>
      </c>
      <c r="I190" s="113" t="s">
        <v>897</v>
      </c>
      <c r="J190" s="114" t="s">
        <v>898</v>
      </c>
      <c r="K190" s="113">
        <v>1075</v>
      </c>
      <c r="L190" s="113" t="s">
        <v>899</v>
      </c>
      <c r="M190" s="114" t="s">
        <v>349</v>
      </c>
      <c r="N190" s="114" t="s">
        <v>152</v>
      </c>
      <c r="O190" s="115" t="s">
        <v>900</v>
      </c>
      <c r="P190" s="116" t="s">
        <v>901</v>
      </c>
    </row>
    <row r="191" spans="1:16" x14ac:dyDescent="0.2">
      <c r="A191" s="69" t="str">
        <f t="shared" si="12"/>
        <v> AOEB 2 </v>
      </c>
      <c r="B191" s="2" t="str">
        <f t="shared" si="13"/>
        <v>I</v>
      </c>
      <c r="C191" s="69">
        <f t="shared" si="14"/>
        <v>46244.701999999997</v>
      </c>
      <c r="D191" t="str">
        <f t="shared" si="15"/>
        <v>vis</v>
      </c>
      <c r="E191">
        <f>VLOOKUP(C191,'Active 1'!C$21:E$968,3,FALSE)</f>
        <v>1090.0049332094604</v>
      </c>
      <c r="F191" s="2" t="s">
        <v>345</v>
      </c>
      <c r="G191" t="str">
        <f t="shared" si="16"/>
        <v>46244.702</v>
      </c>
      <c r="H191" s="69">
        <f t="shared" si="17"/>
        <v>1090</v>
      </c>
      <c r="I191" s="113" t="s">
        <v>902</v>
      </c>
      <c r="J191" s="114" t="s">
        <v>903</v>
      </c>
      <c r="K191" s="113">
        <v>1090</v>
      </c>
      <c r="L191" s="113" t="s">
        <v>528</v>
      </c>
      <c r="M191" s="114" t="s">
        <v>355</v>
      </c>
      <c r="N191" s="114"/>
      <c r="O191" s="115" t="s">
        <v>884</v>
      </c>
      <c r="P191" s="115" t="s">
        <v>585</v>
      </c>
    </row>
    <row r="192" spans="1:16" x14ac:dyDescent="0.2">
      <c r="A192" s="69" t="str">
        <f t="shared" si="12"/>
        <v>BAVM 46 </v>
      </c>
      <c r="B192" s="2" t="str">
        <f t="shared" si="13"/>
        <v>II</v>
      </c>
      <c r="C192" s="69">
        <f t="shared" si="14"/>
        <v>46282.432000000001</v>
      </c>
      <c r="D192" t="str">
        <f t="shared" si="15"/>
        <v>vis</v>
      </c>
      <c r="E192">
        <f>VLOOKUP(C192,'Active 1'!C$21:E$968,3,FALSE)</f>
        <v>1112.4987992192439</v>
      </c>
      <c r="F192" s="2" t="s">
        <v>345</v>
      </c>
      <c r="G192" t="str">
        <f t="shared" si="16"/>
        <v>46282.432</v>
      </c>
      <c r="H192" s="69">
        <f t="shared" si="17"/>
        <v>1112.5</v>
      </c>
      <c r="I192" s="113" t="s">
        <v>904</v>
      </c>
      <c r="J192" s="114" t="s">
        <v>905</v>
      </c>
      <c r="K192" s="113">
        <v>1112.5</v>
      </c>
      <c r="L192" s="113" t="s">
        <v>800</v>
      </c>
      <c r="M192" s="114" t="s">
        <v>355</v>
      </c>
      <c r="N192" s="114"/>
      <c r="O192" s="115" t="s">
        <v>893</v>
      </c>
      <c r="P192" s="116" t="s">
        <v>906</v>
      </c>
    </row>
    <row r="193" spans="1:16" x14ac:dyDescent="0.2">
      <c r="A193" s="69" t="str">
        <f t="shared" si="12"/>
        <v>BAVM 43 </v>
      </c>
      <c r="B193" s="2" t="str">
        <f t="shared" si="13"/>
        <v>I</v>
      </c>
      <c r="C193" s="69">
        <f t="shared" si="14"/>
        <v>46298.373</v>
      </c>
      <c r="D193" t="str">
        <f t="shared" si="15"/>
        <v>vis</v>
      </c>
      <c r="E193">
        <f>VLOOKUP(C193,'Active 1'!C$21:E$968,3,FALSE)</f>
        <v>1122.002502321865</v>
      </c>
      <c r="F193" s="2" t="s">
        <v>345</v>
      </c>
      <c r="G193" t="str">
        <f t="shared" si="16"/>
        <v>46298.373</v>
      </c>
      <c r="H193" s="69">
        <f t="shared" si="17"/>
        <v>1122</v>
      </c>
      <c r="I193" s="113" t="s">
        <v>907</v>
      </c>
      <c r="J193" s="114" t="s">
        <v>908</v>
      </c>
      <c r="K193" s="113">
        <v>1122</v>
      </c>
      <c r="L193" s="113" t="s">
        <v>625</v>
      </c>
      <c r="M193" s="114" t="s">
        <v>355</v>
      </c>
      <c r="N193" s="114"/>
      <c r="O193" s="115" t="s">
        <v>879</v>
      </c>
      <c r="P193" s="116" t="s">
        <v>894</v>
      </c>
    </row>
    <row r="194" spans="1:16" x14ac:dyDescent="0.2">
      <c r="A194" s="69" t="str">
        <f t="shared" si="12"/>
        <v> MVS 11.19 </v>
      </c>
      <c r="B194" s="2" t="str">
        <f t="shared" si="13"/>
        <v>I</v>
      </c>
      <c r="C194" s="69">
        <f t="shared" si="14"/>
        <v>46335.286</v>
      </c>
      <c r="D194" t="str">
        <f t="shared" si="15"/>
        <v>vis</v>
      </c>
      <c r="E194">
        <f>VLOOKUP(C194,'Active 1'!C$21:E$968,3,FALSE)</f>
        <v>1144.0092893883657</v>
      </c>
      <c r="F194" s="2" t="s">
        <v>345</v>
      </c>
      <c r="G194" t="str">
        <f t="shared" si="16"/>
        <v>46335.286</v>
      </c>
      <c r="H194" s="69">
        <f t="shared" si="17"/>
        <v>1144</v>
      </c>
      <c r="I194" s="113" t="s">
        <v>909</v>
      </c>
      <c r="J194" s="114" t="s">
        <v>910</v>
      </c>
      <c r="K194" s="113">
        <v>1144</v>
      </c>
      <c r="L194" s="113" t="s">
        <v>911</v>
      </c>
      <c r="M194" s="114" t="s">
        <v>355</v>
      </c>
      <c r="N194" s="114"/>
      <c r="O194" s="115" t="s">
        <v>912</v>
      </c>
      <c r="P194" s="115" t="s">
        <v>913</v>
      </c>
    </row>
    <row r="195" spans="1:16" x14ac:dyDescent="0.2">
      <c r="A195" s="69" t="str">
        <f t="shared" si="12"/>
        <v> AOEB 2 </v>
      </c>
      <c r="B195" s="2" t="str">
        <f t="shared" si="13"/>
        <v>I</v>
      </c>
      <c r="C195" s="69">
        <f t="shared" si="14"/>
        <v>46623.784</v>
      </c>
      <c r="D195" t="str">
        <f t="shared" si="15"/>
        <v>vis</v>
      </c>
      <c r="E195">
        <f>VLOOKUP(C195,'Active 1'!C$21:E$968,3,FALSE)</f>
        <v>1316.005985812694</v>
      </c>
      <c r="F195" s="2" t="s">
        <v>345</v>
      </c>
      <c r="G195" t="str">
        <f t="shared" si="16"/>
        <v>46623.784</v>
      </c>
      <c r="H195" s="69">
        <f t="shared" si="17"/>
        <v>1316</v>
      </c>
      <c r="I195" s="113" t="s">
        <v>914</v>
      </c>
      <c r="J195" s="114" t="s">
        <v>915</v>
      </c>
      <c r="K195" s="113">
        <v>1316</v>
      </c>
      <c r="L195" s="113" t="s">
        <v>892</v>
      </c>
      <c r="M195" s="114" t="s">
        <v>355</v>
      </c>
      <c r="N195" s="114"/>
      <c r="O195" s="115" t="s">
        <v>775</v>
      </c>
      <c r="P195" s="115" t="s">
        <v>585</v>
      </c>
    </row>
    <row r="196" spans="1:16" x14ac:dyDescent="0.2">
      <c r="A196" s="69" t="str">
        <f t="shared" si="12"/>
        <v> MVS 11.156 </v>
      </c>
      <c r="B196" s="2" t="str">
        <f t="shared" si="13"/>
        <v>II</v>
      </c>
      <c r="C196" s="69">
        <f t="shared" si="14"/>
        <v>46643.067999999999</v>
      </c>
      <c r="D196" t="str">
        <f t="shared" si="15"/>
        <v>vis</v>
      </c>
      <c r="E196">
        <f>VLOOKUP(C196,'Active 1'!C$21:E$968,3,FALSE)</f>
        <v>1327.5027181777248</v>
      </c>
      <c r="F196" s="2" t="s">
        <v>345</v>
      </c>
      <c r="G196" t="str">
        <f t="shared" si="16"/>
        <v>46643.068</v>
      </c>
      <c r="H196" s="69">
        <f t="shared" si="17"/>
        <v>1327.5</v>
      </c>
      <c r="I196" s="113" t="s">
        <v>916</v>
      </c>
      <c r="J196" s="114" t="s">
        <v>917</v>
      </c>
      <c r="K196" s="113">
        <v>1327.5</v>
      </c>
      <c r="L196" s="113" t="s">
        <v>524</v>
      </c>
      <c r="M196" s="114" t="s">
        <v>355</v>
      </c>
      <c r="N196" s="114"/>
      <c r="O196" s="115" t="s">
        <v>918</v>
      </c>
      <c r="P196" s="115" t="s">
        <v>919</v>
      </c>
    </row>
    <row r="197" spans="1:16" x14ac:dyDescent="0.2">
      <c r="A197" s="69" t="str">
        <f t="shared" si="12"/>
        <v>BAVM 46 </v>
      </c>
      <c r="B197" s="2" t="str">
        <f t="shared" si="13"/>
        <v>II</v>
      </c>
      <c r="C197" s="69">
        <f t="shared" si="14"/>
        <v>46646.421000000002</v>
      </c>
      <c r="D197" t="str">
        <f t="shared" si="15"/>
        <v>vis</v>
      </c>
      <c r="E197">
        <f>VLOOKUP(C197,'Active 1'!C$21:E$968,3,FALSE)</f>
        <v>1329.501709238707</v>
      </c>
      <c r="F197" s="2" t="s">
        <v>345</v>
      </c>
      <c r="G197" t="str">
        <f t="shared" si="16"/>
        <v>46646.421</v>
      </c>
      <c r="H197" s="69">
        <f t="shared" si="17"/>
        <v>1329.5</v>
      </c>
      <c r="I197" s="113" t="s">
        <v>920</v>
      </c>
      <c r="J197" s="114" t="s">
        <v>921</v>
      </c>
      <c r="K197" s="113">
        <v>1329.5</v>
      </c>
      <c r="L197" s="113" t="s">
        <v>515</v>
      </c>
      <c r="M197" s="114" t="s">
        <v>355</v>
      </c>
      <c r="N197" s="114"/>
      <c r="O197" s="115" t="s">
        <v>893</v>
      </c>
      <c r="P197" s="116" t="s">
        <v>906</v>
      </c>
    </row>
    <row r="198" spans="1:16" x14ac:dyDescent="0.2">
      <c r="A198" s="69" t="str">
        <f t="shared" si="12"/>
        <v> BBS 109 </v>
      </c>
      <c r="B198" s="2" t="str">
        <f t="shared" si="13"/>
        <v>I</v>
      </c>
      <c r="C198" s="69">
        <f t="shared" si="14"/>
        <v>46657.328000000001</v>
      </c>
      <c r="D198" t="str">
        <f t="shared" si="15"/>
        <v>vis</v>
      </c>
      <c r="E198">
        <f>VLOOKUP(C198,'Active 1'!C$21:E$968,3,FALSE)</f>
        <v>1336.0042429405005</v>
      </c>
      <c r="F198" s="2" t="s">
        <v>345</v>
      </c>
      <c r="G198" t="str">
        <f t="shared" si="16"/>
        <v>46657.328</v>
      </c>
      <c r="H198" s="69">
        <f t="shared" si="17"/>
        <v>1336</v>
      </c>
      <c r="I198" s="113" t="s">
        <v>922</v>
      </c>
      <c r="J198" s="114" t="s">
        <v>923</v>
      </c>
      <c r="K198" s="113">
        <v>1336</v>
      </c>
      <c r="L198" s="113" t="s">
        <v>576</v>
      </c>
      <c r="M198" s="114" t="s">
        <v>355</v>
      </c>
      <c r="N198" s="114"/>
      <c r="O198" s="115" t="s">
        <v>924</v>
      </c>
      <c r="P198" s="115" t="s">
        <v>925</v>
      </c>
    </row>
    <row r="199" spans="1:16" x14ac:dyDescent="0.2">
      <c r="A199" s="69" t="str">
        <f t="shared" si="12"/>
        <v> MVS 11.156 </v>
      </c>
      <c r="B199" s="2" t="str">
        <f t="shared" si="13"/>
        <v>I</v>
      </c>
      <c r="C199" s="69">
        <f t="shared" si="14"/>
        <v>46707.644</v>
      </c>
      <c r="D199" t="str">
        <f t="shared" si="15"/>
        <v>vis</v>
      </c>
      <c r="E199">
        <f>VLOOKUP(C199,'Active 1'!C$21:E$968,3,FALSE)</f>
        <v>1366.0016286322084</v>
      </c>
      <c r="F199" s="2" t="s">
        <v>345</v>
      </c>
      <c r="G199" t="str">
        <f t="shared" si="16"/>
        <v>46707.644</v>
      </c>
      <c r="H199" s="69">
        <f t="shared" si="17"/>
        <v>1366</v>
      </c>
      <c r="I199" s="113" t="s">
        <v>926</v>
      </c>
      <c r="J199" s="114" t="s">
        <v>927</v>
      </c>
      <c r="K199" s="113">
        <v>1366</v>
      </c>
      <c r="L199" s="113" t="s">
        <v>515</v>
      </c>
      <c r="M199" s="114" t="s">
        <v>355</v>
      </c>
      <c r="N199" s="114"/>
      <c r="O199" s="115" t="s">
        <v>918</v>
      </c>
      <c r="P199" s="115" t="s">
        <v>919</v>
      </c>
    </row>
    <row r="200" spans="1:16" x14ac:dyDescent="0.2">
      <c r="A200" s="69" t="str">
        <f t="shared" si="12"/>
        <v>BAVM 46 </v>
      </c>
      <c r="B200" s="2" t="str">
        <f t="shared" si="13"/>
        <v>I</v>
      </c>
      <c r="C200" s="69">
        <f t="shared" si="14"/>
        <v>46863.631000000001</v>
      </c>
      <c r="D200" t="str">
        <f t="shared" si="15"/>
        <v>vis</v>
      </c>
      <c r="E200">
        <f>VLOOKUP(C200,'Active 1'!C$21:E$968,3,FALSE)</f>
        <v>1458.9979360074481</v>
      </c>
      <c r="F200" s="2" t="s">
        <v>345</v>
      </c>
      <c r="G200" t="str">
        <f t="shared" si="16"/>
        <v>46863.631</v>
      </c>
      <c r="H200" s="69">
        <f t="shared" si="17"/>
        <v>1459</v>
      </c>
      <c r="I200" s="113" t="s">
        <v>928</v>
      </c>
      <c r="J200" s="114" t="s">
        <v>929</v>
      </c>
      <c r="K200" s="113">
        <v>1459</v>
      </c>
      <c r="L200" s="113" t="s">
        <v>531</v>
      </c>
      <c r="M200" s="114" t="s">
        <v>355</v>
      </c>
      <c r="N200" s="114"/>
      <c r="O200" s="115" t="s">
        <v>930</v>
      </c>
      <c r="P200" s="116" t="s">
        <v>906</v>
      </c>
    </row>
    <row r="201" spans="1:16" x14ac:dyDescent="0.2">
      <c r="A201" s="69" t="str">
        <f t="shared" si="12"/>
        <v> AOEB 2 </v>
      </c>
      <c r="B201" s="2" t="str">
        <f t="shared" si="13"/>
        <v>I</v>
      </c>
      <c r="C201" s="69">
        <f t="shared" si="14"/>
        <v>46940.790999999997</v>
      </c>
      <c r="D201" t="str">
        <f t="shared" si="15"/>
        <v>vis</v>
      </c>
      <c r="E201">
        <f>VLOOKUP(C201,'Active 1'!C$21:E$968,3,FALSE)</f>
        <v>1504.9991737841415</v>
      </c>
      <c r="F201" s="2" t="s">
        <v>345</v>
      </c>
      <c r="G201" t="str">
        <f t="shared" si="16"/>
        <v>46940.791</v>
      </c>
      <c r="H201" s="69">
        <f t="shared" si="17"/>
        <v>1505</v>
      </c>
      <c r="I201" s="113" t="s">
        <v>931</v>
      </c>
      <c r="J201" s="114" t="s">
        <v>932</v>
      </c>
      <c r="K201" s="113">
        <v>1505</v>
      </c>
      <c r="L201" s="113" t="s">
        <v>371</v>
      </c>
      <c r="M201" s="114" t="s">
        <v>355</v>
      </c>
      <c r="N201" s="114"/>
      <c r="O201" s="115" t="s">
        <v>775</v>
      </c>
      <c r="P201" s="115" t="s">
        <v>585</v>
      </c>
    </row>
    <row r="202" spans="1:16" x14ac:dyDescent="0.2">
      <c r="A202" s="69" t="str">
        <f t="shared" si="12"/>
        <v> AOEB 2 </v>
      </c>
      <c r="B202" s="2" t="str">
        <f t="shared" si="13"/>
        <v>I</v>
      </c>
      <c r="C202" s="69">
        <f t="shared" si="14"/>
        <v>47299.769</v>
      </c>
      <c r="D202" t="str">
        <f t="shared" si="15"/>
        <v>vis</v>
      </c>
      <c r="E202">
        <f>VLOOKUP(C202,'Active 1'!C$21:E$968,3,FALSE)</f>
        <v>1719.0146265394919</v>
      </c>
      <c r="F202" s="2" t="s">
        <v>345</v>
      </c>
      <c r="G202" t="str">
        <f t="shared" si="16"/>
        <v>47299.769</v>
      </c>
      <c r="H202" s="69">
        <f t="shared" si="17"/>
        <v>1719</v>
      </c>
      <c r="I202" s="113" t="s">
        <v>933</v>
      </c>
      <c r="J202" s="114" t="s">
        <v>934</v>
      </c>
      <c r="K202" s="113">
        <v>1719</v>
      </c>
      <c r="L202" s="113" t="s">
        <v>935</v>
      </c>
      <c r="M202" s="114" t="s">
        <v>355</v>
      </c>
      <c r="N202" s="114"/>
      <c r="O202" s="115" t="s">
        <v>658</v>
      </c>
      <c r="P202" s="115" t="s">
        <v>585</v>
      </c>
    </row>
    <row r="203" spans="1:16" x14ac:dyDescent="0.2">
      <c r="A203" s="69" t="str">
        <f t="shared" ref="A203:A266" si="18">P203</f>
        <v> VSSC 72.26 </v>
      </c>
      <c r="B203" s="2" t="str">
        <f t="shared" ref="B203:B266" si="19">IF(H203=INT(H203),"I","II")</f>
        <v>I</v>
      </c>
      <c r="C203" s="69">
        <f t="shared" ref="C203:C266" si="20">1*G203</f>
        <v>47353.421000000002</v>
      </c>
      <c r="D203" t="str">
        <f t="shared" ref="D203:D266" si="21">VLOOKUP(F203,I$1:J$5,2,FALSE)</f>
        <v>vis</v>
      </c>
      <c r="E203">
        <f>VLOOKUP(C203,'Active 1'!C$21:E$968,3,FALSE)</f>
        <v>1751.0008682346106</v>
      </c>
      <c r="F203" s="2" t="s">
        <v>345</v>
      </c>
      <c r="G203" t="str">
        <f t="shared" ref="G203:G266" si="22">MID(I203,3,LEN(I203)-3)</f>
        <v>47353.421</v>
      </c>
      <c r="H203" s="69">
        <f t="shared" ref="H203:H266" si="23">1*K203</f>
        <v>1751</v>
      </c>
      <c r="I203" s="113" t="s">
        <v>936</v>
      </c>
      <c r="J203" s="114" t="s">
        <v>937</v>
      </c>
      <c r="K203" s="113">
        <v>1751</v>
      </c>
      <c r="L203" s="113" t="s">
        <v>422</v>
      </c>
      <c r="M203" s="114" t="s">
        <v>355</v>
      </c>
      <c r="N203" s="114"/>
      <c r="O203" s="115" t="s">
        <v>780</v>
      </c>
      <c r="P203" s="115" t="s">
        <v>938</v>
      </c>
    </row>
    <row r="204" spans="1:16" x14ac:dyDescent="0.2">
      <c r="A204" s="69" t="str">
        <f t="shared" si="18"/>
        <v> BBS 89 </v>
      </c>
      <c r="B204" s="2" t="str">
        <f t="shared" si="19"/>
        <v>I</v>
      </c>
      <c r="C204" s="69">
        <f t="shared" si="20"/>
        <v>47353.423000000003</v>
      </c>
      <c r="D204" t="str">
        <f t="shared" si="21"/>
        <v>vis</v>
      </c>
      <c r="E204">
        <f>VLOOKUP(C204,'Active 1'!C$21:E$968,3,FALSE)</f>
        <v>1751.0020605943253</v>
      </c>
      <c r="F204" s="2" t="s">
        <v>345</v>
      </c>
      <c r="G204" t="str">
        <f t="shared" si="22"/>
        <v>47353.423</v>
      </c>
      <c r="H204" s="69">
        <f t="shared" si="23"/>
        <v>1751</v>
      </c>
      <c r="I204" s="113" t="s">
        <v>939</v>
      </c>
      <c r="J204" s="114" t="s">
        <v>940</v>
      </c>
      <c r="K204" s="113">
        <v>1751</v>
      </c>
      <c r="L204" s="113" t="s">
        <v>515</v>
      </c>
      <c r="M204" s="114" t="s">
        <v>349</v>
      </c>
      <c r="N204" s="114" t="s">
        <v>152</v>
      </c>
      <c r="O204" s="115" t="s">
        <v>941</v>
      </c>
      <c r="P204" s="115" t="s">
        <v>942</v>
      </c>
    </row>
    <row r="205" spans="1:16" x14ac:dyDescent="0.2">
      <c r="A205" s="69" t="str">
        <f t="shared" si="18"/>
        <v>BAVM 52 </v>
      </c>
      <c r="B205" s="2" t="str">
        <f t="shared" si="19"/>
        <v>I</v>
      </c>
      <c r="C205" s="69">
        <f t="shared" si="20"/>
        <v>47353.432000000001</v>
      </c>
      <c r="D205" t="str">
        <f t="shared" si="21"/>
        <v>vis</v>
      </c>
      <c r="E205">
        <f>VLOOKUP(C205,'Active 1'!C$21:E$968,3,FALSE)</f>
        <v>1751.0074262130383</v>
      </c>
      <c r="F205" s="2" t="s">
        <v>345</v>
      </c>
      <c r="G205" t="str">
        <f t="shared" si="22"/>
        <v>47353.432</v>
      </c>
      <c r="H205" s="69">
        <f t="shared" si="23"/>
        <v>1751</v>
      </c>
      <c r="I205" s="113" t="s">
        <v>943</v>
      </c>
      <c r="J205" s="114" t="s">
        <v>944</v>
      </c>
      <c r="K205" s="113">
        <v>1751</v>
      </c>
      <c r="L205" s="113" t="s">
        <v>348</v>
      </c>
      <c r="M205" s="114" t="s">
        <v>355</v>
      </c>
      <c r="N205" s="114"/>
      <c r="O205" s="115" t="s">
        <v>893</v>
      </c>
      <c r="P205" s="116" t="s">
        <v>945</v>
      </c>
    </row>
    <row r="206" spans="1:16" x14ac:dyDescent="0.2">
      <c r="A206" s="69" t="str">
        <f t="shared" si="18"/>
        <v> AOEB 2 </v>
      </c>
      <c r="B206" s="2" t="str">
        <f t="shared" si="19"/>
        <v>I</v>
      </c>
      <c r="C206" s="69">
        <f t="shared" si="20"/>
        <v>47361.807999999997</v>
      </c>
      <c r="D206" t="str">
        <f t="shared" si="21"/>
        <v>vis</v>
      </c>
      <c r="E206">
        <f>VLOOKUP(C206,'Active 1'!C$21:E$968,3,FALSE)</f>
        <v>1756.0010286964164</v>
      </c>
      <c r="F206" s="2" t="s">
        <v>345</v>
      </c>
      <c r="G206" t="str">
        <f t="shared" si="22"/>
        <v>47361.808</v>
      </c>
      <c r="H206" s="69">
        <f t="shared" si="23"/>
        <v>1756</v>
      </c>
      <c r="I206" s="113" t="s">
        <v>946</v>
      </c>
      <c r="J206" s="114" t="s">
        <v>947</v>
      </c>
      <c r="K206" s="113">
        <v>1756</v>
      </c>
      <c r="L206" s="113" t="s">
        <v>354</v>
      </c>
      <c r="M206" s="114" t="s">
        <v>355</v>
      </c>
      <c r="N206" s="114"/>
      <c r="O206" s="115" t="s">
        <v>775</v>
      </c>
      <c r="P206" s="115" t="s">
        <v>585</v>
      </c>
    </row>
    <row r="207" spans="1:16" x14ac:dyDescent="0.2">
      <c r="A207" s="69" t="str">
        <f t="shared" si="18"/>
        <v> BBS 109 </v>
      </c>
      <c r="B207" s="2" t="str">
        <f t="shared" si="19"/>
        <v>I</v>
      </c>
      <c r="C207" s="69">
        <f t="shared" si="20"/>
        <v>47363.474999999999</v>
      </c>
      <c r="D207" t="str">
        <f t="shared" si="21"/>
        <v>vis</v>
      </c>
      <c r="E207">
        <f>VLOOKUP(C207,'Active 1'!C$21:E$968,3,FALSE)</f>
        <v>1756.9948605182647</v>
      </c>
      <c r="F207" s="2" t="s">
        <v>345</v>
      </c>
      <c r="G207" t="str">
        <f t="shared" si="22"/>
        <v>47363.475</v>
      </c>
      <c r="H207" s="69">
        <f t="shared" si="23"/>
        <v>1757</v>
      </c>
      <c r="I207" s="113" t="s">
        <v>948</v>
      </c>
      <c r="J207" s="114" t="s">
        <v>949</v>
      </c>
      <c r="K207" s="113">
        <v>1757</v>
      </c>
      <c r="L207" s="113" t="s">
        <v>419</v>
      </c>
      <c r="M207" s="114" t="s">
        <v>355</v>
      </c>
      <c r="N207" s="114"/>
      <c r="O207" s="115" t="s">
        <v>924</v>
      </c>
      <c r="P207" s="115" t="s">
        <v>925</v>
      </c>
    </row>
    <row r="208" spans="1:16" x14ac:dyDescent="0.2">
      <c r="A208" s="69" t="str">
        <f t="shared" si="18"/>
        <v> BBS 109 </v>
      </c>
      <c r="B208" s="2" t="str">
        <f t="shared" si="19"/>
        <v>I</v>
      </c>
      <c r="C208" s="69">
        <f t="shared" si="20"/>
        <v>47400.377</v>
      </c>
      <c r="D208" t="str">
        <f t="shared" si="21"/>
        <v>vis</v>
      </c>
      <c r="E208">
        <f>VLOOKUP(C208,'Active 1'!C$21:E$968,3,FALSE)</f>
        <v>1778.9950896063376</v>
      </c>
      <c r="F208" s="2" t="s">
        <v>345</v>
      </c>
      <c r="G208" t="str">
        <f t="shared" si="22"/>
        <v>47400.377</v>
      </c>
      <c r="H208" s="69">
        <f t="shared" si="23"/>
        <v>1779</v>
      </c>
      <c r="I208" s="113" t="s">
        <v>950</v>
      </c>
      <c r="J208" s="114" t="s">
        <v>951</v>
      </c>
      <c r="K208" s="113">
        <v>1779</v>
      </c>
      <c r="L208" s="113" t="s">
        <v>376</v>
      </c>
      <c r="M208" s="114" t="s">
        <v>355</v>
      </c>
      <c r="N208" s="114"/>
      <c r="O208" s="115" t="s">
        <v>924</v>
      </c>
      <c r="P208" s="115" t="s">
        <v>925</v>
      </c>
    </row>
    <row r="209" spans="1:16" x14ac:dyDescent="0.2">
      <c r="A209" s="69" t="str">
        <f t="shared" si="18"/>
        <v> VSSC 72.26 </v>
      </c>
      <c r="B209" s="2" t="str">
        <f t="shared" si="19"/>
        <v>II</v>
      </c>
      <c r="C209" s="69">
        <f t="shared" si="20"/>
        <v>47411.302000000003</v>
      </c>
      <c r="D209" t="str">
        <f t="shared" si="21"/>
        <v>vis</v>
      </c>
      <c r="E209">
        <f>VLOOKUP(C209,'Active 1'!C$21:E$968,3,FALSE)</f>
        <v>1785.5083545455618</v>
      </c>
      <c r="F209" s="2" t="s">
        <v>345</v>
      </c>
      <c r="G209" t="str">
        <f t="shared" si="22"/>
        <v>47411.302</v>
      </c>
      <c r="H209" s="69">
        <f t="shared" si="23"/>
        <v>1785.5</v>
      </c>
      <c r="I209" s="113" t="s">
        <v>952</v>
      </c>
      <c r="J209" s="114" t="s">
        <v>953</v>
      </c>
      <c r="K209" s="113">
        <v>1785.5</v>
      </c>
      <c r="L209" s="113" t="s">
        <v>954</v>
      </c>
      <c r="M209" s="114" t="s">
        <v>355</v>
      </c>
      <c r="N209" s="114"/>
      <c r="O209" s="115" t="s">
        <v>780</v>
      </c>
      <c r="P209" s="115" t="s">
        <v>938</v>
      </c>
    </row>
    <row r="210" spans="1:16" x14ac:dyDescent="0.2">
      <c r="A210" s="69" t="str">
        <f t="shared" si="18"/>
        <v> VSSC 72.26 </v>
      </c>
      <c r="B210" s="2" t="str">
        <f t="shared" si="19"/>
        <v>I</v>
      </c>
      <c r="C210" s="69">
        <f t="shared" si="20"/>
        <v>47442.315999999999</v>
      </c>
      <c r="D210" t="str">
        <f t="shared" si="21"/>
        <v>vis</v>
      </c>
      <c r="E210">
        <f>VLOOKUP(C210,'Active 1'!C$21:E$968,3,FALSE)</f>
        <v>1803.998276634808</v>
      </c>
      <c r="F210" s="2" t="s">
        <v>345</v>
      </c>
      <c r="G210" t="str">
        <f t="shared" si="22"/>
        <v>47442.316</v>
      </c>
      <c r="H210" s="69">
        <f t="shared" si="23"/>
        <v>1804</v>
      </c>
      <c r="I210" s="113" t="s">
        <v>955</v>
      </c>
      <c r="J210" s="114" t="s">
        <v>956</v>
      </c>
      <c r="K210" s="113">
        <v>1804</v>
      </c>
      <c r="L210" s="113" t="s">
        <v>531</v>
      </c>
      <c r="M210" s="114" t="s">
        <v>355</v>
      </c>
      <c r="N210" s="114"/>
      <c r="O210" s="115" t="s">
        <v>780</v>
      </c>
      <c r="P210" s="115" t="s">
        <v>938</v>
      </c>
    </row>
    <row r="211" spans="1:16" x14ac:dyDescent="0.2">
      <c r="A211" s="69" t="str">
        <f t="shared" si="18"/>
        <v> BBS 92 </v>
      </c>
      <c r="B211" s="2" t="str">
        <f t="shared" si="19"/>
        <v>II</v>
      </c>
      <c r="C211" s="69">
        <f t="shared" si="20"/>
        <v>47654.508999999998</v>
      </c>
      <c r="D211" t="str">
        <f t="shared" si="21"/>
        <v>vis</v>
      </c>
      <c r="E211">
        <f>VLOOKUP(C211,'Active 1'!C$21:E$968,3,FALSE)</f>
        <v>1930.5034690602924</v>
      </c>
      <c r="F211" s="2" t="s">
        <v>345</v>
      </c>
      <c r="G211" t="str">
        <f t="shared" si="22"/>
        <v>47654.509</v>
      </c>
      <c r="H211" s="69">
        <f t="shared" si="23"/>
        <v>1930.5</v>
      </c>
      <c r="I211" s="113" t="s">
        <v>957</v>
      </c>
      <c r="J211" s="114" t="s">
        <v>958</v>
      </c>
      <c r="K211" s="113">
        <v>1930.5</v>
      </c>
      <c r="L211" s="113" t="s">
        <v>717</v>
      </c>
      <c r="M211" s="114" t="s">
        <v>355</v>
      </c>
      <c r="N211" s="114"/>
      <c r="O211" s="115" t="s">
        <v>959</v>
      </c>
      <c r="P211" s="115" t="s">
        <v>960</v>
      </c>
    </row>
    <row r="212" spans="1:16" x14ac:dyDescent="0.2">
      <c r="A212" s="69" t="str">
        <f t="shared" si="18"/>
        <v> BBS 92 </v>
      </c>
      <c r="B212" s="2" t="str">
        <f t="shared" si="19"/>
        <v>II</v>
      </c>
      <c r="C212" s="69">
        <f t="shared" si="20"/>
        <v>47659.523999999998</v>
      </c>
      <c r="D212" t="str">
        <f t="shared" si="21"/>
        <v>vis</v>
      </c>
      <c r="E212">
        <f>VLOOKUP(C212,'Active 1'!C$21:E$968,3,FALSE)</f>
        <v>1933.4933110438344</v>
      </c>
      <c r="F212" s="2" t="s">
        <v>345</v>
      </c>
      <c r="G212" t="str">
        <f t="shared" si="22"/>
        <v>47659.524</v>
      </c>
      <c r="H212" s="69">
        <f t="shared" si="23"/>
        <v>1933.5</v>
      </c>
      <c r="I212" s="113" t="s">
        <v>961</v>
      </c>
      <c r="J212" s="114" t="s">
        <v>962</v>
      </c>
      <c r="K212" s="113">
        <v>1933.5</v>
      </c>
      <c r="L212" s="113" t="s">
        <v>385</v>
      </c>
      <c r="M212" s="114" t="s">
        <v>355</v>
      </c>
      <c r="N212" s="114"/>
      <c r="O212" s="115" t="s">
        <v>959</v>
      </c>
      <c r="P212" s="115" t="s">
        <v>960</v>
      </c>
    </row>
    <row r="213" spans="1:16" x14ac:dyDescent="0.2">
      <c r="A213" s="69" t="str">
        <f t="shared" si="18"/>
        <v> BBS 93 </v>
      </c>
      <c r="B213" s="2" t="str">
        <f t="shared" si="19"/>
        <v>I</v>
      </c>
      <c r="C213" s="69">
        <f t="shared" si="20"/>
        <v>47670.442999999999</v>
      </c>
      <c r="D213" t="str">
        <f t="shared" si="21"/>
        <v>vis</v>
      </c>
      <c r="E213">
        <f>VLOOKUP(C213,'Active 1'!C$21:E$968,3,FALSE)</f>
        <v>1940.0029989039151</v>
      </c>
      <c r="F213" s="2" t="s">
        <v>345</v>
      </c>
      <c r="G213" t="str">
        <f t="shared" si="22"/>
        <v>47670.443</v>
      </c>
      <c r="H213" s="69">
        <f t="shared" si="23"/>
        <v>1940</v>
      </c>
      <c r="I213" s="113" t="s">
        <v>963</v>
      </c>
      <c r="J213" s="114" t="s">
        <v>964</v>
      </c>
      <c r="K213" s="113">
        <v>1940</v>
      </c>
      <c r="L213" s="113" t="s">
        <v>524</v>
      </c>
      <c r="M213" s="114" t="s">
        <v>349</v>
      </c>
      <c r="N213" s="114" t="s">
        <v>152</v>
      </c>
      <c r="O213" s="115" t="s">
        <v>941</v>
      </c>
      <c r="P213" s="115" t="s">
        <v>965</v>
      </c>
    </row>
    <row r="214" spans="1:16" x14ac:dyDescent="0.2">
      <c r="A214" s="69" t="str">
        <f t="shared" si="18"/>
        <v> BBS 92 </v>
      </c>
      <c r="B214" s="2" t="str">
        <f t="shared" si="19"/>
        <v>I</v>
      </c>
      <c r="C214" s="69">
        <f t="shared" si="20"/>
        <v>47670.45</v>
      </c>
      <c r="D214" t="str">
        <f t="shared" si="21"/>
        <v>vis</v>
      </c>
      <c r="E214">
        <f>VLOOKUP(C214,'Active 1'!C$21:E$968,3,FALSE)</f>
        <v>1940.0071721629138</v>
      </c>
      <c r="F214" s="2" t="s">
        <v>345</v>
      </c>
      <c r="G214" t="str">
        <f t="shared" si="22"/>
        <v>47670.450</v>
      </c>
      <c r="H214" s="69">
        <f t="shared" si="23"/>
        <v>1940</v>
      </c>
      <c r="I214" s="113" t="s">
        <v>966</v>
      </c>
      <c r="J214" s="114" t="s">
        <v>967</v>
      </c>
      <c r="K214" s="113">
        <v>1940</v>
      </c>
      <c r="L214" s="113" t="s">
        <v>348</v>
      </c>
      <c r="M214" s="114" t="s">
        <v>355</v>
      </c>
      <c r="N214" s="114"/>
      <c r="O214" s="115" t="s">
        <v>959</v>
      </c>
      <c r="P214" s="115" t="s">
        <v>960</v>
      </c>
    </row>
    <row r="215" spans="1:16" x14ac:dyDescent="0.2">
      <c r="A215" s="69" t="str">
        <f t="shared" si="18"/>
        <v> BBS 92 </v>
      </c>
      <c r="B215" s="2" t="str">
        <f t="shared" si="19"/>
        <v>I</v>
      </c>
      <c r="C215" s="69">
        <f t="shared" si="20"/>
        <v>47675.472999999998</v>
      </c>
      <c r="D215" t="str">
        <f t="shared" si="21"/>
        <v>vis</v>
      </c>
      <c r="E215">
        <f>VLOOKUP(C215,'Active 1'!C$21:E$968,3,FALSE)</f>
        <v>1943.0017835853139</v>
      </c>
      <c r="F215" s="2" t="s">
        <v>345</v>
      </c>
      <c r="G215" t="str">
        <f t="shared" si="22"/>
        <v>47675.473</v>
      </c>
      <c r="H215" s="69">
        <f t="shared" si="23"/>
        <v>1943</v>
      </c>
      <c r="I215" s="113" t="s">
        <v>968</v>
      </c>
      <c r="J215" s="114" t="s">
        <v>969</v>
      </c>
      <c r="K215" s="113">
        <v>1943</v>
      </c>
      <c r="L215" s="113" t="s">
        <v>515</v>
      </c>
      <c r="M215" s="114" t="s">
        <v>355</v>
      </c>
      <c r="N215" s="114"/>
      <c r="O215" s="115" t="s">
        <v>959</v>
      </c>
      <c r="P215" s="115" t="s">
        <v>960</v>
      </c>
    </row>
    <row r="216" spans="1:16" x14ac:dyDescent="0.2">
      <c r="A216" s="69" t="str">
        <f t="shared" si="18"/>
        <v> BBS 93 </v>
      </c>
      <c r="B216" s="2" t="str">
        <f t="shared" si="19"/>
        <v>II</v>
      </c>
      <c r="C216" s="69">
        <f t="shared" si="20"/>
        <v>47701.461000000003</v>
      </c>
      <c r="D216" t="str">
        <f t="shared" si="21"/>
        <v>vis</v>
      </c>
      <c r="E216">
        <f>VLOOKUP(C216,'Active 1'!C$21:E$968,3,FALSE)</f>
        <v>1958.4953057125947</v>
      </c>
      <c r="F216" s="2" t="s">
        <v>345</v>
      </c>
      <c r="G216" t="str">
        <f t="shared" si="22"/>
        <v>47701.461</v>
      </c>
      <c r="H216" s="69">
        <f t="shared" si="23"/>
        <v>1958.5</v>
      </c>
      <c r="I216" s="113" t="s">
        <v>970</v>
      </c>
      <c r="J216" s="114" t="s">
        <v>971</v>
      </c>
      <c r="K216" s="113">
        <v>1958.5</v>
      </c>
      <c r="L216" s="113" t="s">
        <v>376</v>
      </c>
      <c r="M216" s="114" t="s">
        <v>355</v>
      </c>
      <c r="N216" s="114"/>
      <c r="O216" s="115" t="s">
        <v>959</v>
      </c>
      <c r="P216" s="115" t="s">
        <v>965</v>
      </c>
    </row>
    <row r="217" spans="1:16" x14ac:dyDescent="0.2">
      <c r="A217" s="69" t="str">
        <f t="shared" si="18"/>
        <v> AOEB 2 </v>
      </c>
      <c r="B217" s="2" t="str">
        <f t="shared" si="19"/>
        <v>I</v>
      </c>
      <c r="C217" s="69">
        <f t="shared" si="20"/>
        <v>47710.703999999998</v>
      </c>
      <c r="D217" t="str">
        <f t="shared" si="21"/>
        <v>vis</v>
      </c>
      <c r="E217">
        <f>VLOOKUP(C217,'Active 1'!C$21:E$968,3,FALSE)</f>
        <v>1964.0057961321095</v>
      </c>
      <c r="F217" s="2" t="s">
        <v>345</v>
      </c>
      <c r="G217" t="str">
        <f t="shared" si="22"/>
        <v>47710.704</v>
      </c>
      <c r="H217" s="69">
        <f t="shared" si="23"/>
        <v>1964</v>
      </c>
      <c r="I217" s="113" t="s">
        <v>972</v>
      </c>
      <c r="J217" s="114" t="s">
        <v>973</v>
      </c>
      <c r="K217" s="113">
        <v>1964</v>
      </c>
      <c r="L217" s="113" t="s">
        <v>892</v>
      </c>
      <c r="M217" s="114" t="s">
        <v>355</v>
      </c>
      <c r="N217" s="114"/>
      <c r="O217" s="115" t="s">
        <v>872</v>
      </c>
      <c r="P217" s="115" t="s">
        <v>585</v>
      </c>
    </row>
    <row r="218" spans="1:16" x14ac:dyDescent="0.2">
      <c r="A218" s="69" t="str">
        <f t="shared" si="18"/>
        <v> AOEB 2 </v>
      </c>
      <c r="B218" s="2" t="str">
        <f t="shared" si="19"/>
        <v>I</v>
      </c>
      <c r="C218" s="69">
        <f t="shared" si="20"/>
        <v>47757.656999999999</v>
      </c>
      <c r="D218" t="str">
        <f t="shared" si="21"/>
        <v>vis</v>
      </c>
      <c r="E218">
        <f>VLOOKUP(C218,'Active 1'!C$21:E$968,3,FALSE)</f>
        <v>1991.9982289642669</v>
      </c>
      <c r="F218" s="2" t="s">
        <v>345</v>
      </c>
      <c r="G218" t="str">
        <f t="shared" si="22"/>
        <v>47757.657</v>
      </c>
      <c r="H218" s="69">
        <f t="shared" si="23"/>
        <v>1992</v>
      </c>
      <c r="I218" s="113" t="s">
        <v>974</v>
      </c>
      <c r="J218" s="114" t="s">
        <v>975</v>
      </c>
      <c r="K218" s="113">
        <v>1992</v>
      </c>
      <c r="L218" s="113" t="s">
        <v>531</v>
      </c>
      <c r="M218" s="114" t="s">
        <v>355</v>
      </c>
      <c r="N218" s="114"/>
      <c r="O218" s="115" t="s">
        <v>658</v>
      </c>
      <c r="P218" s="115" t="s">
        <v>585</v>
      </c>
    </row>
    <row r="219" spans="1:16" x14ac:dyDescent="0.2">
      <c r="A219" s="69" t="str">
        <f t="shared" si="18"/>
        <v> BBS 93 </v>
      </c>
      <c r="B219" s="2" t="str">
        <f t="shared" si="19"/>
        <v>I</v>
      </c>
      <c r="C219" s="69">
        <f t="shared" si="20"/>
        <v>47769.417999999998</v>
      </c>
      <c r="D219" t="str">
        <f t="shared" si="21"/>
        <v>vis</v>
      </c>
      <c r="E219">
        <f>VLOOKUP(C219,'Active 1'!C$21:E$968,3,FALSE)</f>
        <v>1999.009900264055</v>
      </c>
      <c r="F219" s="2" t="s">
        <v>345</v>
      </c>
      <c r="G219" t="str">
        <f t="shared" si="22"/>
        <v>47769.418</v>
      </c>
      <c r="H219" s="69">
        <f t="shared" si="23"/>
        <v>1999</v>
      </c>
      <c r="I219" s="113" t="s">
        <v>976</v>
      </c>
      <c r="J219" s="114" t="s">
        <v>977</v>
      </c>
      <c r="K219" s="113">
        <v>1999</v>
      </c>
      <c r="L219" s="113" t="s">
        <v>978</v>
      </c>
      <c r="M219" s="114" t="s">
        <v>355</v>
      </c>
      <c r="N219" s="114"/>
      <c r="O219" s="115" t="s">
        <v>979</v>
      </c>
      <c r="P219" s="115" t="s">
        <v>965</v>
      </c>
    </row>
    <row r="220" spans="1:16" x14ac:dyDescent="0.2">
      <c r="A220" s="69" t="str">
        <f t="shared" si="18"/>
        <v>BAVM 59 </v>
      </c>
      <c r="B220" s="2" t="str">
        <f t="shared" si="19"/>
        <v>I</v>
      </c>
      <c r="C220" s="69">
        <f t="shared" si="20"/>
        <v>48034.428999999996</v>
      </c>
      <c r="D220" t="str">
        <f t="shared" si="21"/>
        <v>vis</v>
      </c>
      <c r="E220">
        <f>VLOOKUP(C220,'Active 1'!C$21:E$968,3,FALSE)</f>
        <v>2157.0041203838045</v>
      </c>
      <c r="F220" s="2" t="s">
        <v>345</v>
      </c>
      <c r="G220" t="str">
        <f t="shared" si="22"/>
        <v>48034.429</v>
      </c>
      <c r="H220" s="69">
        <f t="shared" si="23"/>
        <v>2157</v>
      </c>
      <c r="I220" s="113" t="s">
        <v>980</v>
      </c>
      <c r="J220" s="114" t="s">
        <v>981</v>
      </c>
      <c r="K220" s="113">
        <v>2157</v>
      </c>
      <c r="L220" s="113" t="s">
        <v>576</v>
      </c>
      <c r="M220" s="114" t="s">
        <v>349</v>
      </c>
      <c r="N220" s="114" t="s">
        <v>982</v>
      </c>
      <c r="O220" s="115" t="s">
        <v>854</v>
      </c>
      <c r="P220" s="116" t="s">
        <v>291</v>
      </c>
    </row>
    <row r="221" spans="1:16" x14ac:dyDescent="0.2">
      <c r="A221" s="69" t="str">
        <f t="shared" si="18"/>
        <v> BBS 96 </v>
      </c>
      <c r="B221" s="2" t="str">
        <f t="shared" si="19"/>
        <v>II</v>
      </c>
      <c r="C221" s="69">
        <f t="shared" si="20"/>
        <v>48107.397700000001</v>
      </c>
      <c r="D221" t="str">
        <f t="shared" si="21"/>
        <v>vis</v>
      </c>
      <c r="E221">
        <f>VLOOKUP(C221,'Active 1'!C$21:E$968,3,FALSE)</f>
        <v>2200.5065895252847</v>
      </c>
      <c r="F221" s="2" t="s">
        <v>345</v>
      </c>
      <c r="G221" t="str">
        <f t="shared" si="22"/>
        <v>48107.3977</v>
      </c>
      <c r="H221" s="69">
        <f t="shared" si="23"/>
        <v>2200.5</v>
      </c>
      <c r="I221" s="113" t="s">
        <v>983</v>
      </c>
      <c r="J221" s="114" t="s">
        <v>984</v>
      </c>
      <c r="K221" s="113">
        <v>2200.5</v>
      </c>
      <c r="L221" s="113" t="s">
        <v>985</v>
      </c>
      <c r="M221" s="114" t="s">
        <v>349</v>
      </c>
      <c r="N221" s="114" t="s">
        <v>152</v>
      </c>
      <c r="O221" s="115" t="s">
        <v>429</v>
      </c>
      <c r="P221" s="115" t="s">
        <v>986</v>
      </c>
    </row>
    <row r="222" spans="1:16" x14ac:dyDescent="0.2">
      <c r="A222" s="69" t="str">
        <f t="shared" si="18"/>
        <v> BBS 98 </v>
      </c>
      <c r="B222" s="2" t="str">
        <f t="shared" si="19"/>
        <v>II</v>
      </c>
      <c r="C222" s="69">
        <f t="shared" si="20"/>
        <v>48476.415999999997</v>
      </c>
      <c r="D222" t="str">
        <f t="shared" si="21"/>
        <v>vis</v>
      </c>
      <c r="E222">
        <f>VLOOKUP(C222,'Active 1'!C$21:E$968,3,FALSE)</f>
        <v>2420.5078669002442</v>
      </c>
      <c r="F222" s="2" t="s">
        <v>345</v>
      </c>
      <c r="G222" t="str">
        <f t="shared" si="22"/>
        <v>48476.4160</v>
      </c>
      <c r="H222" s="69">
        <f t="shared" si="23"/>
        <v>2420.5</v>
      </c>
      <c r="I222" s="113" t="s">
        <v>987</v>
      </c>
      <c r="J222" s="114" t="s">
        <v>988</v>
      </c>
      <c r="K222" s="113">
        <v>2420.5</v>
      </c>
      <c r="L222" s="113" t="s">
        <v>989</v>
      </c>
      <c r="M222" s="114" t="s">
        <v>349</v>
      </c>
      <c r="N222" s="114" t="s">
        <v>152</v>
      </c>
      <c r="O222" s="115" t="s">
        <v>990</v>
      </c>
      <c r="P222" s="115" t="s">
        <v>991</v>
      </c>
    </row>
    <row r="223" spans="1:16" x14ac:dyDescent="0.2">
      <c r="A223" s="69" t="str">
        <f t="shared" si="18"/>
        <v> BBS 101 </v>
      </c>
      <c r="B223" s="2" t="str">
        <f t="shared" si="19"/>
        <v>I</v>
      </c>
      <c r="C223" s="69">
        <f t="shared" si="20"/>
        <v>48762.396000000001</v>
      </c>
      <c r="D223" t="str">
        <f t="shared" si="21"/>
        <v>vis</v>
      </c>
      <c r="E223">
        <f>VLOOKUP(C223,'Active 1'!C$21:E$968,3,FALSE)</f>
        <v>2591.0033824443035</v>
      </c>
      <c r="F223" s="2" t="s">
        <v>345</v>
      </c>
      <c r="G223" t="str">
        <f t="shared" si="22"/>
        <v>48762.396</v>
      </c>
      <c r="H223" s="69">
        <f t="shared" si="23"/>
        <v>2591</v>
      </c>
      <c r="I223" s="113" t="s">
        <v>992</v>
      </c>
      <c r="J223" s="114" t="s">
        <v>993</v>
      </c>
      <c r="K223" s="113">
        <v>2591</v>
      </c>
      <c r="L223" s="113" t="s">
        <v>717</v>
      </c>
      <c r="M223" s="114" t="s">
        <v>349</v>
      </c>
      <c r="N223" s="114" t="s">
        <v>152</v>
      </c>
      <c r="O223" s="115" t="s">
        <v>990</v>
      </c>
      <c r="P223" s="115" t="s">
        <v>994</v>
      </c>
    </row>
    <row r="224" spans="1:16" x14ac:dyDescent="0.2">
      <c r="A224" s="69" t="str">
        <f t="shared" si="18"/>
        <v>IBVS 3900 </v>
      </c>
      <c r="B224" s="2" t="str">
        <f t="shared" si="19"/>
        <v>I</v>
      </c>
      <c r="C224" s="69">
        <f t="shared" si="20"/>
        <v>48765.751799999998</v>
      </c>
      <c r="D224" t="str">
        <f t="shared" si="21"/>
        <v>vis</v>
      </c>
      <c r="E224">
        <f>VLOOKUP(C224,'Active 1'!C$21:E$968,3,FALSE)</f>
        <v>2593.0040428088823</v>
      </c>
      <c r="F224" s="2" t="s">
        <v>345</v>
      </c>
      <c r="G224" t="str">
        <f t="shared" si="22"/>
        <v>48765.7518</v>
      </c>
      <c r="H224" s="69">
        <f t="shared" si="23"/>
        <v>2593</v>
      </c>
      <c r="I224" s="113" t="s">
        <v>995</v>
      </c>
      <c r="J224" s="114" t="s">
        <v>996</v>
      </c>
      <c r="K224" s="113">
        <v>2593</v>
      </c>
      <c r="L224" s="113" t="s">
        <v>997</v>
      </c>
      <c r="M224" s="114" t="s">
        <v>349</v>
      </c>
      <c r="N224" s="114" t="s">
        <v>152</v>
      </c>
      <c r="O224" s="115" t="s">
        <v>998</v>
      </c>
      <c r="P224" s="116" t="s">
        <v>999</v>
      </c>
    </row>
    <row r="225" spans="1:16" x14ac:dyDescent="0.2">
      <c r="A225" s="69" t="str">
        <f t="shared" si="18"/>
        <v>BAVM 62 </v>
      </c>
      <c r="B225" s="2" t="str">
        <f t="shared" si="19"/>
        <v>I</v>
      </c>
      <c r="C225" s="69">
        <f t="shared" si="20"/>
        <v>48772.466</v>
      </c>
      <c r="D225" t="str">
        <f t="shared" si="21"/>
        <v>vis</v>
      </c>
      <c r="E225">
        <f>VLOOKUP(C225,'Active 1'!C$21:E$968,3,FALSE)</f>
        <v>2597.0069136056732</v>
      </c>
      <c r="F225" s="2" t="s">
        <v>345</v>
      </c>
      <c r="G225" t="str">
        <f t="shared" si="22"/>
        <v>48772.466</v>
      </c>
      <c r="H225" s="69">
        <f t="shared" si="23"/>
        <v>2597</v>
      </c>
      <c r="I225" s="113" t="s">
        <v>1000</v>
      </c>
      <c r="J225" s="114" t="s">
        <v>1001</v>
      </c>
      <c r="K225" s="113">
        <v>2597</v>
      </c>
      <c r="L225" s="113" t="s">
        <v>348</v>
      </c>
      <c r="M225" s="114" t="s">
        <v>355</v>
      </c>
      <c r="N225" s="114"/>
      <c r="O225" s="115" t="s">
        <v>1002</v>
      </c>
      <c r="P225" s="116" t="s">
        <v>1003</v>
      </c>
    </row>
    <row r="226" spans="1:16" x14ac:dyDescent="0.2">
      <c r="A226" s="69" t="str">
        <f t="shared" si="18"/>
        <v> AOEB 2 </v>
      </c>
      <c r="B226" s="2" t="str">
        <f t="shared" si="19"/>
        <v>I</v>
      </c>
      <c r="C226" s="69">
        <f t="shared" si="20"/>
        <v>48817.762999999999</v>
      </c>
      <c r="D226" t="str">
        <f t="shared" si="21"/>
        <v>vis</v>
      </c>
      <c r="E226">
        <f>VLOOKUP(C226,'Active 1'!C$21:E$968,3,FALSE)</f>
        <v>2624.0120725944103</v>
      </c>
      <c r="F226" s="2" t="s">
        <v>345</v>
      </c>
      <c r="G226" t="str">
        <f t="shared" si="22"/>
        <v>48817.763</v>
      </c>
      <c r="H226" s="69">
        <f t="shared" si="23"/>
        <v>2624</v>
      </c>
      <c r="I226" s="113" t="s">
        <v>1004</v>
      </c>
      <c r="J226" s="114" t="s">
        <v>1005</v>
      </c>
      <c r="K226" s="113">
        <v>2624</v>
      </c>
      <c r="L226" s="113" t="s">
        <v>1006</v>
      </c>
      <c r="M226" s="114" t="s">
        <v>355</v>
      </c>
      <c r="N226" s="114"/>
      <c r="O226" s="115" t="s">
        <v>658</v>
      </c>
      <c r="P226" s="115" t="s">
        <v>585</v>
      </c>
    </row>
    <row r="227" spans="1:16" x14ac:dyDescent="0.2">
      <c r="A227" s="69" t="str">
        <f t="shared" si="18"/>
        <v>BAVM 62 </v>
      </c>
      <c r="B227" s="2" t="str">
        <f t="shared" si="19"/>
        <v>II</v>
      </c>
      <c r="C227" s="69">
        <f t="shared" si="20"/>
        <v>48840.392999999996</v>
      </c>
      <c r="D227" t="str">
        <f t="shared" si="21"/>
        <v>vis</v>
      </c>
      <c r="E227">
        <f>VLOOKUP(C227,'Active 1'!C$21:E$968,3,FALSE)</f>
        <v>2637.5036227614205</v>
      </c>
      <c r="F227" s="2" t="s">
        <v>345</v>
      </c>
      <c r="G227" t="str">
        <f t="shared" si="22"/>
        <v>48840.393</v>
      </c>
      <c r="H227" s="69">
        <f t="shared" si="23"/>
        <v>2637.5</v>
      </c>
      <c r="I227" s="113" t="s">
        <v>1007</v>
      </c>
      <c r="J227" s="114" t="s">
        <v>1008</v>
      </c>
      <c r="K227" s="113">
        <v>2637.5</v>
      </c>
      <c r="L227" s="113" t="s">
        <v>717</v>
      </c>
      <c r="M227" s="114" t="s">
        <v>355</v>
      </c>
      <c r="N227" s="114"/>
      <c r="O227" s="115" t="s">
        <v>1009</v>
      </c>
      <c r="P227" s="116" t="s">
        <v>1003</v>
      </c>
    </row>
    <row r="228" spans="1:16" x14ac:dyDescent="0.2">
      <c r="A228" s="69" t="str">
        <f t="shared" si="18"/>
        <v> AOEB 2 </v>
      </c>
      <c r="B228" s="2" t="str">
        <f t="shared" si="19"/>
        <v>I</v>
      </c>
      <c r="C228" s="69">
        <f t="shared" si="20"/>
        <v>48859.675000000003</v>
      </c>
      <c r="D228" t="str">
        <f t="shared" si="21"/>
        <v>vis</v>
      </c>
      <c r="E228">
        <f>VLOOKUP(C228,'Active 1'!C$21:E$968,3,FALSE)</f>
        <v>2648.9991627667409</v>
      </c>
      <c r="F228" s="2" t="s">
        <v>345</v>
      </c>
      <c r="G228" t="str">
        <f t="shared" si="22"/>
        <v>48859.675</v>
      </c>
      <c r="H228" s="69">
        <f t="shared" si="23"/>
        <v>2649</v>
      </c>
      <c r="I228" s="113" t="s">
        <v>1010</v>
      </c>
      <c r="J228" s="114" t="s">
        <v>1011</v>
      </c>
      <c r="K228" s="113">
        <v>2649</v>
      </c>
      <c r="L228" s="113" t="s">
        <v>371</v>
      </c>
      <c r="M228" s="114" t="s">
        <v>355</v>
      </c>
      <c r="N228" s="114"/>
      <c r="O228" s="115" t="s">
        <v>884</v>
      </c>
      <c r="P228" s="115" t="s">
        <v>585</v>
      </c>
    </row>
    <row r="229" spans="1:16" x14ac:dyDescent="0.2">
      <c r="A229" s="69" t="str">
        <f t="shared" si="18"/>
        <v> AOEB 2 </v>
      </c>
      <c r="B229" s="2" t="str">
        <f t="shared" si="19"/>
        <v>I</v>
      </c>
      <c r="C229" s="69">
        <f t="shared" si="20"/>
        <v>48861.366999999998</v>
      </c>
      <c r="D229" t="str">
        <f t="shared" si="21"/>
        <v>vis</v>
      </c>
      <c r="E229">
        <f>VLOOKUP(C229,'Active 1'!C$21:E$968,3,FALSE)</f>
        <v>2650.0078990850143</v>
      </c>
      <c r="F229" s="2" t="s">
        <v>345</v>
      </c>
      <c r="G229" t="str">
        <f t="shared" si="22"/>
        <v>48861.367</v>
      </c>
      <c r="H229" s="69">
        <f t="shared" si="23"/>
        <v>2650</v>
      </c>
      <c r="I229" s="113" t="s">
        <v>1012</v>
      </c>
      <c r="J229" s="114" t="s">
        <v>1013</v>
      </c>
      <c r="K229" s="113">
        <v>2650</v>
      </c>
      <c r="L229" s="113" t="s">
        <v>1014</v>
      </c>
      <c r="M229" s="114" t="s">
        <v>355</v>
      </c>
      <c r="N229" s="114"/>
      <c r="O229" s="115" t="s">
        <v>1015</v>
      </c>
      <c r="P229" s="115" t="s">
        <v>585</v>
      </c>
    </row>
    <row r="230" spans="1:16" x14ac:dyDescent="0.2">
      <c r="A230" s="69" t="str">
        <f t="shared" si="18"/>
        <v>BAVM 68 </v>
      </c>
      <c r="B230" s="2" t="str">
        <f t="shared" si="19"/>
        <v>II</v>
      </c>
      <c r="C230" s="69">
        <f t="shared" si="20"/>
        <v>49167.4784</v>
      </c>
      <c r="D230" t="str">
        <f t="shared" si="21"/>
        <v>vis</v>
      </c>
      <c r="E230">
        <f>VLOOKUP(C230,'Active 1'!C$21:E$968,3,FALSE)</f>
        <v>2832.5053498050415</v>
      </c>
      <c r="F230" s="2" t="s">
        <v>345</v>
      </c>
      <c r="G230" t="str">
        <f t="shared" si="22"/>
        <v>49167.4784</v>
      </c>
      <c r="H230" s="69">
        <f t="shared" si="23"/>
        <v>2832.5</v>
      </c>
      <c r="I230" s="113" t="s">
        <v>1016</v>
      </c>
      <c r="J230" s="114" t="s">
        <v>1017</v>
      </c>
      <c r="K230" s="113">
        <v>2832.5</v>
      </c>
      <c r="L230" s="113" t="s">
        <v>1018</v>
      </c>
      <c r="M230" s="114" t="s">
        <v>349</v>
      </c>
      <c r="N230" s="114" t="s">
        <v>1019</v>
      </c>
      <c r="O230" s="115" t="s">
        <v>854</v>
      </c>
      <c r="P230" s="116" t="s">
        <v>1020</v>
      </c>
    </row>
    <row r="231" spans="1:16" x14ac:dyDescent="0.2">
      <c r="A231" s="69" t="str">
        <f t="shared" si="18"/>
        <v>BAVM 68 </v>
      </c>
      <c r="B231" s="2" t="str">
        <f t="shared" si="19"/>
        <v>II</v>
      </c>
      <c r="C231" s="69">
        <f t="shared" si="20"/>
        <v>49167.479599999999</v>
      </c>
      <c r="D231" t="str">
        <f t="shared" si="21"/>
        <v>vis</v>
      </c>
      <c r="E231">
        <f>VLOOKUP(C231,'Active 1'!C$21:E$968,3,FALSE)</f>
        <v>2832.5060652208695</v>
      </c>
      <c r="F231" s="2" t="s">
        <v>345</v>
      </c>
      <c r="G231" t="str">
        <f t="shared" si="22"/>
        <v>49167.4796</v>
      </c>
      <c r="H231" s="69">
        <f t="shared" si="23"/>
        <v>2832.5</v>
      </c>
      <c r="I231" s="113" t="s">
        <v>1021</v>
      </c>
      <c r="J231" s="114" t="s">
        <v>1022</v>
      </c>
      <c r="K231" s="113">
        <v>2832.5</v>
      </c>
      <c r="L231" s="113" t="s">
        <v>1023</v>
      </c>
      <c r="M231" s="114" t="s">
        <v>349</v>
      </c>
      <c r="N231" s="114" t="s">
        <v>982</v>
      </c>
      <c r="O231" s="115" t="s">
        <v>854</v>
      </c>
      <c r="P231" s="116" t="s">
        <v>1020</v>
      </c>
    </row>
    <row r="232" spans="1:16" x14ac:dyDescent="0.2">
      <c r="A232" s="69" t="str">
        <f t="shared" si="18"/>
        <v> BRNO 31 </v>
      </c>
      <c r="B232" s="2" t="str">
        <f t="shared" si="19"/>
        <v>I</v>
      </c>
      <c r="C232" s="69">
        <f t="shared" si="20"/>
        <v>49178.377999999997</v>
      </c>
      <c r="D232" t="str">
        <f t="shared" si="21"/>
        <v>vis</v>
      </c>
      <c r="E232">
        <f>VLOOKUP(C232,'Active 1'!C$21:E$968,3,FALSE)</f>
        <v>2839.0034717758908</v>
      </c>
      <c r="F232" s="2" t="s">
        <v>345</v>
      </c>
      <c r="G232" t="str">
        <f t="shared" si="22"/>
        <v>49178.378</v>
      </c>
      <c r="H232" s="69">
        <f t="shared" si="23"/>
        <v>2839</v>
      </c>
      <c r="I232" s="113" t="s">
        <v>1024</v>
      </c>
      <c r="J232" s="114" t="s">
        <v>1025</v>
      </c>
      <c r="K232" s="113">
        <v>2839</v>
      </c>
      <c r="L232" s="113" t="s">
        <v>717</v>
      </c>
      <c r="M232" s="114" t="s">
        <v>355</v>
      </c>
      <c r="N232" s="114"/>
      <c r="O232" s="115" t="s">
        <v>1026</v>
      </c>
      <c r="P232" s="115" t="s">
        <v>1027</v>
      </c>
    </row>
    <row r="233" spans="1:16" x14ac:dyDescent="0.2">
      <c r="A233" s="69" t="str">
        <f t="shared" si="18"/>
        <v> BRNO 31 </v>
      </c>
      <c r="B233" s="2" t="str">
        <f t="shared" si="19"/>
        <v>I</v>
      </c>
      <c r="C233" s="69">
        <f t="shared" si="20"/>
        <v>49193.478000000003</v>
      </c>
      <c r="D233" t="str">
        <f t="shared" si="21"/>
        <v>vis</v>
      </c>
      <c r="E233">
        <f>VLOOKUP(C233,'Active 1'!C$21:E$968,3,FALSE)</f>
        <v>2848.0057876186638</v>
      </c>
      <c r="F233" s="2" t="s">
        <v>345</v>
      </c>
      <c r="G233" t="str">
        <f t="shared" si="22"/>
        <v>49193.478</v>
      </c>
      <c r="H233" s="69">
        <f t="shared" si="23"/>
        <v>2848</v>
      </c>
      <c r="I233" s="113" t="s">
        <v>1028</v>
      </c>
      <c r="J233" s="114" t="s">
        <v>1029</v>
      </c>
      <c r="K233" s="113">
        <v>2848</v>
      </c>
      <c r="L233" s="113" t="s">
        <v>892</v>
      </c>
      <c r="M233" s="114" t="s">
        <v>355</v>
      </c>
      <c r="N233" s="114"/>
      <c r="O233" s="115" t="s">
        <v>1026</v>
      </c>
      <c r="P233" s="115" t="s">
        <v>1027</v>
      </c>
    </row>
    <row r="234" spans="1:16" x14ac:dyDescent="0.2">
      <c r="A234" s="69" t="str">
        <f t="shared" si="18"/>
        <v> BRNO 31 </v>
      </c>
      <c r="B234" s="2" t="str">
        <f t="shared" si="19"/>
        <v>II</v>
      </c>
      <c r="C234" s="69">
        <f t="shared" si="20"/>
        <v>49214.444000000003</v>
      </c>
      <c r="D234" t="str">
        <f t="shared" si="21"/>
        <v>vis</v>
      </c>
      <c r="E234">
        <f>VLOOKUP(C234,'Active 1'!C$21:E$968,3,FALSE)</f>
        <v>2860.5052945033999</v>
      </c>
      <c r="F234" s="2" t="s">
        <v>345</v>
      </c>
      <c r="G234" t="str">
        <f t="shared" si="22"/>
        <v>49214.444</v>
      </c>
      <c r="H234" s="69">
        <f t="shared" si="23"/>
        <v>2860.5</v>
      </c>
      <c r="I234" s="113" t="s">
        <v>1030</v>
      </c>
      <c r="J234" s="114" t="s">
        <v>1031</v>
      </c>
      <c r="K234" s="113">
        <v>2860.5</v>
      </c>
      <c r="L234" s="113" t="s">
        <v>790</v>
      </c>
      <c r="M234" s="114" t="s">
        <v>355</v>
      </c>
      <c r="N234" s="114"/>
      <c r="O234" s="115" t="s">
        <v>1026</v>
      </c>
      <c r="P234" s="115" t="s">
        <v>1027</v>
      </c>
    </row>
    <row r="235" spans="1:16" x14ac:dyDescent="0.2">
      <c r="A235" s="69" t="str">
        <f t="shared" si="18"/>
        <v> AOEB 2 </v>
      </c>
      <c r="B235" s="2" t="str">
        <f t="shared" si="19"/>
        <v>I</v>
      </c>
      <c r="C235" s="69">
        <f t="shared" si="20"/>
        <v>49218.642</v>
      </c>
      <c r="D235" t="str">
        <f t="shared" si="21"/>
        <v>vis</v>
      </c>
      <c r="E235">
        <f>VLOOKUP(C235,'Active 1'!C$21:E$968,3,FALSE)</f>
        <v>2863.0080575436591</v>
      </c>
      <c r="F235" s="2" t="s">
        <v>345</v>
      </c>
      <c r="G235" t="str">
        <f t="shared" si="22"/>
        <v>49218.642</v>
      </c>
      <c r="H235" s="69">
        <f t="shared" si="23"/>
        <v>2863</v>
      </c>
      <c r="I235" s="113" t="s">
        <v>1032</v>
      </c>
      <c r="J235" s="114" t="s">
        <v>1033</v>
      </c>
      <c r="K235" s="113">
        <v>2863</v>
      </c>
      <c r="L235" s="113" t="s">
        <v>954</v>
      </c>
      <c r="M235" s="114" t="s">
        <v>355</v>
      </c>
      <c r="N235" s="114"/>
      <c r="O235" s="115" t="s">
        <v>884</v>
      </c>
      <c r="P235" s="115" t="s">
        <v>585</v>
      </c>
    </row>
    <row r="236" spans="1:16" x14ac:dyDescent="0.2">
      <c r="A236" s="69" t="str">
        <f t="shared" si="18"/>
        <v> AOEB 2 </v>
      </c>
      <c r="B236" s="2" t="str">
        <f t="shared" si="19"/>
        <v>I</v>
      </c>
      <c r="C236" s="69">
        <f t="shared" si="20"/>
        <v>49230.377999999997</v>
      </c>
      <c r="D236" t="str">
        <f t="shared" si="21"/>
        <v>vis</v>
      </c>
      <c r="E236">
        <f>VLOOKUP(C236,'Active 1'!C$21:E$968,3,FALSE)</f>
        <v>2870.0048243470183</v>
      </c>
      <c r="F236" s="2" t="s">
        <v>345</v>
      </c>
      <c r="G236" t="str">
        <f t="shared" si="22"/>
        <v>49230.378</v>
      </c>
      <c r="H236" s="69">
        <f t="shared" si="23"/>
        <v>2870</v>
      </c>
      <c r="I236" s="113" t="s">
        <v>1034</v>
      </c>
      <c r="J236" s="114" t="s">
        <v>1035</v>
      </c>
      <c r="K236" s="113">
        <v>2870</v>
      </c>
      <c r="L236" s="113" t="s">
        <v>528</v>
      </c>
      <c r="M236" s="114" t="s">
        <v>355</v>
      </c>
      <c r="N236" s="114"/>
      <c r="O236" s="115" t="s">
        <v>1036</v>
      </c>
      <c r="P236" s="115" t="s">
        <v>585</v>
      </c>
    </row>
    <row r="237" spans="1:16" x14ac:dyDescent="0.2">
      <c r="A237" s="69" t="str">
        <f t="shared" si="18"/>
        <v>BAVM 79 </v>
      </c>
      <c r="B237" s="2" t="str">
        <f t="shared" si="19"/>
        <v>I</v>
      </c>
      <c r="C237" s="69">
        <f t="shared" si="20"/>
        <v>49505.466</v>
      </c>
      <c r="D237" t="str">
        <f t="shared" si="21"/>
        <v>vis</v>
      </c>
      <c r="E237">
        <f>VLOOKUP(C237,'Active 1'!C$21:E$968,3,FALSE)</f>
        <v>3034.0067488871405</v>
      </c>
      <c r="F237" s="2" t="s">
        <v>345</v>
      </c>
      <c r="G237" t="str">
        <f t="shared" si="22"/>
        <v>49505.466</v>
      </c>
      <c r="H237" s="69">
        <f t="shared" si="23"/>
        <v>3034</v>
      </c>
      <c r="I237" s="113" t="s">
        <v>1037</v>
      </c>
      <c r="J237" s="114" t="s">
        <v>1038</v>
      </c>
      <c r="K237" s="113">
        <v>3034</v>
      </c>
      <c r="L237" s="113" t="s">
        <v>657</v>
      </c>
      <c r="M237" s="114" t="s">
        <v>355</v>
      </c>
      <c r="N237" s="114"/>
      <c r="O237" s="115" t="s">
        <v>1002</v>
      </c>
      <c r="P237" s="116" t="s">
        <v>1039</v>
      </c>
    </row>
    <row r="238" spans="1:16" x14ac:dyDescent="0.2">
      <c r="A238" s="69" t="str">
        <f t="shared" si="18"/>
        <v> AOEB 2 </v>
      </c>
      <c r="B238" s="2" t="str">
        <f t="shared" si="19"/>
        <v>I</v>
      </c>
      <c r="C238" s="69">
        <f t="shared" si="20"/>
        <v>49508.81</v>
      </c>
      <c r="D238" t="str">
        <f t="shared" si="21"/>
        <v>vis</v>
      </c>
      <c r="E238">
        <f>VLOOKUP(C238,'Active 1'!C$21:E$968,3,FALSE)</f>
        <v>3036.0003743294055</v>
      </c>
      <c r="F238" s="2" t="s">
        <v>345</v>
      </c>
      <c r="G238" t="str">
        <f t="shared" si="22"/>
        <v>49508.810</v>
      </c>
      <c r="H238" s="69">
        <f t="shared" si="23"/>
        <v>3036</v>
      </c>
      <c r="I238" s="113" t="s">
        <v>1040</v>
      </c>
      <c r="J238" s="114" t="s">
        <v>1041</v>
      </c>
      <c r="K238" s="113">
        <v>3036</v>
      </c>
      <c r="L238" s="113" t="s">
        <v>422</v>
      </c>
      <c r="M238" s="114" t="s">
        <v>355</v>
      </c>
      <c r="N238" s="114"/>
      <c r="O238" s="115" t="s">
        <v>658</v>
      </c>
      <c r="P238" s="115" t="s">
        <v>585</v>
      </c>
    </row>
    <row r="239" spans="1:16" x14ac:dyDescent="0.2">
      <c r="A239" s="69" t="str">
        <f t="shared" si="18"/>
        <v>BAVM 79 </v>
      </c>
      <c r="B239" s="2" t="str">
        <f t="shared" si="19"/>
        <v>I</v>
      </c>
      <c r="C239" s="69">
        <f t="shared" si="20"/>
        <v>49547.391000000003</v>
      </c>
      <c r="D239" t="str">
        <f t="shared" si="21"/>
        <v>vis</v>
      </c>
      <c r="E239">
        <f>VLOOKUP(C239,'Active 1'!C$21:E$968,3,FALSE)</f>
        <v>3059.0015893976138</v>
      </c>
      <c r="F239" s="2" t="s">
        <v>345</v>
      </c>
      <c r="G239" t="str">
        <f t="shared" si="22"/>
        <v>49547.391</v>
      </c>
      <c r="H239" s="69">
        <f t="shared" si="23"/>
        <v>3059</v>
      </c>
      <c r="I239" s="113" t="s">
        <v>1042</v>
      </c>
      <c r="J239" s="114" t="s">
        <v>1043</v>
      </c>
      <c r="K239" s="113">
        <v>3059</v>
      </c>
      <c r="L239" s="113" t="s">
        <v>515</v>
      </c>
      <c r="M239" s="114" t="s">
        <v>355</v>
      </c>
      <c r="N239" s="114"/>
      <c r="O239" s="115" t="s">
        <v>1044</v>
      </c>
      <c r="P239" s="116" t="s">
        <v>1039</v>
      </c>
    </row>
    <row r="240" spans="1:16" x14ac:dyDescent="0.2">
      <c r="A240" s="69" t="str">
        <f t="shared" si="18"/>
        <v>IBVS 5745 </v>
      </c>
      <c r="B240" s="2" t="str">
        <f t="shared" si="19"/>
        <v>I</v>
      </c>
      <c r="C240" s="69">
        <f t="shared" si="20"/>
        <v>49862.733500000002</v>
      </c>
      <c r="D240" t="str">
        <f t="shared" si="21"/>
        <v>vis</v>
      </c>
      <c r="E240">
        <f>VLOOKUP(C240,'Active 1'!C$21:E$968,3,FALSE)</f>
        <v>3247.0024359968575</v>
      </c>
      <c r="F240" s="2" t="s">
        <v>345</v>
      </c>
      <c r="G240" t="str">
        <f t="shared" si="22"/>
        <v>49862.7335</v>
      </c>
      <c r="H240" s="69">
        <f t="shared" si="23"/>
        <v>3247</v>
      </c>
      <c r="I240" s="113" t="s">
        <v>1045</v>
      </c>
      <c r="J240" s="114" t="s">
        <v>1046</v>
      </c>
      <c r="K240" s="113">
        <v>3247</v>
      </c>
      <c r="L240" s="113" t="s">
        <v>1047</v>
      </c>
      <c r="M240" s="114" t="s">
        <v>349</v>
      </c>
      <c r="N240" s="114" t="s">
        <v>152</v>
      </c>
      <c r="O240" s="115" t="s">
        <v>1048</v>
      </c>
      <c r="P240" s="116" t="s">
        <v>1049</v>
      </c>
    </row>
    <row r="241" spans="1:16" x14ac:dyDescent="0.2">
      <c r="A241" s="69" t="str">
        <f t="shared" si="18"/>
        <v>IBVS 4300 </v>
      </c>
      <c r="B241" s="2" t="str">
        <f t="shared" si="19"/>
        <v>II</v>
      </c>
      <c r="C241" s="69">
        <f t="shared" si="20"/>
        <v>49905.507700000002</v>
      </c>
      <c r="D241" t="str">
        <f t="shared" si="21"/>
        <v>vis</v>
      </c>
      <c r="E241">
        <f>VLOOKUP(C241,'Active 1'!C$21:E$968,3,FALSE)</f>
        <v>3272.5035524420095</v>
      </c>
      <c r="F241" s="2" t="s">
        <v>345</v>
      </c>
      <c r="G241" t="str">
        <f t="shared" si="22"/>
        <v>49905.5077</v>
      </c>
      <c r="H241" s="69">
        <f t="shared" si="23"/>
        <v>3272.5</v>
      </c>
      <c r="I241" s="113" t="s">
        <v>1050</v>
      </c>
      <c r="J241" s="114" t="s">
        <v>1051</v>
      </c>
      <c r="K241" s="113">
        <v>3272.5</v>
      </c>
      <c r="L241" s="113" t="s">
        <v>1052</v>
      </c>
      <c r="M241" s="114" t="s">
        <v>349</v>
      </c>
      <c r="N241" s="114" t="s">
        <v>152</v>
      </c>
      <c r="O241" s="115" t="s">
        <v>1053</v>
      </c>
      <c r="P241" s="116" t="s">
        <v>1054</v>
      </c>
    </row>
    <row r="242" spans="1:16" x14ac:dyDescent="0.2">
      <c r="A242" s="69" t="str">
        <f t="shared" si="18"/>
        <v>BAVM 113 </v>
      </c>
      <c r="B242" s="2" t="str">
        <f t="shared" si="19"/>
        <v>I</v>
      </c>
      <c r="C242" s="69">
        <f t="shared" si="20"/>
        <v>50659.466999999997</v>
      </c>
      <c r="D242" t="str">
        <f t="shared" si="21"/>
        <v>vis</v>
      </c>
      <c r="E242">
        <f>VLOOKUP(C242,'Active 1'!C$21:E$968,3,FALSE)</f>
        <v>3721.9989002031666</v>
      </c>
      <c r="F242" s="2" t="s">
        <v>345</v>
      </c>
      <c r="G242" t="str">
        <f t="shared" si="22"/>
        <v>50659.467</v>
      </c>
      <c r="H242" s="69">
        <f t="shared" si="23"/>
        <v>3722</v>
      </c>
      <c r="I242" s="113" t="s">
        <v>1055</v>
      </c>
      <c r="J242" s="114" t="s">
        <v>1056</v>
      </c>
      <c r="K242" s="113">
        <v>3722</v>
      </c>
      <c r="L242" s="113" t="s">
        <v>800</v>
      </c>
      <c r="M242" s="114" t="s">
        <v>355</v>
      </c>
      <c r="N242" s="114"/>
      <c r="O242" s="115" t="s">
        <v>756</v>
      </c>
      <c r="P242" s="116" t="s">
        <v>1057</v>
      </c>
    </row>
    <row r="243" spans="1:16" x14ac:dyDescent="0.2">
      <c r="A243" s="69" t="str">
        <f t="shared" si="18"/>
        <v>BAVM 113 </v>
      </c>
      <c r="B243" s="2" t="str">
        <f t="shared" si="19"/>
        <v>I</v>
      </c>
      <c r="C243" s="69">
        <f t="shared" si="20"/>
        <v>50659.476000000002</v>
      </c>
      <c r="D243" t="str">
        <f t="shared" si="21"/>
        <v>vis</v>
      </c>
      <c r="E243">
        <f>VLOOKUP(C243,'Active 1'!C$21:E$968,3,FALSE)</f>
        <v>3722.004265821884</v>
      </c>
      <c r="F243" s="2" t="s">
        <v>345</v>
      </c>
      <c r="G243" t="str">
        <f t="shared" si="22"/>
        <v>50659.476</v>
      </c>
      <c r="H243" s="69">
        <f t="shared" si="23"/>
        <v>3722</v>
      </c>
      <c r="I243" s="113" t="s">
        <v>1058</v>
      </c>
      <c r="J243" s="114" t="s">
        <v>1059</v>
      </c>
      <c r="K243" s="113">
        <v>3722</v>
      </c>
      <c r="L243" s="113" t="s">
        <v>576</v>
      </c>
      <c r="M243" s="114" t="s">
        <v>355</v>
      </c>
      <c r="N243" s="114"/>
      <c r="O243" s="115" t="s">
        <v>1060</v>
      </c>
      <c r="P243" s="116" t="s">
        <v>1057</v>
      </c>
    </row>
    <row r="244" spans="1:16" x14ac:dyDescent="0.2">
      <c r="A244" s="69" t="str">
        <f t="shared" si="18"/>
        <v>BAVM 158 </v>
      </c>
      <c r="B244" s="2" t="str">
        <f t="shared" si="19"/>
        <v>I</v>
      </c>
      <c r="C244" s="69">
        <f t="shared" si="20"/>
        <v>52489.454700000002</v>
      </c>
      <c r="D244" t="str">
        <f t="shared" si="21"/>
        <v>vis</v>
      </c>
      <c r="E244">
        <f>VLOOKUP(C244,'Active 1'!C$21:E$968,3,FALSE)</f>
        <v>4813.0007057517523</v>
      </c>
      <c r="F244" s="2" t="s">
        <v>345</v>
      </c>
      <c r="G244" t="str">
        <f t="shared" si="22"/>
        <v>52489.4547</v>
      </c>
      <c r="H244" s="69">
        <f t="shared" si="23"/>
        <v>4813</v>
      </c>
      <c r="I244" s="113" t="s">
        <v>1061</v>
      </c>
      <c r="J244" s="114" t="s">
        <v>1062</v>
      </c>
      <c r="K244" s="113">
        <v>4813</v>
      </c>
      <c r="L244" s="113" t="s">
        <v>1063</v>
      </c>
      <c r="M244" s="114" t="s">
        <v>349</v>
      </c>
      <c r="N244" s="114" t="s">
        <v>345</v>
      </c>
      <c r="O244" s="115" t="s">
        <v>1064</v>
      </c>
      <c r="P244" s="116" t="s">
        <v>1065</v>
      </c>
    </row>
    <row r="245" spans="1:16" x14ac:dyDescent="0.2">
      <c r="A245" s="69" t="str">
        <f t="shared" si="18"/>
        <v> BBS 130 </v>
      </c>
      <c r="B245" s="2" t="str">
        <f t="shared" si="19"/>
        <v>I</v>
      </c>
      <c r="C245" s="69">
        <f t="shared" si="20"/>
        <v>52848.406000000003</v>
      </c>
      <c r="D245" t="str">
        <f t="shared" si="21"/>
        <v>vis</v>
      </c>
      <c r="E245">
        <f>VLOOKUP(C245,'Active 1'!C$21:E$968,3,FALSE)</f>
        <v>5027.0002405049154</v>
      </c>
      <c r="F245" s="2" t="s">
        <v>345</v>
      </c>
      <c r="G245" t="str">
        <f t="shared" si="22"/>
        <v>52848.406</v>
      </c>
      <c r="H245" s="69">
        <f t="shared" si="23"/>
        <v>5027</v>
      </c>
      <c r="I245" s="113" t="s">
        <v>1066</v>
      </c>
      <c r="J245" s="114" t="s">
        <v>1067</v>
      </c>
      <c r="K245" s="113">
        <v>5027</v>
      </c>
      <c r="L245" s="113" t="s">
        <v>541</v>
      </c>
      <c r="M245" s="114" t="s">
        <v>355</v>
      </c>
      <c r="N245" s="114"/>
      <c r="O245" s="115" t="s">
        <v>838</v>
      </c>
      <c r="P245" s="115" t="s">
        <v>1068</v>
      </c>
    </row>
    <row r="246" spans="1:16" x14ac:dyDescent="0.2">
      <c r="A246" s="69" t="str">
        <f t="shared" si="18"/>
        <v>BAVM 174 </v>
      </c>
      <c r="B246" s="2" t="str">
        <f t="shared" si="19"/>
        <v>II</v>
      </c>
      <c r="C246" s="69">
        <f t="shared" si="20"/>
        <v>53149.483999999997</v>
      </c>
      <c r="D246" t="str">
        <f t="shared" si="21"/>
        <v>vis</v>
      </c>
      <c r="E246">
        <f>VLOOKUP(C246,'Active 1'!C$21:E$968,3,FALSE)</f>
        <v>5206.4968795320246</v>
      </c>
      <c r="F246" s="2" t="s">
        <v>345</v>
      </c>
      <c r="G246" t="str">
        <f t="shared" si="22"/>
        <v>53149.484</v>
      </c>
      <c r="H246" s="69">
        <f t="shared" si="23"/>
        <v>5206.5</v>
      </c>
      <c r="I246" s="113" t="s">
        <v>1069</v>
      </c>
      <c r="J246" s="114" t="s">
        <v>1070</v>
      </c>
      <c r="K246" s="113">
        <v>5206.5</v>
      </c>
      <c r="L246" s="113" t="s">
        <v>360</v>
      </c>
      <c r="M246" s="114" t="s">
        <v>355</v>
      </c>
      <c r="N246" s="114"/>
      <c r="O246" s="115" t="s">
        <v>1071</v>
      </c>
      <c r="P246" s="116" t="s">
        <v>1072</v>
      </c>
    </row>
    <row r="247" spans="1:16" x14ac:dyDescent="0.2">
      <c r="A247" s="69" t="str">
        <f t="shared" si="18"/>
        <v>BAVM 204 </v>
      </c>
      <c r="B247" s="2" t="str">
        <f t="shared" si="19"/>
        <v>II</v>
      </c>
      <c r="C247" s="69">
        <f t="shared" si="20"/>
        <v>54709.39</v>
      </c>
      <c r="D247" t="str">
        <f t="shared" si="21"/>
        <v>vis</v>
      </c>
      <c r="E247">
        <f>VLOOKUP(C247,'Active 1'!C$21:E$968,3,FALSE)</f>
        <v>6136.4814157592737</v>
      </c>
      <c r="F247" s="2" t="s">
        <v>345</v>
      </c>
      <c r="G247" t="str">
        <f t="shared" si="22"/>
        <v>54709.390</v>
      </c>
      <c r="H247" s="69">
        <f t="shared" si="23"/>
        <v>6136.5</v>
      </c>
      <c r="I247" s="113" t="s">
        <v>1073</v>
      </c>
      <c r="J247" s="114" t="s">
        <v>1074</v>
      </c>
      <c r="K247" s="113">
        <v>6136.5</v>
      </c>
      <c r="L247" s="113" t="s">
        <v>565</v>
      </c>
      <c r="M247" s="114" t="s">
        <v>355</v>
      </c>
      <c r="N247" s="114"/>
      <c r="O247" s="115" t="s">
        <v>1075</v>
      </c>
      <c r="P247" s="116" t="s">
        <v>1076</v>
      </c>
    </row>
    <row r="248" spans="1:16" x14ac:dyDescent="0.2">
      <c r="A248" s="69" t="str">
        <f t="shared" si="18"/>
        <v>IBVS 6114 </v>
      </c>
      <c r="B248" s="2" t="str">
        <f t="shared" si="19"/>
        <v>I</v>
      </c>
      <c r="C248" s="69">
        <f t="shared" si="20"/>
        <v>56060.508600000001</v>
      </c>
      <c r="D248" t="str">
        <f t="shared" si="21"/>
        <v>vis</v>
      </c>
      <c r="E248">
        <f>VLOOKUP(C248,'Active 1'!C$21:E$968,3,FALSE)</f>
        <v>6941.9911096825035</v>
      </c>
      <c r="F248" s="2" t="s">
        <v>345</v>
      </c>
      <c r="G248" t="str">
        <f t="shared" si="22"/>
        <v>56060.5086</v>
      </c>
      <c r="H248" s="69">
        <f t="shared" si="23"/>
        <v>6942</v>
      </c>
      <c r="I248" s="113" t="s">
        <v>1077</v>
      </c>
      <c r="J248" s="114" t="s">
        <v>1078</v>
      </c>
      <c r="K248" s="113">
        <v>6942</v>
      </c>
      <c r="L248" s="113" t="s">
        <v>1079</v>
      </c>
      <c r="M248" s="114" t="s">
        <v>1080</v>
      </c>
      <c r="N248" s="114" t="s">
        <v>340</v>
      </c>
      <c r="O248" s="115" t="s">
        <v>1081</v>
      </c>
      <c r="P248" s="116" t="s">
        <v>1082</v>
      </c>
    </row>
    <row r="249" spans="1:16" x14ac:dyDescent="0.2">
      <c r="A249" s="69" t="str">
        <f t="shared" si="18"/>
        <v>IBVS 6114 </v>
      </c>
      <c r="B249" s="2" t="str">
        <f t="shared" si="19"/>
        <v>II</v>
      </c>
      <c r="C249" s="69">
        <f t="shared" si="20"/>
        <v>56455.528149999998</v>
      </c>
      <c r="D249" t="str">
        <f t="shared" si="21"/>
        <v>vis</v>
      </c>
      <c r="E249">
        <f>VLOOKUP(C249,'Active 1'!C$21:E$968,3,FALSE)</f>
        <v>7177.4938085678486</v>
      </c>
      <c r="F249" s="2" t="s">
        <v>345</v>
      </c>
      <c r="G249" t="str">
        <f t="shared" si="22"/>
        <v>56455.52815</v>
      </c>
      <c r="H249" s="69">
        <f t="shared" si="23"/>
        <v>7177.5</v>
      </c>
      <c r="I249" s="113" t="s">
        <v>1083</v>
      </c>
      <c r="J249" s="114" t="s">
        <v>1084</v>
      </c>
      <c r="K249" s="113">
        <v>7177.5</v>
      </c>
      <c r="L249" s="113" t="s">
        <v>1085</v>
      </c>
      <c r="M249" s="114" t="s">
        <v>1080</v>
      </c>
      <c r="N249" s="114" t="s">
        <v>100</v>
      </c>
      <c r="O249" s="115" t="s">
        <v>1081</v>
      </c>
      <c r="P249" s="116" t="s">
        <v>1082</v>
      </c>
    </row>
    <row r="250" spans="1:16" x14ac:dyDescent="0.2">
      <c r="A250" s="69" t="str">
        <f t="shared" si="18"/>
        <v>IBVS 6114 </v>
      </c>
      <c r="B250" s="2" t="str">
        <f t="shared" si="19"/>
        <v>I</v>
      </c>
      <c r="C250" s="69">
        <f t="shared" si="20"/>
        <v>56461.395340000003</v>
      </c>
      <c r="D250" t="str">
        <f t="shared" si="21"/>
        <v>vis</v>
      </c>
      <c r="E250">
        <f>VLOOKUP(C250,'Active 1'!C$21:E$968,3,FALSE)</f>
        <v>7180.9917090638473</v>
      </c>
      <c r="F250" s="2" t="s">
        <v>345</v>
      </c>
      <c r="G250" t="str">
        <f t="shared" si="22"/>
        <v>56461.39534</v>
      </c>
      <c r="H250" s="69">
        <f t="shared" si="23"/>
        <v>7181</v>
      </c>
      <c r="I250" s="113" t="s">
        <v>1086</v>
      </c>
      <c r="J250" s="114" t="s">
        <v>1087</v>
      </c>
      <c r="K250" s="113">
        <v>7181</v>
      </c>
      <c r="L250" s="113" t="s">
        <v>1088</v>
      </c>
      <c r="M250" s="114" t="s">
        <v>1080</v>
      </c>
      <c r="N250" s="114" t="s">
        <v>340</v>
      </c>
      <c r="O250" s="115" t="s">
        <v>1081</v>
      </c>
      <c r="P250" s="116" t="s">
        <v>1082</v>
      </c>
    </row>
    <row r="251" spans="1:16" x14ac:dyDescent="0.2">
      <c r="A251" s="69" t="str">
        <f t="shared" si="18"/>
        <v> JAAVSO 41;328 </v>
      </c>
      <c r="B251" s="2" t="str">
        <f t="shared" si="19"/>
        <v>I</v>
      </c>
      <c r="C251" s="69">
        <f t="shared" si="20"/>
        <v>56464.763099999996</v>
      </c>
      <c r="D251" t="str">
        <f t="shared" si="21"/>
        <v>vis</v>
      </c>
      <c r="E251">
        <f>VLOOKUP(C251,'Active 1'!C$21:E$968,3,FALSE)</f>
        <v>7182.9994997395161</v>
      </c>
      <c r="F251" s="2" t="s">
        <v>345</v>
      </c>
      <c r="G251" t="str">
        <f t="shared" si="22"/>
        <v>56464.7631</v>
      </c>
      <c r="H251" s="69">
        <f t="shared" si="23"/>
        <v>7183</v>
      </c>
      <c r="I251" s="113" t="s">
        <v>1089</v>
      </c>
      <c r="J251" s="114" t="s">
        <v>1090</v>
      </c>
      <c r="K251" s="113">
        <v>7183</v>
      </c>
      <c r="L251" s="113" t="s">
        <v>1091</v>
      </c>
      <c r="M251" s="114" t="s">
        <v>1080</v>
      </c>
      <c r="N251" s="114" t="s">
        <v>345</v>
      </c>
      <c r="O251" s="115" t="s">
        <v>658</v>
      </c>
      <c r="P251" s="115" t="s">
        <v>1092</v>
      </c>
    </row>
    <row r="252" spans="1:16" x14ac:dyDescent="0.2">
      <c r="A252" s="69" t="str">
        <f t="shared" si="18"/>
        <v>BAVM 238 </v>
      </c>
      <c r="B252" s="2" t="str">
        <f t="shared" si="19"/>
        <v>II</v>
      </c>
      <c r="C252" s="69">
        <f t="shared" si="20"/>
        <v>56809.451099999998</v>
      </c>
      <c r="D252" t="str">
        <f t="shared" si="21"/>
        <v>vis</v>
      </c>
      <c r="E252">
        <f>VLOOKUP(C252,'Active 1'!C$21:E$968,3,FALSE)</f>
        <v>7388.4955423363772</v>
      </c>
      <c r="F252" s="2" t="s">
        <v>345</v>
      </c>
      <c r="G252" t="str">
        <f t="shared" si="22"/>
        <v>56809.4511</v>
      </c>
      <c r="H252" s="69">
        <f t="shared" si="23"/>
        <v>7388.5</v>
      </c>
      <c r="I252" s="113" t="s">
        <v>1093</v>
      </c>
      <c r="J252" s="114" t="s">
        <v>1094</v>
      </c>
      <c r="K252" s="113">
        <v>7388.5</v>
      </c>
      <c r="L252" s="113" t="s">
        <v>1095</v>
      </c>
      <c r="M252" s="114" t="s">
        <v>1080</v>
      </c>
      <c r="N252" s="114">
        <v>0</v>
      </c>
      <c r="O252" s="115" t="s">
        <v>854</v>
      </c>
      <c r="P252" s="116" t="s">
        <v>1096</v>
      </c>
    </row>
    <row r="253" spans="1:16" x14ac:dyDescent="0.2">
      <c r="A253" s="69" t="str">
        <f t="shared" si="18"/>
        <v> AJ 7.129 </v>
      </c>
      <c r="B253" s="2" t="str">
        <f t="shared" si="19"/>
        <v>I</v>
      </c>
      <c r="C253" s="69">
        <f t="shared" si="20"/>
        <v>8279.6080000000002</v>
      </c>
      <c r="D253" t="str">
        <f t="shared" si="21"/>
        <v>vis</v>
      </c>
      <c r="E253">
        <f>VLOOKUP(C253,'Active 1'!C$21:E$968,3,FALSE)</f>
        <v>-21544.01938390571</v>
      </c>
      <c r="F253" s="2" t="s">
        <v>345</v>
      </c>
      <c r="G253" t="str">
        <f t="shared" si="22"/>
        <v>08279.608</v>
      </c>
      <c r="H253" s="69">
        <f t="shared" si="23"/>
        <v>-21544</v>
      </c>
      <c r="I253" s="113" t="s">
        <v>1097</v>
      </c>
      <c r="J253" s="114" t="s">
        <v>1098</v>
      </c>
      <c r="K253" s="113">
        <v>-21544</v>
      </c>
      <c r="L253" s="113" t="s">
        <v>1099</v>
      </c>
      <c r="M253" s="114" t="s">
        <v>355</v>
      </c>
      <c r="N253" s="114"/>
      <c r="O253" s="115" t="s">
        <v>1100</v>
      </c>
      <c r="P253" s="115" t="s">
        <v>99</v>
      </c>
    </row>
    <row r="254" spans="1:16" x14ac:dyDescent="0.2">
      <c r="A254" s="69" t="str">
        <f t="shared" si="18"/>
        <v> AJ 7.129 </v>
      </c>
      <c r="B254" s="2" t="str">
        <f t="shared" si="19"/>
        <v>II</v>
      </c>
      <c r="C254" s="69">
        <f t="shared" si="20"/>
        <v>8342.5229999999992</v>
      </c>
      <c r="D254" t="str">
        <f t="shared" si="21"/>
        <v>vis</v>
      </c>
      <c r="E254">
        <f>VLOOKUP(C254,'Active 1'!C$21:E$968,3,FALSE)</f>
        <v>-21506.510728193931</v>
      </c>
      <c r="F254" s="2" t="s">
        <v>345</v>
      </c>
      <c r="G254" t="str">
        <f t="shared" si="22"/>
        <v>08342.523</v>
      </c>
      <c r="H254" s="69">
        <f t="shared" si="23"/>
        <v>-21506.5</v>
      </c>
      <c r="I254" s="113" t="s">
        <v>1101</v>
      </c>
      <c r="J254" s="114" t="s">
        <v>1102</v>
      </c>
      <c r="K254" s="113">
        <v>-21506.5</v>
      </c>
      <c r="L254" s="113" t="s">
        <v>468</v>
      </c>
      <c r="M254" s="114" t="s">
        <v>355</v>
      </c>
      <c r="N254" s="114"/>
      <c r="O254" s="115" t="s">
        <v>1100</v>
      </c>
      <c r="P254" s="115" t="s">
        <v>99</v>
      </c>
    </row>
    <row r="255" spans="1:16" x14ac:dyDescent="0.2">
      <c r="A255" s="69" t="str">
        <f t="shared" si="18"/>
        <v> AJ 7.129 </v>
      </c>
      <c r="B255" s="2" t="str">
        <f t="shared" si="19"/>
        <v>I</v>
      </c>
      <c r="C255" s="69">
        <f t="shared" si="20"/>
        <v>8368.5069999999996</v>
      </c>
      <c r="D255" t="str">
        <f t="shared" si="21"/>
        <v>vis</v>
      </c>
      <c r="E255">
        <f>VLOOKUP(C255,'Active 1'!C$21:E$968,3,FALSE)</f>
        <v>-21491.019590786083</v>
      </c>
      <c r="F255" s="2" t="s">
        <v>345</v>
      </c>
      <c r="G255" t="str">
        <f t="shared" si="22"/>
        <v>08368.507</v>
      </c>
      <c r="H255" s="69">
        <f t="shared" si="23"/>
        <v>-21491</v>
      </c>
      <c r="I255" s="113" t="s">
        <v>1103</v>
      </c>
      <c r="J255" s="114" t="s">
        <v>1104</v>
      </c>
      <c r="K255" s="113">
        <v>-21491</v>
      </c>
      <c r="L255" s="113" t="s">
        <v>1099</v>
      </c>
      <c r="M255" s="114" t="s">
        <v>355</v>
      </c>
      <c r="N255" s="114"/>
      <c r="O255" s="115" t="s">
        <v>1100</v>
      </c>
      <c r="P255" s="115" t="s">
        <v>99</v>
      </c>
    </row>
    <row r="256" spans="1:16" x14ac:dyDescent="0.2">
      <c r="A256" s="69" t="str">
        <f t="shared" si="18"/>
        <v> AJ 7.129 </v>
      </c>
      <c r="B256" s="2" t="str">
        <f t="shared" si="19"/>
        <v>II</v>
      </c>
      <c r="C256" s="69">
        <f t="shared" si="20"/>
        <v>8374.4390000000003</v>
      </c>
      <c r="D256" t="str">
        <f t="shared" si="21"/>
        <v>vis</v>
      </c>
      <c r="E256">
        <f>VLOOKUP(C256,'Active 1'!C$21:E$968,3,FALSE)</f>
        <v>-21487.483051873547</v>
      </c>
      <c r="F256" s="2" t="s">
        <v>345</v>
      </c>
      <c r="G256" t="str">
        <f t="shared" si="22"/>
        <v>08374.439</v>
      </c>
      <c r="H256" s="69">
        <f t="shared" si="23"/>
        <v>-21487.5</v>
      </c>
      <c r="I256" s="113" t="s">
        <v>1105</v>
      </c>
      <c r="J256" s="114" t="s">
        <v>1106</v>
      </c>
      <c r="K256" s="113">
        <v>-21487.5</v>
      </c>
      <c r="L256" s="113" t="s">
        <v>1107</v>
      </c>
      <c r="M256" s="114" t="s">
        <v>355</v>
      </c>
      <c r="N256" s="114"/>
      <c r="O256" s="115" t="s">
        <v>1100</v>
      </c>
      <c r="P256" s="115" t="s">
        <v>99</v>
      </c>
    </row>
    <row r="257" spans="1:16" x14ac:dyDescent="0.2">
      <c r="A257" s="69" t="str">
        <f t="shared" si="18"/>
        <v> AJ 7.129 </v>
      </c>
      <c r="B257" s="2" t="str">
        <f t="shared" si="19"/>
        <v>I</v>
      </c>
      <c r="C257" s="69">
        <f t="shared" si="20"/>
        <v>8400.4529999999995</v>
      </c>
      <c r="D257" t="str">
        <f t="shared" si="21"/>
        <v>vis</v>
      </c>
      <c r="E257">
        <f>VLOOKUP(C257,'Active 1'!C$21:E$968,3,FALSE)</f>
        <v>-21471.974029069981</v>
      </c>
      <c r="F257" s="2" t="s">
        <v>345</v>
      </c>
      <c r="G257" t="str">
        <f t="shared" si="22"/>
        <v>08400.453</v>
      </c>
      <c r="H257" s="69">
        <f t="shared" si="23"/>
        <v>-21472</v>
      </c>
      <c r="I257" s="113" t="s">
        <v>1108</v>
      </c>
      <c r="J257" s="114" t="s">
        <v>1109</v>
      </c>
      <c r="K257" s="113">
        <v>-21472</v>
      </c>
      <c r="L257" s="113" t="s">
        <v>1110</v>
      </c>
      <c r="M257" s="114" t="s">
        <v>355</v>
      </c>
      <c r="N257" s="114"/>
      <c r="O257" s="115" t="s">
        <v>1100</v>
      </c>
      <c r="P257" s="115" t="s">
        <v>99</v>
      </c>
    </row>
    <row r="258" spans="1:16" x14ac:dyDescent="0.2">
      <c r="A258" s="69" t="str">
        <f t="shared" si="18"/>
        <v> AJ 7.129 </v>
      </c>
      <c r="B258" s="2" t="str">
        <f t="shared" si="19"/>
        <v>I</v>
      </c>
      <c r="C258" s="69">
        <f t="shared" si="20"/>
        <v>8405.4500000000007</v>
      </c>
      <c r="D258" t="str">
        <f t="shared" si="21"/>
        <v>vis</v>
      </c>
      <c r="E258">
        <f>VLOOKUP(C258,'Active 1'!C$21:E$968,3,FALSE)</f>
        <v>-21468.994918323868</v>
      </c>
      <c r="F258" s="2" t="s">
        <v>345</v>
      </c>
      <c r="G258" t="str">
        <f t="shared" si="22"/>
        <v>08405.450</v>
      </c>
      <c r="H258" s="69">
        <f t="shared" si="23"/>
        <v>-21469</v>
      </c>
      <c r="I258" s="113" t="s">
        <v>1111</v>
      </c>
      <c r="J258" s="114" t="s">
        <v>1112</v>
      </c>
      <c r="K258" s="113">
        <v>-21469</v>
      </c>
      <c r="L258" s="113" t="s">
        <v>790</v>
      </c>
      <c r="M258" s="114" t="s">
        <v>355</v>
      </c>
      <c r="N258" s="114"/>
      <c r="O258" s="115" t="s">
        <v>1100</v>
      </c>
      <c r="P258" s="115" t="s">
        <v>99</v>
      </c>
    </row>
    <row r="259" spans="1:16" x14ac:dyDescent="0.2">
      <c r="A259" s="69" t="str">
        <f t="shared" si="18"/>
        <v> AJ 7.129 </v>
      </c>
      <c r="B259" s="2" t="str">
        <f t="shared" si="19"/>
        <v>I</v>
      </c>
      <c r="C259" s="69">
        <f t="shared" si="20"/>
        <v>8410.4629999999997</v>
      </c>
      <c r="D259" t="str">
        <f t="shared" si="21"/>
        <v>vis</v>
      </c>
      <c r="E259">
        <f>VLOOKUP(C259,'Active 1'!C$21:E$968,3,FALSE)</f>
        <v>-21466.006268700035</v>
      </c>
      <c r="F259" s="2" t="s">
        <v>345</v>
      </c>
      <c r="G259" t="str">
        <f t="shared" si="22"/>
        <v>08410.463</v>
      </c>
      <c r="H259" s="69">
        <f t="shared" si="23"/>
        <v>-21466</v>
      </c>
      <c r="I259" s="113" t="s">
        <v>1113</v>
      </c>
      <c r="J259" s="114" t="s">
        <v>1114</v>
      </c>
      <c r="K259" s="113">
        <v>-21466</v>
      </c>
      <c r="L259" s="113" t="s">
        <v>385</v>
      </c>
      <c r="M259" s="114" t="s">
        <v>355</v>
      </c>
      <c r="N259" s="114"/>
      <c r="O259" s="115" t="s">
        <v>1100</v>
      </c>
      <c r="P259" s="115" t="s">
        <v>99</v>
      </c>
    </row>
    <row r="260" spans="1:16" x14ac:dyDescent="0.2">
      <c r="A260" s="69" t="str">
        <f t="shared" si="18"/>
        <v> AJ 7.129 </v>
      </c>
      <c r="B260" s="2" t="str">
        <f t="shared" si="19"/>
        <v>I</v>
      </c>
      <c r="C260" s="69">
        <f t="shared" si="20"/>
        <v>8507.7720000000008</v>
      </c>
      <c r="D260" t="str">
        <f t="shared" si="21"/>
        <v>vis</v>
      </c>
      <c r="E260">
        <f>VLOOKUP(C260,'Active 1'!C$21:E$968,3,FALSE)</f>
        <v>-21407.992602981889</v>
      </c>
      <c r="F260" s="2" t="s">
        <v>345</v>
      </c>
      <c r="G260" t="str">
        <f t="shared" si="22"/>
        <v>08507.772</v>
      </c>
      <c r="H260" s="69">
        <f t="shared" si="23"/>
        <v>-21408</v>
      </c>
      <c r="I260" s="113" t="s">
        <v>1115</v>
      </c>
      <c r="J260" s="114" t="s">
        <v>1116</v>
      </c>
      <c r="K260" s="113">
        <v>-21408</v>
      </c>
      <c r="L260" s="113" t="s">
        <v>348</v>
      </c>
      <c r="M260" s="114" t="s">
        <v>355</v>
      </c>
      <c r="N260" s="114"/>
      <c r="O260" s="115" t="s">
        <v>1100</v>
      </c>
      <c r="P260" s="115" t="s">
        <v>99</v>
      </c>
    </row>
    <row r="261" spans="1:16" x14ac:dyDescent="0.2">
      <c r="A261" s="69" t="str">
        <f t="shared" si="18"/>
        <v> AJ 7.129 </v>
      </c>
      <c r="B261" s="2" t="str">
        <f t="shared" si="19"/>
        <v>I</v>
      </c>
      <c r="C261" s="69">
        <f t="shared" si="20"/>
        <v>8527.8860000000004</v>
      </c>
      <c r="D261" t="str">
        <f t="shared" si="21"/>
        <v>vis</v>
      </c>
      <c r="E261">
        <f>VLOOKUP(C261,'Active 1'!C$21:E$968,3,FALSE)</f>
        <v>-21396.001041335436</v>
      </c>
      <c r="F261" s="2" t="s">
        <v>345</v>
      </c>
      <c r="G261" t="str">
        <f t="shared" si="22"/>
        <v>08527.886</v>
      </c>
      <c r="H261" s="69">
        <f t="shared" si="23"/>
        <v>-21396</v>
      </c>
      <c r="I261" s="113" t="s">
        <v>1117</v>
      </c>
      <c r="J261" s="114" t="s">
        <v>1118</v>
      </c>
      <c r="K261" s="113">
        <v>-21396</v>
      </c>
      <c r="L261" s="113" t="s">
        <v>800</v>
      </c>
      <c r="M261" s="114" t="s">
        <v>355</v>
      </c>
      <c r="N261" s="114"/>
      <c r="O261" s="115" t="s">
        <v>1100</v>
      </c>
      <c r="P261" s="115" t="s">
        <v>99</v>
      </c>
    </row>
    <row r="262" spans="1:16" x14ac:dyDescent="0.2">
      <c r="A262" s="69" t="str">
        <f t="shared" si="18"/>
        <v> AJ 7.129 </v>
      </c>
      <c r="B262" s="2" t="str">
        <f t="shared" si="19"/>
        <v>II</v>
      </c>
      <c r="C262" s="69">
        <f t="shared" si="20"/>
        <v>8533.7739999999994</v>
      </c>
      <c r="D262" t="str">
        <f t="shared" si="21"/>
        <v>vis</v>
      </c>
      <c r="E262">
        <f>VLOOKUP(C262,'Active 1'!C$21:E$968,3,FALSE)</f>
        <v>-21392.49073433661</v>
      </c>
      <c r="F262" s="2" t="s">
        <v>345</v>
      </c>
      <c r="G262" t="str">
        <f t="shared" si="22"/>
        <v>08533.774</v>
      </c>
      <c r="H262" s="69">
        <f t="shared" si="23"/>
        <v>-21392.5</v>
      </c>
      <c r="I262" s="113" t="s">
        <v>1119</v>
      </c>
      <c r="J262" s="114" t="s">
        <v>1120</v>
      </c>
      <c r="K262" s="113">
        <v>-21392.5</v>
      </c>
      <c r="L262" s="113" t="s">
        <v>911</v>
      </c>
      <c r="M262" s="114" t="s">
        <v>355</v>
      </c>
      <c r="N262" s="114"/>
      <c r="O262" s="115" t="s">
        <v>1100</v>
      </c>
      <c r="P262" s="115" t="s">
        <v>99</v>
      </c>
    </row>
    <row r="263" spans="1:16" x14ac:dyDescent="0.2">
      <c r="A263" s="69" t="str">
        <f t="shared" si="18"/>
        <v> AJ 7.129 </v>
      </c>
      <c r="B263" s="2" t="str">
        <f t="shared" si="19"/>
        <v>II</v>
      </c>
      <c r="C263" s="69">
        <f t="shared" si="20"/>
        <v>8538.81</v>
      </c>
      <c r="D263" t="str">
        <f t="shared" si="21"/>
        <v>vis</v>
      </c>
      <c r="E263">
        <f>VLOOKUP(C263,'Active 1'!C$21:E$968,3,FALSE)</f>
        <v>-21389.48837257607</v>
      </c>
      <c r="F263" s="2" t="s">
        <v>345</v>
      </c>
      <c r="G263" t="str">
        <f t="shared" si="22"/>
        <v>08538.810</v>
      </c>
      <c r="H263" s="69">
        <f t="shared" si="23"/>
        <v>-21389.5</v>
      </c>
      <c r="I263" s="113" t="s">
        <v>1121</v>
      </c>
      <c r="J263" s="114" t="s">
        <v>1122</v>
      </c>
      <c r="K263" s="113">
        <v>-21389.5</v>
      </c>
      <c r="L263" s="113" t="s">
        <v>1006</v>
      </c>
      <c r="M263" s="114" t="s">
        <v>355</v>
      </c>
      <c r="N263" s="114"/>
      <c r="O263" s="115" t="s">
        <v>1100</v>
      </c>
      <c r="P263" s="115" t="s">
        <v>99</v>
      </c>
    </row>
    <row r="264" spans="1:16" x14ac:dyDescent="0.2">
      <c r="A264" s="69" t="str">
        <f t="shared" si="18"/>
        <v> AJ 7.129 </v>
      </c>
      <c r="B264" s="2" t="str">
        <f t="shared" si="19"/>
        <v>I</v>
      </c>
      <c r="C264" s="69">
        <f t="shared" si="20"/>
        <v>8554.7160000000003</v>
      </c>
      <c r="D264" t="str">
        <f t="shared" si="21"/>
        <v>vis</v>
      </c>
      <c r="E264">
        <f>VLOOKUP(C264,'Active 1'!C$21:E$968,3,FALSE)</f>
        <v>-21380.005535768447</v>
      </c>
      <c r="F264" s="2" t="s">
        <v>345</v>
      </c>
      <c r="G264" t="str">
        <f t="shared" si="22"/>
        <v>08554.716</v>
      </c>
      <c r="H264" s="69">
        <f t="shared" si="23"/>
        <v>-21380</v>
      </c>
      <c r="I264" s="113" t="s">
        <v>1123</v>
      </c>
      <c r="J264" s="114" t="s">
        <v>1124</v>
      </c>
      <c r="K264" s="113">
        <v>-21380</v>
      </c>
      <c r="L264" s="113" t="s">
        <v>419</v>
      </c>
      <c r="M264" s="114" t="s">
        <v>355</v>
      </c>
      <c r="N264" s="114"/>
      <c r="O264" s="115" t="s">
        <v>1100</v>
      </c>
      <c r="P264" s="115" t="s">
        <v>99</v>
      </c>
    </row>
    <row r="265" spans="1:16" x14ac:dyDescent="0.2">
      <c r="A265" s="69" t="str">
        <f t="shared" si="18"/>
        <v> AJ 7.129 </v>
      </c>
      <c r="B265" s="2" t="str">
        <f t="shared" si="19"/>
        <v>II</v>
      </c>
      <c r="C265" s="69">
        <f t="shared" si="20"/>
        <v>8558.8850000000002</v>
      </c>
      <c r="D265" t="str">
        <f t="shared" si="21"/>
        <v>vis</v>
      </c>
      <c r="E265">
        <f>VLOOKUP(C265,'Active 1'!C$21:E$968,3,FALSE)</f>
        <v>-21377.52006194404</v>
      </c>
      <c r="F265" s="2" t="s">
        <v>345</v>
      </c>
      <c r="G265" t="str">
        <f t="shared" si="22"/>
        <v>08558.885</v>
      </c>
      <c r="H265" s="69">
        <f t="shared" si="23"/>
        <v>-21377.5</v>
      </c>
      <c r="I265" s="113" t="s">
        <v>1125</v>
      </c>
      <c r="J265" s="114" t="s">
        <v>1126</v>
      </c>
      <c r="K265" s="113">
        <v>-21377.5</v>
      </c>
      <c r="L265" s="113" t="s">
        <v>1127</v>
      </c>
      <c r="M265" s="114" t="s">
        <v>355</v>
      </c>
      <c r="N265" s="114"/>
      <c r="O265" s="115" t="s">
        <v>1100</v>
      </c>
      <c r="P265" s="115" t="s">
        <v>99</v>
      </c>
    </row>
    <row r="266" spans="1:16" x14ac:dyDescent="0.2">
      <c r="A266" s="69" t="str">
        <f t="shared" si="18"/>
        <v> AJ 7.129 </v>
      </c>
      <c r="B266" s="2" t="str">
        <f t="shared" si="19"/>
        <v>I</v>
      </c>
      <c r="C266" s="69">
        <f t="shared" si="20"/>
        <v>8559.7739999999994</v>
      </c>
      <c r="D266" t="str">
        <f t="shared" si="21"/>
        <v>vis</v>
      </c>
      <c r="E266">
        <f>VLOOKUP(C266,'Active 1'!C$21:E$968,3,FALSE)</f>
        <v>-21376.990058051048</v>
      </c>
      <c r="F266" s="2" t="s">
        <v>345</v>
      </c>
      <c r="G266" t="str">
        <f t="shared" si="22"/>
        <v>08559.774</v>
      </c>
      <c r="H266" s="69">
        <f t="shared" si="23"/>
        <v>-21377</v>
      </c>
      <c r="I266" s="113" t="s">
        <v>1128</v>
      </c>
      <c r="J266" s="114" t="s">
        <v>1129</v>
      </c>
      <c r="K266" s="113">
        <v>-21377</v>
      </c>
      <c r="L266" s="113" t="s">
        <v>978</v>
      </c>
      <c r="M266" s="114" t="s">
        <v>355</v>
      </c>
      <c r="N266" s="114"/>
      <c r="O266" s="115" t="s">
        <v>1100</v>
      </c>
      <c r="P266" s="115" t="s">
        <v>99</v>
      </c>
    </row>
    <row r="267" spans="1:16" x14ac:dyDescent="0.2">
      <c r="A267" s="69" t="str">
        <f t="shared" ref="A267:A330" si="24">P267</f>
        <v> AJ 8.70 </v>
      </c>
      <c r="B267" s="2" t="str">
        <f t="shared" ref="B267:B330" si="25">IF(H267=INT(H267),"I","II")</f>
        <v>I</v>
      </c>
      <c r="C267" s="69">
        <f t="shared" ref="C267:C330" si="26">1*G267</f>
        <v>8591.6389999999992</v>
      </c>
      <c r="D267" t="str">
        <f t="shared" ref="D267:D330" si="27">VLOOKUP(F267,I$1:J$5,2,FALSE)</f>
        <v>vis</v>
      </c>
      <c r="E267">
        <f>VLOOKUP(C267,'Active 1'!C$21:E$968,3,FALSE)</f>
        <v>-21357.992786903378</v>
      </c>
      <c r="F267" s="2" t="s">
        <v>345</v>
      </c>
      <c r="G267" t="str">
        <f t="shared" ref="G267:G330" si="28">MID(I267,3,LEN(I267)-3)</f>
        <v>08591.639</v>
      </c>
      <c r="H267" s="69">
        <f t="shared" ref="H267:H330" si="29">1*K267</f>
        <v>-21358</v>
      </c>
      <c r="I267" s="113" t="s">
        <v>1130</v>
      </c>
      <c r="J267" s="114" t="s">
        <v>1131</v>
      </c>
      <c r="K267" s="113">
        <v>-21358</v>
      </c>
      <c r="L267" s="113" t="s">
        <v>348</v>
      </c>
      <c r="M267" s="114" t="s">
        <v>355</v>
      </c>
      <c r="N267" s="114"/>
      <c r="O267" s="115" t="s">
        <v>1100</v>
      </c>
      <c r="P267" s="115" t="s">
        <v>102</v>
      </c>
    </row>
    <row r="268" spans="1:16" x14ac:dyDescent="0.2">
      <c r="A268" s="69" t="str">
        <f t="shared" si="24"/>
        <v> AJ 7.129 </v>
      </c>
      <c r="B268" s="2" t="str">
        <f t="shared" si="25"/>
        <v>II</v>
      </c>
      <c r="C268" s="69">
        <f t="shared" si="26"/>
        <v>8602.5490000000009</v>
      </c>
      <c r="D268" t="str">
        <f t="shared" si="27"/>
        <v>vis</v>
      </c>
      <c r="E268">
        <f>VLOOKUP(C268,'Active 1'!C$21:E$968,3,FALSE)</f>
        <v>-21351.488464662008</v>
      </c>
      <c r="F268" s="2" t="s">
        <v>345</v>
      </c>
      <c r="G268" t="str">
        <f t="shared" si="28"/>
        <v>08602.549</v>
      </c>
      <c r="H268" s="69">
        <f t="shared" si="29"/>
        <v>-21351.5</v>
      </c>
      <c r="I268" s="113" t="s">
        <v>1132</v>
      </c>
      <c r="J268" s="114" t="s">
        <v>1133</v>
      </c>
      <c r="K268" s="113">
        <v>-21351.5</v>
      </c>
      <c r="L268" s="113" t="s">
        <v>1134</v>
      </c>
      <c r="M268" s="114" t="s">
        <v>355</v>
      </c>
      <c r="N268" s="114"/>
      <c r="O268" s="115" t="s">
        <v>1100</v>
      </c>
      <c r="P268" s="115" t="s">
        <v>99</v>
      </c>
    </row>
    <row r="269" spans="1:16" x14ac:dyDescent="0.2">
      <c r="A269" s="69" t="str">
        <f t="shared" si="24"/>
        <v> AJ 7.129 </v>
      </c>
      <c r="B269" s="2" t="str">
        <f t="shared" si="25"/>
        <v>II</v>
      </c>
      <c r="C269" s="69">
        <f t="shared" si="26"/>
        <v>8612.6090000000004</v>
      </c>
      <c r="D269" t="str">
        <f t="shared" si="27"/>
        <v>vis</v>
      </c>
      <c r="E269">
        <f>VLOOKUP(C269,'Active 1'!C$21:E$968,3,FALSE)</f>
        <v>-21345.490895299212</v>
      </c>
      <c r="F269" s="2" t="s">
        <v>345</v>
      </c>
      <c r="G269" t="str">
        <f t="shared" si="28"/>
        <v>08612.609</v>
      </c>
      <c r="H269" s="69">
        <f t="shared" si="29"/>
        <v>-21345.5</v>
      </c>
      <c r="I269" s="113" t="s">
        <v>1135</v>
      </c>
      <c r="J269" s="114" t="s">
        <v>1136</v>
      </c>
      <c r="K269" s="113">
        <v>-21345.5</v>
      </c>
      <c r="L269" s="113" t="s">
        <v>878</v>
      </c>
      <c r="M269" s="114" t="s">
        <v>355</v>
      </c>
      <c r="N269" s="114"/>
      <c r="O269" s="115" t="s">
        <v>1137</v>
      </c>
      <c r="P269" s="115" t="s">
        <v>99</v>
      </c>
    </row>
    <row r="270" spans="1:16" x14ac:dyDescent="0.2">
      <c r="A270" s="69" t="str">
        <f t="shared" si="24"/>
        <v> AJ 8.70 </v>
      </c>
      <c r="B270" s="2" t="str">
        <f t="shared" si="25"/>
        <v>II</v>
      </c>
      <c r="C270" s="69">
        <f t="shared" si="26"/>
        <v>8617.6419999999998</v>
      </c>
      <c r="D270" t="str">
        <f t="shared" si="27"/>
        <v>vis</v>
      </c>
      <c r="E270">
        <f>VLOOKUP(C270,'Active 1'!C$21:E$968,3,FALSE)</f>
        <v>-21342.49032207824</v>
      </c>
      <c r="F270" s="2" t="s">
        <v>345</v>
      </c>
      <c r="G270" t="str">
        <f t="shared" si="28"/>
        <v>08617.642</v>
      </c>
      <c r="H270" s="69">
        <f t="shared" si="29"/>
        <v>-21342.5</v>
      </c>
      <c r="I270" s="113" t="s">
        <v>1138</v>
      </c>
      <c r="J270" s="114" t="s">
        <v>1139</v>
      </c>
      <c r="K270" s="113">
        <v>-21342.5</v>
      </c>
      <c r="L270" s="113" t="s">
        <v>911</v>
      </c>
      <c r="M270" s="114" t="s">
        <v>355</v>
      </c>
      <c r="N270" s="114"/>
      <c r="O270" s="115" t="s">
        <v>1100</v>
      </c>
      <c r="P270" s="115" t="s">
        <v>102</v>
      </c>
    </row>
    <row r="271" spans="1:16" x14ac:dyDescent="0.2">
      <c r="A271" s="69" t="str">
        <f t="shared" si="24"/>
        <v> AJ 7.129 </v>
      </c>
      <c r="B271" s="2" t="str">
        <f t="shared" si="25"/>
        <v>II</v>
      </c>
      <c r="C271" s="69">
        <f t="shared" si="26"/>
        <v>8617.6450000000004</v>
      </c>
      <c r="D271" t="str">
        <f t="shared" si="27"/>
        <v>vis</v>
      </c>
      <c r="E271">
        <f>VLOOKUP(C271,'Active 1'!C$21:E$968,3,FALSE)</f>
        <v>-21342.488533538664</v>
      </c>
      <c r="F271" s="2" t="s">
        <v>345</v>
      </c>
      <c r="G271" t="str">
        <f t="shared" si="28"/>
        <v>08617.645</v>
      </c>
      <c r="H271" s="69">
        <f t="shared" si="29"/>
        <v>-21342.5</v>
      </c>
      <c r="I271" s="113" t="s">
        <v>1140</v>
      </c>
      <c r="J271" s="114" t="s">
        <v>1141</v>
      </c>
      <c r="K271" s="113">
        <v>-21342.5</v>
      </c>
      <c r="L271" s="113" t="s">
        <v>1134</v>
      </c>
      <c r="M271" s="114" t="s">
        <v>355</v>
      </c>
      <c r="N271" s="114"/>
      <c r="O271" s="115" t="s">
        <v>1137</v>
      </c>
      <c r="P271" s="115" t="s">
        <v>99</v>
      </c>
    </row>
    <row r="272" spans="1:16" x14ac:dyDescent="0.2">
      <c r="A272" s="69" t="str">
        <f t="shared" si="24"/>
        <v> AJ 7.129 </v>
      </c>
      <c r="B272" s="2" t="str">
        <f t="shared" si="25"/>
        <v>II</v>
      </c>
      <c r="C272" s="69">
        <f t="shared" si="26"/>
        <v>8622.6749999999993</v>
      </c>
      <c r="D272" t="str">
        <f t="shared" si="27"/>
        <v>vis</v>
      </c>
      <c r="E272">
        <f>VLOOKUP(C272,'Active 1'!C$21:E$968,3,FALSE)</f>
        <v>-21339.489748857268</v>
      </c>
      <c r="F272" s="2" t="s">
        <v>345</v>
      </c>
      <c r="G272" t="str">
        <f t="shared" si="28"/>
        <v>08622.675</v>
      </c>
      <c r="H272" s="69">
        <f t="shared" si="29"/>
        <v>-21339.5</v>
      </c>
      <c r="I272" s="113" t="s">
        <v>1142</v>
      </c>
      <c r="J272" s="114" t="s">
        <v>1143</v>
      </c>
      <c r="K272" s="113">
        <v>-21339.5</v>
      </c>
      <c r="L272" s="113" t="s">
        <v>978</v>
      </c>
      <c r="M272" s="114" t="s">
        <v>355</v>
      </c>
      <c r="N272" s="114"/>
      <c r="O272" s="115" t="s">
        <v>1137</v>
      </c>
      <c r="P272" s="115" t="s">
        <v>99</v>
      </c>
    </row>
    <row r="273" spans="1:16" x14ac:dyDescent="0.2">
      <c r="A273" s="69" t="str">
        <f t="shared" si="24"/>
        <v> AJ 7.129 </v>
      </c>
      <c r="B273" s="2" t="str">
        <f t="shared" si="25"/>
        <v>I</v>
      </c>
      <c r="C273" s="69">
        <f t="shared" si="26"/>
        <v>8626.848</v>
      </c>
      <c r="D273" t="str">
        <f t="shared" si="27"/>
        <v>vis</v>
      </c>
      <c r="E273">
        <f>VLOOKUP(C273,'Active 1'!C$21:E$968,3,FALSE)</f>
        <v>-21337.001890313437</v>
      </c>
      <c r="F273" s="2" t="s">
        <v>345</v>
      </c>
      <c r="G273" t="str">
        <f t="shared" si="28"/>
        <v>08626.848</v>
      </c>
      <c r="H273" s="69">
        <f t="shared" si="29"/>
        <v>-21337</v>
      </c>
      <c r="I273" s="113" t="s">
        <v>1144</v>
      </c>
      <c r="J273" s="114" t="s">
        <v>1145</v>
      </c>
      <c r="K273" s="113">
        <v>-21337</v>
      </c>
      <c r="L273" s="113" t="s">
        <v>531</v>
      </c>
      <c r="M273" s="114" t="s">
        <v>355</v>
      </c>
      <c r="N273" s="114"/>
      <c r="O273" s="115" t="s">
        <v>1137</v>
      </c>
      <c r="P273" s="115" t="s">
        <v>99</v>
      </c>
    </row>
    <row r="274" spans="1:16" x14ac:dyDescent="0.2">
      <c r="A274" s="69" t="str">
        <f t="shared" si="24"/>
        <v> AJ 8.70 </v>
      </c>
      <c r="B274" s="2" t="str">
        <f t="shared" si="25"/>
        <v>I</v>
      </c>
      <c r="C274" s="69">
        <f t="shared" si="26"/>
        <v>8633.5640000000003</v>
      </c>
      <c r="D274" t="str">
        <f t="shared" si="27"/>
        <v>vis</v>
      </c>
      <c r="E274">
        <f>VLOOKUP(C274,'Active 1'!C$21:E$968,3,FALSE)</f>
        <v>-21332.997946392905</v>
      </c>
      <c r="F274" s="2" t="s">
        <v>345</v>
      </c>
      <c r="G274" t="str">
        <f t="shared" si="28"/>
        <v>08633.564</v>
      </c>
      <c r="H274" s="69">
        <f t="shared" si="29"/>
        <v>-21333</v>
      </c>
      <c r="I274" s="113" t="s">
        <v>1146</v>
      </c>
      <c r="J274" s="114" t="s">
        <v>1147</v>
      </c>
      <c r="K274" s="113">
        <v>-21333</v>
      </c>
      <c r="L274" s="113" t="s">
        <v>515</v>
      </c>
      <c r="M274" s="114" t="s">
        <v>355</v>
      </c>
      <c r="N274" s="114"/>
      <c r="O274" s="115" t="s">
        <v>1100</v>
      </c>
      <c r="P274" s="115" t="s">
        <v>102</v>
      </c>
    </row>
    <row r="275" spans="1:16" x14ac:dyDescent="0.2">
      <c r="A275" s="69" t="str">
        <f t="shared" si="24"/>
        <v> AJ 7.129 </v>
      </c>
      <c r="B275" s="2" t="str">
        <f t="shared" si="25"/>
        <v>I</v>
      </c>
      <c r="C275" s="69">
        <f t="shared" si="26"/>
        <v>8633.5650000000005</v>
      </c>
      <c r="D275" t="str">
        <f t="shared" si="27"/>
        <v>vis</v>
      </c>
      <c r="E275">
        <f>VLOOKUP(C275,'Active 1'!C$21:E$968,3,FALSE)</f>
        <v>-21332.997350213045</v>
      </c>
      <c r="F275" s="2" t="s">
        <v>345</v>
      </c>
      <c r="G275" t="str">
        <f t="shared" si="28"/>
        <v>08633.565</v>
      </c>
      <c r="H275" s="69">
        <f t="shared" si="29"/>
        <v>-21333</v>
      </c>
      <c r="I275" s="113" t="s">
        <v>1148</v>
      </c>
      <c r="J275" s="114" t="s">
        <v>1149</v>
      </c>
      <c r="K275" s="113">
        <v>-21333</v>
      </c>
      <c r="L275" s="113" t="s">
        <v>625</v>
      </c>
      <c r="M275" s="114" t="s">
        <v>355</v>
      </c>
      <c r="N275" s="114"/>
      <c r="O275" s="115" t="s">
        <v>1137</v>
      </c>
      <c r="P275" s="115" t="s">
        <v>99</v>
      </c>
    </row>
    <row r="276" spans="1:16" x14ac:dyDescent="0.2">
      <c r="A276" s="69" t="str">
        <f t="shared" si="24"/>
        <v> AJ 8.70 </v>
      </c>
      <c r="B276" s="2" t="str">
        <f t="shared" si="25"/>
        <v>I</v>
      </c>
      <c r="C276" s="69">
        <f t="shared" si="26"/>
        <v>8638.6080000000002</v>
      </c>
      <c r="D276" t="str">
        <f t="shared" si="27"/>
        <v>vis</v>
      </c>
      <c r="E276">
        <f>VLOOKUP(C276,'Active 1'!C$21:E$968,3,FALSE)</f>
        <v>-21329.990815193505</v>
      </c>
      <c r="F276" s="2" t="s">
        <v>345</v>
      </c>
      <c r="G276" t="str">
        <f t="shared" si="28"/>
        <v>08638.608</v>
      </c>
      <c r="H276" s="69">
        <f t="shared" si="29"/>
        <v>-21330</v>
      </c>
      <c r="I276" s="113" t="s">
        <v>1150</v>
      </c>
      <c r="J276" s="114" t="s">
        <v>1151</v>
      </c>
      <c r="K276" s="113">
        <v>-21330</v>
      </c>
      <c r="L276" s="113" t="s">
        <v>878</v>
      </c>
      <c r="M276" s="114" t="s">
        <v>355</v>
      </c>
      <c r="N276" s="114"/>
      <c r="O276" s="115" t="s">
        <v>1100</v>
      </c>
      <c r="P276" s="115" t="s">
        <v>102</v>
      </c>
    </row>
    <row r="277" spans="1:16" x14ac:dyDescent="0.2">
      <c r="A277" s="69" t="str">
        <f t="shared" si="24"/>
        <v> AJ 7.129 </v>
      </c>
      <c r="B277" s="2" t="str">
        <f t="shared" si="25"/>
        <v>II</v>
      </c>
      <c r="C277" s="69">
        <f t="shared" si="26"/>
        <v>8642.777</v>
      </c>
      <c r="D277" t="str">
        <f t="shared" si="27"/>
        <v>vis</v>
      </c>
      <c r="E277">
        <f>VLOOKUP(C277,'Active 1'!C$21:E$968,3,FALSE)</f>
        <v>-21327.505341369098</v>
      </c>
      <c r="F277" s="2" t="s">
        <v>345</v>
      </c>
      <c r="G277" t="str">
        <f t="shared" si="28"/>
        <v>08642.777</v>
      </c>
      <c r="H277" s="69">
        <f t="shared" si="29"/>
        <v>-21327.5</v>
      </c>
      <c r="I277" s="113" t="s">
        <v>1152</v>
      </c>
      <c r="J277" s="114" t="s">
        <v>1153</v>
      </c>
      <c r="K277" s="113">
        <v>-21327.5</v>
      </c>
      <c r="L277" s="113" t="s">
        <v>419</v>
      </c>
      <c r="M277" s="114" t="s">
        <v>355</v>
      </c>
      <c r="N277" s="114"/>
      <c r="O277" s="115" t="s">
        <v>1137</v>
      </c>
      <c r="P277" s="115" t="s">
        <v>99</v>
      </c>
    </row>
    <row r="278" spans="1:16" x14ac:dyDescent="0.2">
      <c r="A278" s="69" t="str">
        <f t="shared" si="24"/>
        <v> AJ 8.70 </v>
      </c>
      <c r="B278" s="2" t="str">
        <f t="shared" si="25"/>
        <v>I</v>
      </c>
      <c r="C278" s="69">
        <f t="shared" si="26"/>
        <v>8643.6319999999996</v>
      </c>
      <c r="D278" t="str">
        <f t="shared" si="27"/>
        <v>vis</v>
      </c>
      <c r="E278">
        <f>VLOOKUP(C278,'Active 1'!C$21:E$968,3,FALSE)</f>
        <v>-21326.995607591249</v>
      </c>
      <c r="F278" s="2" t="s">
        <v>345</v>
      </c>
      <c r="G278" t="str">
        <f t="shared" si="28"/>
        <v>08643.632</v>
      </c>
      <c r="H278" s="69">
        <f t="shared" si="29"/>
        <v>-21327</v>
      </c>
      <c r="I278" s="113" t="s">
        <v>1154</v>
      </c>
      <c r="J278" s="114" t="s">
        <v>1155</v>
      </c>
      <c r="K278" s="113">
        <v>-21327</v>
      </c>
      <c r="L278" s="113" t="s">
        <v>576</v>
      </c>
      <c r="M278" s="114" t="s">
        <v>355</v>
      </c>
      <c r="N278" s="114"/>
      <c r="O278" s="115" t="s">
        <v>1100</v>
      </c>
      <c r="P278" s="115" t="s">
        <v>102</v>
      </c>
    </row>
    <row r="279" spans="1:16" x14ac:dyDescent="0.2">
      <c r="A279" s="69" t="str">
        <f t="shared" si="24"/>
        <v> AJ 7.129 </v>
      </c>
      <c r="B279" s="2" t="str">
        <f t="shared" si="25"/>
        <v>I</v>
      </c>
      <c r="C279" s="69">
        <f t="shared" si="26"/>
        <v>8653.7049999999999</v>
      </c>
      <c r="D279" t="str">
        <f t="shared" si="27"/>
        <v>vis</v>
      </c>
      <c r="E279">
        <f>VLOOKUP(C279,'Active 1'!C$21:E$968,3,FALSE)</f>
        <v>-21320.990287890305</v>
      </c>
      <c r="F279" s="2" t="s">
        <v>345</v>
      </c>
      <c r="G279" t="str">
        <f t="shared" si="28"/>
        <v>08653.705</v>
      </c>
      <c r="H279" s="69">
        <f t="shared" si="29"/>
        <v>-21321</v>
      </c>
      <c r="I279" s="113" t="s">
        <v>1156</v>
      </c>
      <c r="J279" s="114" t="s">
        <v>1157</v>
      </c>
      <c r="K279" s="113">
        <v>-21321</v>
      </c>
      <c r="L279" s="113" t="s">
        <v>911</v>
      </c>
      <c r="M279" s="114" t="s">
        <v>355</v>
      </c>
      <c r="N279" s="114"/>
      <c r="O279" s="115" t="s">
        <v>1137</v>
      </c>
      <c r="P279" s="115" t="s">
        <v>99</v>
      </c>
    </row>
    <row r="280" spans="1:16" x14ac:dyDescent="0.2">
      <c r="A280" s="69" t="str">
        <f t="shared" si="24"/>
        <v> AJ 8.70 </v>
      </c>
      <c r="B280" s="2" t="str">
        <f t="shared" si="25"/>
        <v>I</v>
      </c>
      <c r="C280" s="69">
        <f t="shared" si="26"/>
        <v>8653.7049999999999</v>
      </c>
      <c r="D280" t="str">
        <f t="shared" si="27"/>
        <v>vis</v>
      </c>
      <c r="E280">
        <f>VLOOKUP(C280,'Active 1'!C$21:E$968,3,FALSE)</f>
        <v>-21320.990287890305</v>
      </c>
      <c r="F280" s="2" t="s">
        <v>345</v>
      </c>
      <c r="G280" t="str">
        <f t="shared" si="28"/>
        <v>08653.705</v>
      </c>
      <c r="H280" s="69">
        <f t="shared" si="29"/>
        <v>-21321</v>
      </c>
      <c r="I280" s="113" t="s">
        <v>1156</v>
      </c>
      <c r="J280" s="114" t="s">
        <v>1157</v>
      </c>
      <c r="K280" s="113">
        <v>-21321</v>
      </c>
      <c r="L280" s="113" t="s">
        <v>911</v>
      </c>
      <c r="M280" s="114" t="s">
        <v>355</v>
      </c>
      <c r="N280" s="114"/>
      <c r="O280" s="115" t="s">
        <v>1100</v>
      </c>
      <c r="P280" s="115" t="s">
        <v>102</v>
      </c>
    </row>
    <row r="281" spans="1:16" x14ac:dyDescent="0.2">
      <c r="A281" s="69" t="str">
        <f t="shared" si="24"/>
        <v> AN 103.151 </v>
      </c>
      <c r="B281" s="2" t="str">
        <f t="shared" si="25"/>
        <v>I</v>
      </c>
      <c r="C281" s="69">
        <f t="shared" si="26"/>
        <v>8655.3649999999998</v>
      </c>
      <c r="D281" t="str">
        <f t="shared" si="27"/>
        <v>vis</v>
      </c>
      <c r="E281">
        <f>VLOOKUP(C281,'Active 1'!C$21:E$968,3,FALSE)</f>
        <v>-21320.00062932746</v>
      </c>
      <c r="F281" s="2" t="s">
        <v>345</v>
      </c>
      <c r="G281" t="str">
        <f t="shared" si="28"/>
        <v>08655.365</v>
      </c>
      <c r="H281" s="69">
        <f t="shared" si="29"/>
        <v>-21320</v>
      </c>
      <c r="I281" s="113" t="s">
        <v>1158</v>
      </c>
      <c r="J281" s="114" t="s">
        <v>1159</v>
      </c>
      <c r="K281" s="113">
        <v>-21320</v>
      </c>
      <c r="L281" s="113" t="s">
        <v>371</v>
      </c>
      <c r="M281" s="114" t="s">
        <v>355</v>
      </c>
      <c r="N281" s="114"/>
      <c r="O281" s="115" t="s">
        <v>879</v>
      </c>
      <c r="P281" s="115" t="s">
        <v>103</v>
      </c>
    </row>
    <row r="282" spans="1:16" x14ac:dyDescent="0.2">
      <c r="A282" s="69" t="str">
        <f t="shared" si="24"/>
        <v> AN 103.151 </v>
      </c>
      <c r="B282" s="2" t="str">
        <f t="shared" si="25"/>
        <v>I</v>
      </c>
      <c r="C282" s="69">
        <f t="shared" si="26"/>
        <v>8660.3940000000002</v>
      </c>
      <c r="D282" t="str">
        <f t="shared" si="27"/>
        <v>vis</v>
      </c>
      <c r="E282">
        <f>VLOOKUP(C282,'Active 1'!C$21:E$968,3,FALSE)</f>
        <v>-21317.002440825916</v>
      </c>
      <c r="F282" s="2" t="s">
        <v>345</v>
      </c>
      <c r="G282" t="str">
        <f t="shared" si="28"/>
        <v>08660.394</v>
      </c>
      <c r="H282" s="69">
        <f t="shared" si="29"/>
        <v>-21317</v>
      </c>
      <c r="I282" s="113" t="s">
        <v>1160</v>
      </c>
      <c r="J282" s="114" t="s">
        <v>1161</v>
      </c>
      <c r="K282" s="113">
        <v>-21317</v>
      </c>
      <c r="L282" s="113" t="s">
        <v>381</v>
      </c>
      <c r="M282" s="114" t="s">
        <v>355</v>
      </c>
      <c r="N282" s="114"/>
      <c r="O282" s="115" t="s">
        <v>879</v>
      </c>
      <c r="P282" s="115" t="s">
        <v>103</v>
      </c>
    </row>
    <row r="283" spans="1:16" x14ac:dyDescent="0.2">
      <c r="A283" s="69" t="str">
        <f t="shared" si="24"/>
        <v> AJ 8.70 </v>
      </c>
      <c r="B283" s="2" t="str">
        <f t="shared" si="25"/>
        <v>II</v>
      </c>
      <c r="C283" s="69">
        <f t="shared" si="26"/>
        <v>8664.5990000000002</v>
      </c>
      <c r="D283" t="str">
        <f t="shared" si="27"/>
        <v>vis</v>
      </c>
      <c r="E283">
        <f>VLOOKUP(C283,'Active 1'!C$21:E$968,3,FALSE)</f>
        <v>-21314.495504526654</v>
      </c>
      <c r="F283" s="2" t="s">
        <v>345</v>
      </c>
      <c r="G283" t="str">
        <f t="shared" si="28"/>
        <v>08664.599</v>
      </c>
      <c r="H283" s="69">
        <f t="shared" si="29"/>
        <v>-21314.5</v>
      </c>
      <c r="I283" s="113" t="s">
        <v>1162</v>
      </c>
      <c r="J283" s="114" t="s">
        <v>1163</v>
      </c>
      <c r="K283" s="113">
        <v>-21314.5</v>
      </c>
      <c r="L283" s="113" t="s">
        <v>528</v>
      </c>
      <c r="M283" s="114" t="s">
        <v>355</v>
      </c>
      <c r="N283" s="114"/>
      <c r="O283" s="115" t="s">
        <v>1100</v>
      </c>
      <c r="P283" s="115" t="s">
        <v>102</v>
      </c>
    </row>
    <row r="284" spans="1:16" x14ac:dyDescent="0.2">
      <c r="A284" s="69" t="str">
        <f t="shared" si="24"/>
        <v> HA 46.227 </v>
      </c>
      <c r="B284" s="2" t="str">
        <f t="shared" si="25"/>
        <v>II</v>
      </c>
      <c r="C284" s="69">
        <f t="shared" si="26"/>
        <v>8669.6299999999992</v>
      </c>
      <c r="D284" t="str">
        <f t="shared" si="27"/>
        <v>vis</v>
      </c>
      <c r="E284">
        <f>VLOOKUP(C284,'Active 1'!C$21:E$968,3,FALSE)</f>
        <v>-21311.496123665398</v>
      </c>
      <c r="F284" s="2" t="s">
        <v>345</v>
      </c>
      <c r="G284" t="str">
        <f t="shared" si="28"/>
        <v>08669.630</v>
      </c>
      <c r="H284" s="69">
        <f t="shared" si="29"/>
        <v>-21311.5</v>
      </c>
      <c r="I284" s="113" t="s">
        <v>1164</v>
      </c>
      <c r="J284" s="114" t="s">
        <v>1165</v>
      </c>
      <c r="K284" s="113">
        <v>-21311.5</v>
      </c>
      <c r="L284" s="113" t="s">
        <v>576</v>
      </c>
      <c r="M284" s="114" t="s">
        <v>355</v>
      </c>
      <c r="N284" s="114"/>
      <c r="O284" s="115" t="s">
        <v>1166</v>
      </c>
      <c r="P284" s="115" t="s">
        <v>104</v>
      </c>
    </row>
    <row r="285" spans="1:16" x14ac:dyDescent="0.2">
      <c r="A285" s="69" t="str">
        <f t="shared" si="24"/>
        <v> AJ 7.129 </v>
      </c>
      <c r="B285" s="2" t="str">
        <f t="shared" si="25"/>
        <v>II</v>
      </c>
      <c r="C285" s="69">
        <f t="shared" si="26"/>
        <v>8669.634</v>
      </c>
      <c r="D285" t="str">
        <f t="shared" si="27"/>
        <v>vis</v>
      </c>
      <c r="E285">
        <f>VLOOKUP(C285,'Active 1'!C$21:E$968,3,FALSE)</f>
        <v>-21311.49373894597</v>
      </c>
      <c r="F285" s="2" t="s">
        <v>345</v>
      </c>
      <c r="G285" t="str">
        <f t="shared" si="28"/>
        <v>08669.634</v>
      </c>
      <c r="H285" s="69">
        <f t="shared" si="29"/>
        <v>-21311.5</v>
      </c>
      <c r="I285" s="113" t="s">
        <v>1167</v>
      </c>
      <c r="J285" s="114" t="s">
        <v>1168</v>
      </c>
      <c r="K285" s="113">
        <v>-21311.5</v>
      </c>
      <c r="L285" s="113" t="s">
        <v>657</v>
      </c>
      <c r="M285" s="114" t="s">
        <v>355</v>
      </c>
      <c r="N285" s="114"/>
      <c r="O285" s="115" t="s">
        <v>1137</v>
      </c>
      <c r="P285" s="115" t="s">
        <v>99</v>
      </c>
    </row>
    <row r="286" spans="1:16" x14ac:dyDescent="0.2">
      <c r="A286" s="69" t="str">
        <f t="shared" si="24"/>
        <v> AJ 8.70 </v>
      </c>
      <c r="B286" s="2" t="str">
        <f t="shared" si="25"/>
        <v>II</v>
      </c>
      <c r="C286" s="69">
        <f t="shared" si="26"/>
        <v>8669.6350000000002</v>
      </c>
      <c r="D286" t="str">
        <f t="shared" si="27"/>
        <v>vis</v>
      </c>
      <c r="E286">
        <f>VLOOKUP(C286,'Active 1'!C$21:E$968,3,FALSE)</f>
        <v>-21311.49314276611</v>
      </c>
      <c r="F286" s="2" t="s">
        <v>345</v>
      </c>
      <c r="G286" t="str">
        <f t="shared" si="28"/>
        <v>08669.635</v>
      </c>
      <c r="H286" s="69">
        <f t="shared" si="29"/>
        <v>-21311.5</v>
      </c>
      <c r="I286" s="113" t="s">
        <v>1169</v>
      </c>
      <c r="J286" s="114" t="s">
        <v>1170</v>
      </c>
      <c r="K286" s="113">
        <v>-21311.5</v>
      </c>
      <c r="L286" s="113" t="s">
        <v>348</v>
      </c>
      <c r="M286" s="114" t="s">
        <v>355</v>
      </c>
      <c r="N286" s="114"/>
      <c r="O286" s="115" t="s">
        <v>1100</v>
      </c>
      <c r="P286" s="115" t="s">
        <v>102</v>
      </c>
    </row>
    <row r="287" spans="1:16" x14ac:dyDescent="0.2">
      <c r="A287" s="69" t="str">
        <f t="shared" si="24"/>
        <v> AJ 7.129 </v>
      </c>
      <c r="B287" s="2" t="str">
        <f t="shared" si="25"/>
        <v>I</v>
      </c>
      <c r="C287" s="69">
        <f t="shared" si="26"/>
        <v>8675.5229999999992</v>
      </c>
      <c r="D287" t="str">
        <f t="shared" si="27"/>
        <v>vis</v>
      </c>
      <c r="E287">
        <f>VLOOKUP(C287,'Active 1'!C$21:E$968,3,FALSE)</f>
        <v>-21307.982835767289</v>
      </c>
      <c r="F287" s="2" t="s">
        <v>345</v>
      </c>
      <c r="G287" t="str">
        <f t="shared" si="28"/>
        <v>08675.523</v>
      </c>
      <c r="H287" s="69">
        <f t="shared" si="29"/>
        <v>-21308</v>
      </c>
      <c r="I287" s="113" t="s">
        <v>1171</v>
      </c>
      <c r="J287" s="114" t="s">
        <v>1172</v>
      </c>
      <c r="K287" s="113">
        <v>-21308</v>
      </c>
      <c r="L287" s="113" t="s">
        <v>1173</v>
      </c>
      <c r="M287" s="114" t="s">
        <v>355</v>
      </c>
      <c r="N287" s="114"/>
      <c r="O287" s="115" t="s">
        <v>1137</v>
      </c>
      <c r="P287" s="115" t="s">
        <v>99</v>
      </c>
    </row>
    <row r="288" spans="1:16" x14ac:dyDescent="0.2">
      <c r="A288" s="69" t="str">
        <f t="shared" si="24"/>
        <v> AJ 7.129 </v>
      </c>
      <c r="B288" s="2" t="str">
        <f t="shared" si="25"/>
        <v>II</v>
      </c>
      <c r="C288" s="69">
        <f t="shared" si="26"/>
        <v>8679.6970000000001</v>
      </c>
      <c r="D288" t="str">
        <f t="shared" si="27"/>
        <v>vis</v>
      </c>
      <c r="E288">
        <f>VLOOKUP(C288,'Active 1'!C$21:E$968,3,FALSE)</f>
        <v>-21305.494381043598</v>
      </c>
      <c r="F288" s="2" t="s">
        <v>345</v>
      </c>
      <c r="G288" t="str">
        <f t="shared" si="28"/>
        <v>08679.697</v>
      </c>
      <c r="H288" s="69">
        <f t="shared" si="29"/>
        <v>-21305.5</v>
      </c>
      <c r="I288" s="113" t="s">
        <v>1174</v>
      </c>
      <c r="J288" s="114" t="s">
        <v>1175</v>
      </c>
      <c r="K288" s="113">
        <v>-21305.5</v>
      </c>
      <c r="L288" s="113" t="s">
        <v>790</v>
      </c>
      <c r="M288" s="114" t="s">
        <v>355</v>
      </c>
      <c r="N288" s="114"/>
      <c r="O288" s="115" t="s">
        <v>1137</v>
      </c>
      <c r="P288" s="115" t="s">
        <v>99</v>
      </c>
    </row>
    <row r="289" spans="1:16" x14ac:dyDescent="0.2">
      <c r="A289" s="69" t="str">
        <f t="shared" si="24"/>
        <v> HA 46.227 </v>
      </c>
      <c r="B289" s="2" t="str">
        <f t="shared" si="25"/>
        <v>II</v>
      </c>
      <c r="C289" s="69">
        <f t="shared" si="26"/>
        <v>8679.7000000000007</v>
      </c>
      <c r="D289" t="str">
        <f t="shared" si="27"/>
        <v>vis</v>
      </c>
      <c r="E289">
        <f>VLOOKUP(C289,'Active 1'!C$21:E$968,3,FALSE)</f>
        <v>-21305.49259250403</v>
      </c>
      <c r="F289" s="2" t="s">
        <v>345</v>
      </c>
      <c r="G289" t="str">
        <f t="shared" si="28"/>
        <v>08679.700</v>
      </c>
      <c r="H289" s="69">
        <f t="shared" si="29"/>
        <v>-21305.5</v>
      </c>
      <c r="I289" s="113" t="s">
        <v>1176</v>
      </c>
      <c r="J289" s="114" t="s">
        <v>1177</v>
      </c>
      <c r="K289" s="113">
        <v>-21305.5</v>
      </c>
      <c r="L289" s="113" t="s">
        <v>348</v>
      </c>
      <c r="M289" s="114" t="s">
        <v>355</v>
      </c>
      <c r="N289" s="114"/>
      <c r="O289" s="115" t="s">
        <v>1166</v>
      </c>
      <c r="P289" s="115" t="s">
        <v>104</v>
      </c>
    </row>
    <row r="290" spans="1:16" x14ac:dyDescent="0.2">
      <c r="A290" s="69" t="str">
        <f t="shared" si="24"/>
        <v> AJ 7.129 </v>
      </c>
      <c r="B290" s="2" t="str">
        <f t="shared" si="25"/>
        <v>I</v>
      </c>
      <c r="C290" s="69">
        <f t="shared" si="26"/>
        <v>8680.5339999999997</v>
      </c>
      <c r="D290" t="str">
        <f t="shared" si="27"/>
        <v>vis</v>
      </c>
      <c r="E290">
        <f>VLOOKUP(C290,'Active 1'!C$21:E$968,3,FALSE)</f>
        <v>-21304.995378503176</v>
      </c>
      <c r="F290" s="2" t="s">
        <v>345</v>
      </c>
      <c r="G290" t="str">
        <f t="shared" si="28"/>
        <v>08680.534</v>
      </c>
      <c r="H290" s="69">
        <f t="shared" si="29"/>
        <v>-21305</v>
      </c>
      <c r="I290" s="113" t="s">
        <v>1178</v>
      </c>
      <c r="J290" s="114" t="s">
        <v>1179</v>
      </c>
      <c r="K290" s="113">
        <v>-21305</v>
      </c>
      <c r="L290" s="113" t="s">
        <v>528</v>
      </c>
      <c r="M290" s="114" t="s">
        <v>355</v>
      </c>
      <c r="N290" s="114"/>
      <c r="O290" s="115" t="s">
        <v>1137</v>
      </c>
      <c r="P290" s="115" t="s">
        <v>99</v>
      </c>
    </row>
    <row r="291" spans="1:16" x14ac:dyDescent="0.2">
      <c r="A291" s="69" t="str">
        <f t="shared" si="24"/>
        <v> HA 46.227 </v>
      </c>
      <c r="B291" s="2" t="str">
        <f t="shared" si="25"/>
        <v>I</v>
      </c>
      <c r="C291" s="69">
        <f t="shared" si="26"/>
        <v>8680.5360000000001</v>
      </c>
      <c r="D291" t="str">
        <f t="shared" si="27"/>
        <v>vis</v>
      </c>
      <c r="E291">
        <f>VLOOKUP(C291,'Active 1'!C$21:E$968,3,FALSE)</f>
        <v>-21304.99418614346</v>
      </c>
      <c r="F291" s="2" t="s">
        <v>345</v>
      </c>
      <c r="G291" t="str">
        <f t="shared" si="28"/>
        <v>08680.536</v>
      </c>
      <c r="H291" s="69">
        <f t="shared" si="29"/>
        <v>-21305</v>
      </c>
      <c r="I291" s="113" t="s">
        <v>1180</v>
      </c>
      <c r="J291" s="114" t="s">
        <v>1181</v>
      </c>
      <c r="K291" s="113">
        <v>-21305</v>
      </c>
      <c r="L291" s="113" t="s">
        <v>892</v>
      </c>
      <c r="M291" s="114" t="s">
        <v>355</v>
      </c>
      <c r="N291" s="114"/>
      <c r="O291" s="115" t="s">
        <v>1166</v>
      </c>
      <c r="P291" s="115" t="s">
        <v>104</v>
      </c>
    </row>
    <row r="292" spans="1:16" x14ac:dyDescent="0.2">
      <c r="A292" s="69" t="str">
        <f t="shared" si="24"/>
        <v> AJ 7.129 </v>
      </c>
      <c r="B292" s="2" t="str">
        <f t="shared" si="25"/>
        <v>I</v>
      </c>
      <c r="C292" s="69">
        <f t="shared" si="26"/>
        <v>8690.5939999999991</v>
      </c>
      <c r="D292" t="str">
        <f t="shared" si="27"/>
        <v>vis</v>
      </c>
      <c r="E292">
        <f>VLOOKUP(C292,'Active 1'!C$21:E$968,3,FALSE)</f>
        <v>-21298.997809140379</v>
      </c>
      <c r="F292" s="2" t="s">
        <v>345</v>
      </c>
      <c r="G292" t="str">
        <f t="shared" si="28"/>
        <v>08690.594</v>
      </c>
      <c r="H292" s="69">
        <f t="shared" si="29"/>
        <v>-21299</v>
      </c>
      <c r="I292" s="113" t="s">
        <v>1182</v>
      </c>
      <c r="J292" s="114" t="s">
        <v>1183</v>
      </c>
      <c r="K292" s="113">
        <v>-21299</v>
      </c>
      <c r="L292" s="113" t="s">
        <v>625</v>
      </c>
      <c r="M292" s="114" t="s">
        <v>355</v>
      </c>
      <c r="N292" s="114"/>
      <c r="O292" s="115" t="s">
        <v>1137</v>
      </c>
      <c r="P292" s="115" t="s">
        <v>99</v>
      </c>
    </row>
    <row r="293" spans="1:16" x14ac:dyDescent="0.2">
      <c r="A293" s="69" t="str">
        <f t="shared" si="24"/>
        <v> AJ 8.70 </v>
      </c>
      <c r="B293" s="2" t="str">
        <f t="shared" si="25"/>
        <v>I</v>
      </c>
      <c r="C293" s="69">
        <f t="shared" si="26"/>
        <v>8690.5990000000002</v>
      </c>
      <c r="D293" t="str">
        <f t="shared" si="27"/>
        <v>vis</v>
      </c>
      <c r="E293">
        <f>VLOOKUP(C293,'Active 1'!C$21:E$968,3,FALSE)</f>
        <v>-21298.994828241088</v>
      </c>
      <c r="F293" s="2" t="s">
        <v>345</v>
      </c>
      <c r="G293" t="str">
        <f t="shared" si="28"/>
        <v>08690.599</v>
      </c>
      <c r="H293" s="69">
        <f t="shared" si="29"/>
        <v>-21299</v>
      </c>
      <c r="I293" s="113" t="s">
        <v>1184</v>
      </c>
      <c r="J293" s="114" t="s">
        <v>1185</v>
      </c>
      <c r="K293" s="113">
        <v>-21299</v>
      </c>
      <c r="L293" s="113" t="s">
        <v>790</v>
      </c>
      <c r="M293" s="114" t="s">
        <v>355</v>
      </c>
      <c r="N293" s="114"/>
      <c r="O293" s="115" t="s">
        <v>1100</v>
      </c>
      <c r="P293" s="115" t="s">
        <v>102</v>
      </c>
    </row>
    <row r="294" spans="1:16" x14ac:dyDescent="0.2">
      <c r="A294" s="69" t="str">
        <f t="shared" si="24"/>
        <v> HA 46.227 </v>
      </c>
      <c r="B294" s="2" t="str">
        <f t="shared" si="25"/>
        <v>I</v>
      </c>
      <c r="C294" s="69">
        <f t="shared" si="26"/>
        <v>8690.61</v>
      </c>
      <c r="D294" t="str">
        <f t="shared" si="27"/>
        <v>vis</v>
      </c>
      <c r="E294">
        <f>VLOOKUP(C294,'Active 1'!C$21:E$968,3,FALSE)</f>
        <v>-21298.98827026266</v>
      </c>
      <c r="F294" s="2" t="s">
        <v>345</v>
      </c>
      <c r="G294" t="str">
        <f t="shared" si="28"/>
        <v>08690.610</v>
      </c>
      <c r="H294" s="69">
        <f t="shared" si="29"/>
        <v>-21299</v>
      </c>
      <c r="I294" s="113" t="s">
        <v>1186</v>
      </c>
      <c r="J294" s="114" t="s">
        <v>1187</v>
      </c>
      <c r="K294" s="113">
        <v>-21299</v>
      </c>
      <c r="L294" s="113" t="s">
        <v>1006</v>
      </c>
      <c r="M294" s="114" t="s">
        <v>355</v>
      </c>
      <c r="N294" s="114"/>
      <c r="O294" s="115" t="s">
        <v>1166</v>
      </c>
      <c r="P294" s="115" t="s">
        <v>104</v>
      </c>
    </row>
    <row r="295" spans="1:16" x14ac:dyDescent="0.2">
      <c r="A295" s="69" t="str">
        <f t="shared" si="24"/>
        <v> HA 46.227 </v>
      </c>
      <c r="B295" s="2" t="str">
        <f t="shared" si="25"/>
        <v>II</v>
      </c>
      <c r="C295" s="69">
        <f t="shared" si="26"/>
        <v>8696.4639999999999</v>
      </c>
      <c r="D295" t="str">
        <f t="shared" si="27"/>
        <v>vis</v>
      </c>
      <c r="E295">
        <f>VLOOKUP(C295,'Active 1'!C$21:E$968,3,FALSE)</f>
        <v>-21295.498233378981</v>
      </c>
      <c r="F295" s="2" t="s">
        <v>345</v>
      </c>
      <c r="G295" t="str">
        <f t="shared" si="28"/>
        <v>08696.464</v>
      </c>
      <c r="H295" s="69">
        <f t="shared" si="29"/>
        <v>-21295.5</v>
      </c>
      <c r="I295" s="113" t="s">
        <v>1188</v>
      </c>
      <c r="J295" s="114" t="s">
        <v>1189</v>
      </c>
      <c r="K295" s="113">
        <v>-21295.5</v>
      </c>
      <c r="L295" s="113" t="s">
        <v>515</v>
      </c>
      <c r="M295" s="114" t="s">
        <v>355</v>
      </c>
      <c r="N295" s="114"/>
      <c r="O295" s="115" t="s">
        <v>1166</v>
      </c>
      <c r="P295" s="115" t="s">
        <v>104</v>
      </c>
    </row>
    <row r="296" spans="1:16" x14ac:dyDescent="0.2">
      <c r="A296" s="69" t="str">
        <f t="shared" si="24"/>
        <v> AJ 7.129 </v>
      </c>
      <c r="B296" s="2" t="str">
        <f t="shared" si="25"/>
        <v>II</v>
      </c>
      <c r="C296" s="69">
        <f t="shared" si="26"/>
        <v>8696.4639999999999</v>
      </c>
      <c r="D296" t="str">
        <f t="shared" si="27"/>
        <v>vis</v>
      </c>
      <c r="E296">
        <f>VLOOKUP(C296,'Active 1'!C$21:E$968,3,FALSE)</f>
        <v>-21295.498233378981</v>
      </c>
      <c r="F296" s="2" t="s">
        <v>345</v>
      </c>
      <c r="G296" t="str">
        <f t="shared" si="28"/>
        <v>08696.464</v>
      </c>
      <c r="H296" s="69">
        <f t="shared" si="29"/>
        <v>-21295.5</v>
      </c>
      <c r="I296" s="113" t="s">
        <v>1188</v>
      </c>
      <c r="J296" s="114" t="s">
        <v>1189</v>
      </c>
      <c r="K296" s="113">
        <v>-21295.5</v>
      </c>
      <c r="L296" s="113" t="s">
        <v>515</v>
      </c>
      <c r="M296" s="114" t="s">
        <v>355</v>
      </c>
      <c r="N296" s="114"/>
      <c r="O296" s="115" t="s">
        <v>1100</v>
      </c>
      <c r="P296" s="115" t="s">
        <v>99</v>
      </c>
    </row>
    <row r="297" spans="1:16" x14ac:dyDescent="0.2">
      <c r="A297" s="69" t="str">
        <f t="shared" si="24"/>
        <v> AJ 7.129 </v>
      </c>
      <c r="B297" s="2" t="str">
        <f t="shared" si="25"/>
        <v>II</v>
      </c>
      <c r="C297" s="69">
        <f t="shared" si="26"/>
        <v>8701.4989999999998</v>
      </c>
      <c r="D297" t="str">
        <f t="shared" si="27"/>
        <v>vis</v>
      </c>
      <c r="E297">
        <f>VLOOKUP(C297,'Active 1'!C$21:E$968,3,FALSE)</f>
        <v>-21292.496467798301</v>
      </c>
      <c r="F297" s="2" t="s">
        <v>345</v>
      </c>
      <c r="G297" t="str">
        <f t="shared" si="28"/>
        <v>08701.499</v>
      </c>
      <c r="H297" s="69">
        <f t="shared" si="29"/>
        <v>-21292.5</v>
      </c>
      <c r="I297" s="113" t="s">
        <v>1190</v>
      </c>
      <c r="J297" s="114" t="s">
        <v>1191</v>
      </c>
      <c r="K297" s="113">
        <v>-21292.5</v>
      </c>
      <c r="L297" s="113" t="s">
        <v>717</v>
      </c>
      <c r="M297" s="114" t="s">
        <v>355</v>
      </c>
      <c r="N297" s="114"/>
      <c r="O297" s="115" t="s">
        <v>1137</v>
      </c>
      <c r="P297" s="115" t="s">
        <v>99</v>
      </c>
    </row>
    <row r="298" spans="1:16" x14ac:dyDescent="0.2">
      <c r="A298" s="69" t="str">
        <f t="shared" si="24"/>
        <v> AJ 8.70 </v>
      </c>
      <c r="B298" s="2" t="str">
        <f t="shared" si="25"/>
        <v>II</v>
      </c>
      <c r="C298" s="69">
        <f t="shared" si="26"/>
        <v>8701.4989999999998</v>
      </c>
      <c r="D298" t="str">
        <f t="shared" si="27"/>
        <v>vis</v>
      </c>
      <c r="E298">
        <f>VLOOKUP(C298,'Active 1'!C$21:E$968,3,FALSE)</f>
        <v>-21292.496467798301</v>
      </c>
      <c r="F298" s="2" t="s">
        <v>345</v>
      </c>
      <c r="G298" t="str">
        <f t="shared" si="28"/>
        <v>08701.499</v>
      </c>
      <c r="H298" s="69">
        <f t="shared" si="29"/>
        <v>-21292.5</v>
      </c>
      <c r="I298" s="113" t="s">
        <v>1190</v>
      </c>
      <c r="J298" s="114" t="s">
        <v>1191</v>
      </c>
      <c r="K298" s="113">
        <v>-21292.5</v>
      </c>
      <c r="L298" s="113" t="s">
        <v>717</v>
      </c>
      <c r="M298" s="114" t="s">
        <v>355</v>
      </c>
      <c r="N298" s="114"/>
      <c r="O298" s="115" t="s">
        <v>1100</v>
      </c>
      <c r="P298" s="115" t="s">
        <v>102</v>
      </c>
    </row>
    <row r="299" spans="1:16" x14ac:dyDescent="0.2">
      <c r="A299" s="69" t="str">
        <f t="shared" si="24"/>
        <v> AJ 7.129 </v>
      </c>
      <c r="B299" s="2" t="str">
        <f t="shared" si="25"/>
        <v>II</v>
      </c>
      <c r="C299" s="69">
        <f t="shared" si="26"/>
        <v>8706.5300000000007</v>
      </c>
      <c r="D299" t="str">
        <f t="shared" si="27"/>
        <v>vis</v>
      </c>
      <c r="E299">
        <f>VLOOKUP(C299,'Active 1'!C$21:E$968,3,FALSE)</f>
        <v>-21289.497086937041</v>
      </c>
      <c r="F299" s="2" t="s">
        <v>345</v>
      </c>
      <c r="G299" t="str">
        <f t="shared" si="28"/>
        <v>08706.530</v>
      </c>
      <c r="H299" s="69">
        <f t="shared" si="29"/>
        <v>-21289.5</v>
      </c>
      <c r="I299" s="113" t="s">
        <v>1192</v>
      </c>
      <c r="J299" s="114" t="s">
        <v>1193</v>
      </c>
      <c r="K299" s="113">
        <v>-21289.5</v>
      </c>
      <c r="L299" s="113" t="s">
        <v>524</v>
      </c>
      <c r="M299" s="114" t="s">
        <v>355</v>
      </c>
      <c r="N299" s="114"/>
      <c r="O299" s="115" t="s">
        <v>1137</v>
      </c>
      <c r="P299" s="115" t="s">
        <v>99</v>
      </c>
    </row>
    <row r="300" spans="1:16" x14ac:dyDescent="0.2">
      <c r="A300" s="69" t="str">
        <f t="shared" si="24"/>
        <v> AJ 7.129 </v>
      </c>
      <c r="B300" s="2" t="str">
        <f t="shared" si="25"/>
        <v>II</v>
      </c>
      <c r="C300" s="69">
        <f t="shared" si="26"/>
        <v>8706.5390000000007</v>
      </c>
      <c r="D300" t="str">
        <f t="shared" si="27"/>
        <v>vis</v>
      </c>
      <c r="E300">
        <f>VLOOKUP(C300,'Active 1'!C$21:E$968,3,FALSE)</f>
        <v>-21289.491721318322</v>
      </c>
      <c r="F300" s="2" t="s">
        <v>345</v>
      </c>
      <c r="G300" t="str">
        <f t="shared" si="28"/>
        <v>08706.539</v>
      </c>
      <c r="H300" s="69">
        <f t="shared" si="29"/>
        <v>-21289.5</v>
      </c>
      <c r="I300" s="113" t="s">
        <v>1194</v>
      </c>
      <c r="J300" s="114" t="s">
        <v>1195</v>
      </c>
      <c r="K300" s="113">
        <v>-21289.5</v>
      </c>
      <c r="L300" s="113" t="s">
        <v>954</v>
      </c>
      <c r="M300" s="114" t="s">
        <v>355</v>
      </c>
      <c r="N300" s="114"/>
      <c r="O300" s="115" t="s">
        <v>1100</v>
      </c>
      <c r="P300" s="115" t="s">
        <v>99</v>
      </c>
    </row>
    <row r="301" spans="1:16" x14ac:dyDescent="0.2">
      <c r="A301" s="69" t="str">
        <f t="shared" si="24"/>
        <v> AJ 7.129 </v>
      </c>
      <c r="B301" s="2" t="str">
        <f t="shared" si="25"/>
        <v>I</v>
      </c>
      <c r="C301" s="69">
        <f t="shared" si="26"/>
        <v>8722.4629999999997</v>
      </c>
      <c r="D301" t="str">
        <f t="shared" si="27"/>
        <v>vis</v>
      </c>
      <c r="E301">
        <f>VLOOKUP(C301,'Active 1'!C$21:E$968,3,FALSE)</f>
        <v>-21279.998153273275</v>
      </c>
      <c r="F301" s="2" t="s">
        <v>345</v>
      </c>
      <c r="G301" t="str">
        <f t="shared" si="28"/>
        <v>08722.463</v>
      </c>
      <c r="H301" s="69">
        <f t="shared" si="29"/>
        <v>-21280</v>
      </c>
      <c r="I301" s="113" t="s">
        <v>1196</v>
      </c>
      <c r="J301" s="114" t="s">
        <v>1197</v>
      </c>
      <c r="K301" s="113">
        <v>-21280</v>
      </c>
      <c r="L301" s="113" t="s">
        <v>515</v>
      </c>
      <c r="M301" s="114" t="s">
        <v>355</v>
      </c>
      <c r="N301" s="114"/>
      <c r="O301" s="115" t="s">
        <v>1137</v>
      </c>
      <c r="P301" s="115" t="s">
        <v>99</v>
      </c>
    </row>
    <row r="302" spans="1:16" x14ac:dyDescent="0.2">
      <c r="A302" s="69" t="str">
        <f t="shared" si="24"/>
        <v> AJ 7.129 </v>
      </c>
      <c r="B302" s="2" t="str">
        <f t="shared" si="25"/>
        <v>I</v>
      </c>
      <c r="C302" s="69">
        <f t="shared" si="26"/>
        <v>8722.4689999999991</v>
      </c>
      <c r="D302" t="str">
        <f t="shared" si="27"/>
        <v>vis</v>
      </c>
      <c r="E302">
        <f>VLOOKUP(C302,'Active 1'!C$21:E$968,3,FALSE)</f>
        <v>-21279.994576194134</v>
      </c>
      <c r="F302" s="2" t="s">
        <v>345</v>
      </c>
      <c r="G302" t="str">
        <f t="shared" si="28"/>
        <v>08722.469</v>
      </c>
      <c r="H302" s="69">
        <f t="shared" si="29"/>
        <v>-21280</v>
      </c>
      <c r="I302" s="113" t="s">
        <v>1198</v>
      </c>
      <c r="J302" s="114" t="s">
        <v>1199</v>
      </c>
      <c r="K302" s="113">
        <v>-21280</v>
      </c>
      <c r="L302" s="113" t="s">
        <v>790</v>
      </c>
      <c r="M302" s="114" t="s">
        <v>355</v>
      </c>
      <c r="N302" s="114"/>
      <c r="O302" s="115" t="s">
        <v>1100</v>
      </c>
      <c r="P302" s="115" t="s">
        <v>99</v>
      </c>
    </row>
    <row r="303" spans="1:16" x14ac:dyDescent="0.2">
      <c r="A303" s="69" t="str">
        <f t="shared" si="24"/>
        <v> AJ 7.129 </v>
      </c>
      <c r="B303" s="2" t="str">
        <f t="shared" si="25"/>
        <v>I</v>
      </c>
      <c r="C303" s="69">
        <f t="shared" si="26"/>
        <v>8727.4950000000008</v>
      </c>
      <c r="D303" t="str">
        <f t="shared" si="27"/>
        <v>vis</v>
      </c>
      <c r="E303">
        <f>VLOOKUP(C303,'Active 1'!C$21:E$968,3,FALSE)</f>
        <v>-21276.998176232159</v>
      </c>
      <c r="F303" s="2" t="s">
        <v>345</v>
      </c>
      <c r="G303" t="str">
        <f t="shared" si="28"/>
        <v>08727.495</v>
      </c>
      <c r="H303" s="69">
        <f t="shared" si="29"/>
        <v>-21277</v>
      </c>
      <c r="I303" s="113" t="s">
        <v>1200</v>
      </c>
      <c r="J303" s="114" t="s">
        <v>1201</v>
      </c>
      <c r="K303" s="113">
        <v>-21277</v>
      </c>
      <c r="L303" s="113" t="s">
        <v>515</v>
      </c>
      <c r="M303" s="114" t="s">
        <v>355</v>
      </c>
      <c r="N303" s="114"/>
      <c r="O303" s="115" t="s">
        <v>1137</v>
      </c>
      <c r="P303" s="115" t="s">
        <v>99</v>
      </c>
    </row>
    <row r="304" spans="1:16" x14ac:dyDescent="0.2">
      <c r="A304" s="69" t="str">
        <f t="shared" si="24"/>
        <v> AJ 7.129 </v>
      </c>
      <c r="B304" s="2" t="str">
        <f t="shared" si="25"/>
        <v>I</v>
      </c>
      <c r="C304" s="69">
        <f t="shared" si="26"/>
        <v>8727.4989999999998</v>
      </c>
      <c r="D304" t="str">
        <f t="shared" si="27"/>
        <v>vis</v>
      </c>
      <c r="E304">
        <f>VLOOKUP(C304,'Active 1'!C$21:E$968,3,FALSE)</f>
        <v>-21276.995791512734</v>
      </c>
      <c r="F304" s="2" t="s">
        <v>345</v>
      </c>
      <c r="G304" t="str">
        <f t="shared" si="28"/>
        <v>08727.499</v>
      </c>
      <c r="H304" s="69">
        <f t="shared" si="29"/>
        <v>-21277</v>
      </c>
      <c r="I304" s="113" t="s">
        <v>1202</v>
      </c>
      <c r="J304" s="114" t="s">
        <v>1203</v>
      </c>
      <c r="K304" s="113">
        <v>-21277</v>
      </c>
      <c r="L304" s="113" t="s">
        <v>576</v>
      </c>
      <c r="M304" s="114" t="s">
        <v>355</v>
      </c>
      <c r="N304" s="114"/>
      <c r="O304" s="115" t="s">
        <v>1100</v>
      </c>
      <c r="P304" s="115" t="s">
        <v>99</v>
      </c>
    </row>
    <row r="305" spans="1:16" x14ac:dyDescent="0.2">
      <c r="A305" s="69" t="str">
        <f t="shared" si="24"/>
        <v> HA 46.227 </v>
      </c>
      <c r="B305" s="2" t="str">
        <f t="shared" si="25"/>
        <v>I</v>
      </c>
      <c r="C305" s="69">
        <f t="shared" si="26"/>
        <v>8727.5020000000004</v>
      </c>
      <c r="D305" t="str">
        <f t="shared" si="27"/>
        <v>vis</v>
      </c>
      <c r="E305">
        <f>VLOOKUP(C305,'Active 1'!C$21:E$968,3,FALSE)</f>
        <v>-21276.994002973162</v>
      </c>
      <c r="F305" s="2" t="s">
        <v>345</v>
      </c>
      <c r="G305" t="str">
        <f t="shared" si="28"/>
        <v>08727.502</v>
      </c>
      <c r="H305" s="69">
        <f t="shared" si="29"/>
        <v>-21277</v>
      </c>
      <c r="I305" s="113" t="s">
        <v>1204</v>
      </c>
      <c r="J305" s="114" t="s">
        <v>1205</v>
      </c>
      <c r="K305" s="113">
        <v>-21277</v>
      </c>
      <c r="L305" s="113" t="s">
        <v>892</v>
      </c>
      <c r="M305" s="114" t="s">
        <v>355</v>
      </c>
      <c r="N305" s="114"/>
      <c r="O305" s="115" t="s">
        <v>1166</v>
      </c>
      <c r="P305" s="115" t="s">
        <v>104</v>
      </c>
    </row>
    <row r="306" spans="1:16" x14ac:dyDescent="0.2">
      <c r="A306" s="69" t="str">
        <f t="shared" si="24"/>
        <v> AJ 7.129 </v>
      </c>
      <c r="B306" s="2" t="str">
        <f t="shared" si="25"/>
        <v>II</v>
      </c>
      <c r="C306" s="69">
        <f t="shared" si="26"/>
        <v>8753.4959999999992</v>
      </c>
      <c r="D306" t="str">
        <f t="shared" si="27"/>
        <v>vis</v>
      </c>
      <c r="E306">
        <f>VLOOKUP(C306,'Active 1'!C$21:E$968,3,FALSE)</f>
        <v>-21261.49690376674</v>
      </c>
      <c r="F306" s="2" t="s">
        <v>345</v>
      </c>
      <c r="G306" t="str">
        <f t="shared" si="28"/>
        <v>08753.496</v>
      </c>
      <c r="H306" s="69">
        <f t="shared" si="29"/>
        <v>-21261.5</v>
      </c>
      <c r="I306" s="113" t="s">
        <v>1206</v>
      </c>
      <c r="J306" s="114" t="s">
        <v>1207</v>
      </c>
      <c r="K306" s="113">
        <v>-21261.5</v>
      </c>
      <c r="L306" s="113" t="s">
        <v>524</v>
      </c>
      <c r="M306" s="114" t="s">
        <v>355</v>
      </c>
      <c r="N306" s="114"/>
      <c r="O306" s="115" t="s">
        <v>1137</v>
      </c>
      <c r="P306" s="115" t="s">
        <v>99</v>
      </c>
    </row>
    <row r="307" spans="1:16" x14ac:dyDescent="0.2">
      <c r="A307" s="69" t="str">
        <f t="shared" si="24"/>
        <v> AJ 7.129 </v>
      </c>
      <c r="B307" s="2" t="str">
        <f t="shared" si="25"/>
        <v>II</v>
      </c>
      <c r="C307" s="69">
        <f t="shared" si="26"/>
        <v>8939.6929999999993</v>
      </c>
      <c r="D307" t="str">
        <f t="shared" si="27"/>
        <v>vis</v>
      </c>
      <c r="E307">
        <f>VLOOKUP(C307,'Active 1'!C$21:E$968,3,FALSE)</f>
        <v>-21150.490002907391</v>
      </c>
      <c r="F307" s="2" t="s">
        <v>345</v>
      </c>
      <c r="G307" t="str">
        <f t="shared" si="28"/>
        <v>08939.693</v>
      </c>
      <c r="H307" s="69">
        <f t="shared" si="29"/>
        <v>-21150.5</v>
      </c>
      <c r="I307" s="113" t="s">
        <v>1208</v>
      </c>
      <c r="J307" s="114" t="s">
        <v>1209</v>
      </c>
      <c r="K307" s="113">
        <v>-21150.5</v>
      </c>
      <c r="L307" s="113" t="s">
        <v>978</v>
      </c>
      <c r="M307" s="114" t="s">
        <v>355</v>
      </c>
      <c r="N307" s="114"/>
      <c r="O307" s="115" t="s">
        <v>1137</v>
      </c>
      <c r="P307" s="115" t="s">
        <v>99</v>
      </c>
    </row>
    <row r="308" spans="1:16" x14ac:dyDescent="0.2">
      <c r="A308" s="69" t="str">
        <f t="shared" si="24"/>
        <v> AJ 8.70 </v>
      </c>
      <c r="B308" s="2" t="str">
        <f t="shared" si="25"/>
        <v>I</v>
      </c>
      <c r="C308" s="69">
        <f t="shared" si="26"/>
        <v>8960.6450000000004</v>
      </c>
      <c r="D308" t="str">
        <f t="shared" si="27"/>
        <v>vis</v>
      </c>
      <c r="E308">
        <f>VLOOKUP(C308,'Active 1'!C$21:E$968,3,FALSE)</f>
        <v>-21137.998842540652</v>
      </c>
      <c r="F308" s="2" t="s">
        <v>345</v>
      </c>
      <c r="G308" t="str">
        <f t="shared" si="28"/>
        <v>08960.645</v>
      </c>
      <c r="H308" s="69">
        <f t="shared" si="29"/>
        <v>-21138</v>
      </c>
      <c r="I308" s="113" t="s">
        <v>1210</v>
      </c>
      <c r="J308" s="114" t="s">
        <v>1211</v>
      </c>
      <c r="K308" s="113">
        <v>-21138</v>
      </c>
      <c r="L308" s="113" t="s">
        <v>354</v>
      </c>
      <c r="M308" s="114" t="s">
        <v>355</v>
      </c>
      <c r="N308" s="114"/>
      <c r="O308" s="115" t="s">
        <v>1100</v>
      </c>
      <c r="P308" s="115" t="s">
        <v>102</v>
      </c>
    </row>
    <row r="309" spans="1:16" x14ac:dyDescent="0.2">
      <c r="A309" s="69" t="str">
        <f t="shared" si="24"/>
        <v> AJ 7.129 </v>
      </c>
      <c r="B309" s="2" t="str">
        <f t="shared" si="25"/>
        <v>I</v>
      </c>
      <c r="C309" s="69">
        <f t="shared" si="26"/>
        <v>8970.7189999999991</v>
      </c>
      <c r="D309" t="str">
        <f t="shared" si="27"/>
        <v>vis</v>
      </c>
      <c r="E309">
        <f>VLOOKUP(C309,'Active 1'!C$21:E$968,3,FALSE)</f>
        <v>-21131.992926659859</v>
      </c>
      <c r="F309" s="2" t="s">
        <v>345</v>
      </c>
      <c r="G309" t="str">
        <f t="shared" si="28"/>
        <v>08970.719</v>
      </c>
      <c r="H309" s="69">
        <f t="shared" si="29"/>
        <v>-21132</v>
      </c>
      <c r="I309" s="113" t="s">
        <v>1212</v>
      </c>
      <c r="J309" s="114" t="s">
        <v>1213</v>
      </c>
      <c r="K309" s="113">
        <v>-21132</v>
      </c>
      <c r="L309" s="113" t="s">
        <v>348</v>
      </c>
      <c r="M309" s="114" t="s">
        <v>355</v>
      </c>
      <c r="N309" s="114"/>
      <c r="O309" s="115" t="s">
        <v>1137</v>
      </c>
      <c r="P309" s="115" t="s">
        <v>99</v>
      </c>
    </row>
    <row r="310" spans="1:16" x14ac:dyDescent="0.2">
      <c r="A310" s="69" t="str">
        <f t="shared" si="24"/>
        <v> AJ 8.70 </v>
      </c>
      <c r="B310" s="2" t="str">
        <f t="shared" si="25"/>
        <v>II</v>
      </c>
      <c r="C310" s="69">
        <f t="shared" si="26"/>
        <v>8986.65</v>
      </c>
      <c r="D310" t="str">
        <f t="shared" si="27"/>
        <v>vis</v>
      </c>
      <c r="E310">
        <f>VLOOKUP(C310,'Active 1'!C$21:E$968,3,FALSE)</f>
        <v>-21122.495185355805</v>
      </c>
      <c r="F310" s="2" t="s">
        <v>345</v>
      </c>
      <c r="G310" t="str">
        <f t="shared" si="28"/>
        <v>08986.650</v>
      </c>
      <c r="H310" s="69">
        <f t="shared" si="29"/>
        <v>-21122.5</v>
      </c>
      <c r="I310" s="113" t="s">
        <v>1214</v>
      </c>
      <c r="J310" s="114" t="s">
        <v>1215</v>
      </c>
      <c r="K310" s="113">
        <v>-21122.5</v>
      </c>
      <c r="L310" s="113" t="s">
        <v>528</v>
      </c>
      <c r="M310" s="114" t="s">
        <v>355</v>
      </c>
      <c r="N310" s="114"/>
      <c r="O310" s="115" t="s">
        <v>1100</v>
      </c>
      <c r="P310" s="115" t="s">
        <v>102</v>
      </c>
    </row>
    <row r="311" spans="1:16" x14ac:dyDescent="0.2">
      <c r="A311" s="69" t="str">
        <f t="shared" si="24"/>
        <v> AJ 7.129 </v>
      </c>
      <c r="B311" s="2" t="str">
        <f t="shared" si="25"/>
        <v>I</v>
      </c>
      <c r="C311" s="69">
        <f t="shared" si="26"/>
        <v>9002.5820000000003</v>
      </c>
      <c r="D311" t="str">
        <f t="shared" si="27"/>
        <v>vis</v>
      </c>
      <c r="E311">
        <f>VLOOKUP(C311,'Active 1'!C$21:E$968,3,FALSE)</f>
        <v>-21112.996847871898</v>
      </c>
      <c r="F311" s="2" t="s">
        <v>345</v>
      </c>
      <c r="G311" t="str">
        <f t="shared" si="28"/>
        <v>09002.582</v>
      </c>
      <c r="H311" s="69">
        <f t="shared" si="29"/>
        <v>-21113</v>
      </c>
      <c r="I311" s="113" t="s">
        <v>1216</v>
      </c>
      <c r="J311" s="114" t="s">
        <v>1217</v>
      </c>
      <c r="K311" s="113">
        <v>-21113</v>
      </c>
      <c r="L311" s="113" t="s">
        <v>524</v>
      </c>
      <c r="M311" s="114" t="s">
        <v>355</v>
      </c>
      <c r="N311" s="114"/>
      <c r="O311" s="115" t="s">
        <v>1137</v>
      </c>
      <c r="P311" s="115" t="s">
        <v>99</v>
      </c>
    </row>
    <row r="312" spans="1:16" x14ac:dyDescent="0.2">
      <c r="A312" s="69" t="str">
        <f t="shared" si="24"/>
        <v> AJ 8.70 </v>
      </c>
      <c r="B312" s="2" t="str">
        <f t="shared" si="25"/>
        <v>I</v>
      </c>
      <c r="C312" s="69">
        <f t="shared" si="26"/>
        <v>9002.5830000000005</v>
      </c>
      <c r="D312" t="str">
        <f t="shared" si="27"/>
        <v>vis</v>
      </c>
      <c r="E312">
        <f>VLOOKUP(C312,'Active 1'!C$21:E$968,3,FALSE)</f>
        <v>-21112.996251692042</v>
      </c>
      <c r="F312" s="2" t="s">
        <v>345</v>
      </c>
      <c r="G312" t="str">
        <f t="shared" si="28"/>
        <v>09002.583</v>
      </c>
      <c r="H312" s="69">
        <f t="shared" si="29"/>
        <v>-21113</v>
      </c>
      <c r="I312" s="113" t="s">
        <v>1218</v>
      </c>
      <c r="J312" s="114" t="s">
        <v>1219</v>
      </c>
      <c r="K312" s="113">
        <v>-21113</v>
      </c>
      <c r="L312" s="113" t="s">
        <v>717</v>
      </c>
      <c r="M312" s="114" t="s">
        <v>355</v>
      </c>
      <c r="N312" s="114"/>
      <c r="O312" s="115" t="s">
        <v>1100</v>
      </c>
      <c r="P312" s="115" t="s">
        <v>102</v>
      </c>
    </row>
    <row r="313" spans="1:16" x14ac:dyDescent="0.2">
      <c r="A313" s="69" t="str">
        <f t="shared" si="24"/>
        <v> AJ 7.129 </v>
      </c>
      <c r="B313" s="2" t="str">
        <f t="shared" si="25"/>
        <v>I</v>
      </c>
      <c r="C313" s="69">
        <f t="shared" si="26"/>
        <v>9012.652</v>
      </c>
      <c r="D313" t="str">
        <f t="shared" si="27"/>
        <v>vis</v>
      </c>
      <c r="E313">
        <f>VLOOKUP(C313,'Active 1'!C$21:E$968,3,FALSE)</f>
        <v>-21106.993316710526</v>
      </c>
      <c r="F313" s="2" t="s">
        <v>345</v>
      </c>
      <c r="G313" t="str">
        <f t="shared" si="28"/>
        <v>09012.652</v>
      </c>
      <c r="H313" s="69">
        <f t="shared" si="29"/>
        <v>-21107</v>
      </c>
      <c r="I313" s="113" t="s">
        <v>1220</v>
      </c>
      <c r="J313" s="114" t="s">
        <v>1221</v>
      </c>
      <c r="K313" s="113">
        <v>-21107</v>
      </c>
      <c r="L313" s="113" t="s">
        <v>657</v>
      </c>
      <c r="M313" s="114" t="s">
        <v>355</v>
      </c>
      <c r="N313" s="114"/>
      <c r="O313" s="115" t="s">
        <v>1137</v>
      </c>
      <c r="P313" s="115" t="s">
        <v>99</v>
      </c>
    </row>
    <row r="314" spans="1:16" x14ac:dyDescent="0.2">
      <c r="A314" s="69" t="str">
        <f t="shared" si="24"/>
        <v> AJ 8.70 </v>
      </c>
      <c r="B314" s="2" t="str">
        <f t="shared" si="25"/>
        <v>I</v>
      </c>
      <c r="C314" s="69">
        <f t="shared" si="26"/>
        <v>9017.6679999999997</v>
      </c>
      <c r="D314" t="str">
        <f t="shared" si="27"/>
        <v>vis</v>
      </c>
      <c r="E314">
        <f>VLOOKUP(C314,'Active 1'!C$21:E$968,3,FALSE)</f>
        <v>-21104.00287854713</v>
      </c>
      <c r="F314" s="2" t="s">
        <v>345</v>
      </c>
      <c r="G314" t="str">
        <f t="shared" si="28"/>
        <v>09017.668</v>
      </c>
      <c r="H314" s="69">
        <f t="shared" si="29"/>
        <v>-21104</v>
      </c>
      <c r="I314" s="113" t="s">
        <v>1222</v>
      </c>
      <c r="J314" s="114" t="s">
        <v>1223</v>
      </c>
      <c r="K314" s="113">
        <v>-21104</v>
      </c>
      <c r="L314" s="113" t="s">
        <v>360</v>
      </c>
      <c r="M314" s="114" t="s">
        <v>355</v>
      </c>
      <c r="N314" s="114"/>
      <c r="O314" s="115" t="s">
        <v>1100</v>
      </c>
      <c r="P314" s="115" t="s">
        <v>102</v>
      </c>
    </row>
    <row r="315" spans="1:16" x14ac:dyDescent="0.2">
      <c r="A315" s="69" t="str">
        <f t="shared" si="24"/>
        <v> AJ 7.129 </v>
      </c>
      <c r="B315" s="2" t="str">
        <f t="shared" si="25"/>
        <v>I</v>
      </c>
      <c r="C315" s="69">
        <f t="shared" si="26"/>
        <v>9017.6730000000007</v>
      </c>
      <c r="D315" t="str">
        <f t="shared" si="27"/>
        <v>vis</v>
      </c>
      <c r="E315">
        <f>VLOOKUP(C315,'Active 1'!C$21:E$968,3,FALSE)</f>
        <v>-21103.999897647842</v>
      </c>
      <c r="F315" s="2" t="s">
        <v>345</v>
      </c>
      <c r="G315" t="str">
        <f t="shared" si="28"/>
        <v>09017.673</v>
      </c>
      <c r="H315" s="69">
        <f t="shared" si="29"/>
        <v>-21104</v>
      </c>
      <c r="I315" s="113" t="s">
        <v>1224</v>
      </c>
      <c r="J315" s="114" t="s">
        <v>1225</v>
      </c>
      <c r="K315" s="113">
        <v>-21104</v>
      </c>
      <c r="L315" s="113" t="s">
        <v>541</v>
      </c>
      <c r="M315" s="114" t="s">
        <v>355</v>
      </c>
      <c r="N315" s="114"/>
      <c r="O315" s="115" t="s">
        <v>1137</v>
      </c>
      <c r="P315" s="115" t="s">
        <v>99</v>
      </c>
    </row>
    <row r="316" spans="1:16" x14ac:dyDescent="0.2">
      <c r="A316" s="69" t="str">
        <f t="shared" si="24"/>
        <v> AJ 7.129 </v>
      </c>
      <c r="B316" s="2" t="str">
        <f t="shared" si="25"/>
        <v>I</v>
      </c>
      <c r="C316" s="69">
        <f t="shared" si="26"/>
        <v>9022.7060000000001</v>
      </c>
      <c r="D316" t="str">
        <f t="shared" si="27"/>
        <v>vis</v>
      </c>
      <c r="E316">
        <f>VLOOKUP(C316,'Active 1'!C$21:E$968,3,FALSE)</f>
        <v>-21100.999324426873</v>
      </c>
      <c r="F316" s="2" t="s">
        <v>345</v>
      </c>
      <c r="G316" t="str">
        <f t="shared" si="28"/>
        <v>09022.706</v>
      </c>
      <c r="H316" s="69">
        <f t="shared" si="29"/>
        <v>-21101</v>
      </c>
      <c r="I316" s="113" t="s">
        <v>1226</v>
      </c>
      <c r="J316" s="114" t="s">
        <v>1227</v>
      </c>
      <c r="K316" s="113">
        <v>-21101</v>
      </c>
      <c r="L316" s="113" t="s">
        <v>422</v>
      </c>
      <c r="M316" s="114" t="s">
        <v>355</v>
      </c>
      <c r="N316" s="114"/>
      <c r="O316" s="115" t="s">
        <v>1137</v>
      </c>
      <c r="P316" s="115" t="s">
        <v>99</v>
      </c>
    </row>
    <row r="317" spans="1:16" x14ac:dyDescent="0.2">
      <c r="A317" s="69" t="str">
        <f t="shared" si="24"/>
        <v> AJ 8.70 </v>
      </c>
      <c r="B317" s="2" t="str">
        <f t="shared" si="25"/>
        <v>I</v>
      </c>
      <c r="C317" s="69">
        <f t="shared" si="26"/>
        <v>9027.7360000000008</v>
      </c>
      <c r="D317" t="str">
        <f t="shared" si="27"/>
        <v>vis</v>
      </c>
      <c r="E317">
        <f>VLOOKUP(C317,'Active 1'!C$21:E$968,3,FALSE)</f>
        <v>-21098.00053974547</v>
      </c>
      <c r="F317" s="2" t="s">
        <v>345</v>
      </c>
      <c r="G317" t="str">
        <f t="shared" si="28"/>
        <v>09027.736</v>
      </c>
      <c r="H317" s="69">
        <f t="shared" si="29"/>
        <v>-21098</v>
      </c>
      <c r="I317" s="113" t="s">
        <v>1228</v>
      </c>
      <c r="J317" s="114" t="s">
        <v>1229</v>
      </c>
      <c r="K317" s="113">
        <v>-21098</v>
      </c>
      <c r="L317" s="113" t="s">
        <v>371</v>
      </c>
      <c r="M317" s="114" t="s">
        <v>355</v>
      </c>
      <c r="N317" s="114"/>
      <c r="O317" s="115" t="s">
        <v>1100</v>
      </c>
      <c r="P317" s="115" t="s">
        <v>102</v>
      </c>
    </row>
    <row r="318" spans="1:16" x14ac:dyDescent="0.2">
      <c r="A318" s="69" t="str">
        <f t="shared" si="24"/>
        <v> AJ 7.129 </v>
      </c>
      <c r="B318" s="2" t="str">
        <f t="shared" si="25"/>
        <v>I</v>
      </c>
      <c r="C318" s="69">
        <f t="shared" si="26"/>
        <v>9027.7450000000008</v>
      </c>
      <c r="D318" t="str">
        <f t="shared" si="27"/>
        <v>vis</v>
      </c>
      <c r="E318">
        <f>VLOOKUP(C318,'Active 1'!C$21:E$968,3,FALSE)</f>
        <v>-21097.995174126758</v>
      </c>
      <c r="F318" s="2" t="s">
        <v>345</v>
      </c>
      <c r="G318" t="str">
        <f t="shared" si="28"/>
        <v>09027.745</v>
      </c>
      <c r="H318" s="69">
        <f t="shared" si="29"/>
        <v>-21098</v>
      </c>
      <c r="I318" s="113" t="s">
        <v>1230</v>
      </c>
      <c r="J318" s="114" t="s">
        <v>1231</v>
      </c>
      <c r="K318" s="113">
        <v>-21098</v>
      </c>
      <c r="L318" s="113" t="s">
        <v>528</v>
      </c>
      <c r="M318" s="114" t="s">
        <v>355</v>
      </c>
      <c r="N318" s="114"/>
      <c r="O318" s="115" t="s">
        <v>1137</v>
      </c>
      <c r="P318" s="115" t="s">
        <v>99</v>
      </c>
    </row>
    <row r="319" spans="1:16" x14ac:dyDescent="0.2">
      <c r="A319" s="69" t="str">
        <f t="shared" si="24"/>
        <v> AJ 8.70 </v>
      </c>
      <c r="B319" s="2" t="str">
        <f t="shared" si="25"/>
        <v>II</v>
      </c>
      <c r="C319" s="69">
        <f t="shared" si="26"/>
        <v>9028.5789999999997</v>
      </c>
      <c r="D319" t="str">
        <f t="shared" si="27"/>
        <v>vis</v>
      </c>
      <c r="E319">
        <f>VLOOKUP(C319,'Active 1'!C$21:E$968,3,FALSE)</f>
        <v>-21097.497960125907</v>
      </c>
      <c r="F319" s="2" t="s">
        <v>345</v>
      </c>
      <c r="G319" t="str">
        <f t="shared" si="28"/>
        <v>09028.579</v>
      </c>
      <c r="H319" s="69">
        <f t="shared" si="29"/>
        <v>-21097.5</v>
      </c>
      <c r="I319" s="113" t="s">
        <v>1232</v>
      </c>
      <c r="J319" s="114" t="s">
        <v>1233</v>
      </c>
      <c r="K319" s="113">
        <v>-21097.5</v>
      </c>
      <c r="L319" s="113" t="s">
        <v>515</v>
      </c>
      <c r="M319" s="114" t="s">
        <v>355</v>
      </c>
      <c r="N319" s="114"/>
      <c r="O319" s="115" t="s">
        <v>1100</v>
      </c>
      <c r="P319" s="115" t="s">
        <v>102</v>
      </c>
    </row>
    <row r="320" spans="1:16" x14ac:dyDescent="0.2">
      <c r="A320" s="69" t="str">
        <f t="shared" si="24"/>
        <v> AJ 7.129 </v>
      </c>
      <c r="B320" s="2" t="str">
        <f t="shared" si="25"/>
        <v>II</v>
      </c>
      <c r="C320" s="69">
        <f t="shared" si="26"/>
        <v>9028.5879999999997</v>
      </c>
      <c r="D320" t="str">
        <f t="shared" si="27"/>
        <v>vis</v>
      </c>
      <c r="E320">
        <f>VLOOKUP(C320,'Active 1'!C$21:E$968,3,FALSE)</f>
        <v>-21097.492594507188</v>
      </c>
      <c r="F320" s="2" t="str">
        <f>LEFT(M320,1)</f>
        <v>V</v>
      </c>
      <c r="G320" t="str">
        <f t="shared" si="28"/>
        <v>09028.588</v>
      </c>
      <c r="H320" s="69">
        <f t="shared" si="29"/>
        <v>-21097.5</v>
      </c>
      <c r="I320" s="113" t="s">
        <v>1234</v>
      </c>
      <c r="J320" s="114" t="s">
        <v>1235</v>
      </c>
      <c r="K320" s="113">
        <v>-21097.5</v>
      </c>
      <c r="L320" s="113" t="s">
        <v>348</v>
      </c>
      <c r="M320" s="114" t="s">
        <v>355</v>
      </c>
      <c r="N320" s="114"/>
      <c r="O320" s="115" t="s">
        <v>1137</v>
      </c>
      <c r="P320" s="115" t="s">
        <v>99</v>
      </c>
    </row>
    <row r="321" spans="1:16" x14ac:dyDescent="0.2">
      <c r="A321" s="69" t="str">
        <f t="shared" si="24"/>
        <v> AJ 8.70 </v>
      </c>
      <c r="B321" s="2" t="str">
        <f t="shared" si="25"/>
        <v>II</v>
      </c>
      <c r="C321" s="69">
        <f t="shared" si="26"/>
        <v>9033.6049999999996</v>
      </c>
      <c r="D321" t="str">
        <f t="shared" si="27"/>
        <v>vis</v>
      </c>
      <c r="E321">
        <f>VLOOKUP(C321,'Active 1'!C$21:E$968,3,FALSE)</f>
        <v>-21094.501560163939</v>
      </c>
      <c r="F321" s="2" t="str">
        <f>LEFT(M321,1)</f>
        <v>V</v>
      </c>
      <c r="G321" t="str">
        <f t="shared" si="28"/>
        <v>09033.605</v>
      </c>
      <c r="H321" s="69">
        <f t="shared" si="29"/>
        <v>-21094.5</v>
      </c>
      <c r="I321" s="113" t="s">
        <v>1236</v>
      </c>
      <c r="J321" s="114" t="s">
        <v>1237</v>
      </c>
      <c r="K321" s="113">
        <v>-21094.5</v>
      </c>
      <c r="L321" s="113" t="s">
        <v>531</v>
      </c>
      <c r="M321" s="114" t="s">
        <v>355</v>
      </c>
      <c r="N321" s="114"/>
      <c r="O321" s="115" t="s">
        <v>1100</v>
      </c>
      <c r="P321" s="115" t="s">
        <v>102</v>
      </c>
    </row>
    <row r="322" spans="1:16" x14ac:dyDescent="0.2">
      <c r="A322" s="69" t="str">
        <f t="shared" si="24"/>
        <v> AJ 7.129 </v>
      </c>
      <c r="B322" s="2" t="str">
        <f t="shared" si="25"/>
        <v>II</v>
      </c>
      <c r="C322" s="69">
        <f t="shared" si="26"/>
        <v>9033.6219999999994</v>
      </c>
      <c r="D322" t="str">
        <f t="shared" si="27"/>
        <v>vis</v>
      </c>
      <c r="E322">
        <f>VLOOKUP(C322,'Active 1'!C$21:E$968,3,FALSE)</f>
        <v>-21094.491425106364</v>
      </c>
      <c r="F322" s="2" t="str">
        <f>LEFT(M322,1)</f>
        <v>V</v>
      </c>
      <c r="G322" t="str">
        <f t="shared" si="28"/>
        <v>09033.622</v>
      </c>
      <c r="H322" s="69">
        <f t="shared" si="29"/>
        <v>-21094.5</v>
      </c>
      <c r="I322" s="113" t="s">
        <v>1238</v>
      </c>
      <c r="J322" s="114" t="s">
        <v>1239</v>
      </c>
      <c r="K322" s="113">
        <v>-21094.5</v>
      </c>
      <c r="L322" s="113" t="s">
        <v>954</v>
      </c>
      <c r="M322" s="114" t="s">
        <v>355</v>
      </c>
      <c r="N322" s="114"/>
      <c r="O322" s="115" t="s">
        <v>1137</v>
      </c>
      <c r="P322" s="115" t="s">
        <v>99</v>
      </c>
    </row>
    <row r="323" spans="1:16" x14ac:dyDescent="0.2">
      <c r="A323" s="69" t="str">
        <f t="shared" si="24"/>
        <v> AJ 8.70 </v>
      </c>
      <c r="B323" s="2" t="str">
        <f t="shared" si="25"/>
        <v>I</v>
      </c>
      <c r="C323" s="69">
        <f t="shared" si="26"/>
        <v>9049.5360000000001</v>
      </c>
      <c r="D323" t="str">
        <f t="shared" si="27"/>
        <v>vis</v>
      </c>
      <c r="E323">
        <f>VLOOKUP(C323,'Active 1'!C$21:E$968,3,FALSE)</f>
        <v>-21085.003818859885</v>
      </c>
      <c r="F323" s="2" t="str">
        <f>LEFT(M323,1)</f>
        <v>V</v>
      </c>
      <c r="G323" t="str">
        <f t="shared" si="28"/>
        <v>09049.536</v>
      </c>
      <c r="H323" s="69">
        <f t="shared" si="29"/>
        <v>-21085</v>
      </c>
      <c r="I323" s="113" t="s">
        <v>1240</v>
      </c>
      <c r="J323" s="114" t="s">
        <v>1241</v>
      </c>
      <c r="K323" s="113">
        <v>-21085</v>
      </c>
      <c r="L323" s="113" t="s">
        <v>367</v>
      </c>
      <c r="M323" s="114" t="s">
        <v>355</v>
      </c>
      <c r="N323" s="114"/>
      <c r="O323" s="115" t="s">
        <v>1100</v>
      </c>
      <c r="P323" s="115" t="s">
        <v>102</v>
      </c>
    </row>
    <row r="324" spans="1:16" x14ac:dyDescent="0.2">
      <c r="A324" s="69" t="str">
        <f t="shared" si="24"/>
        <v> AJ 7.129 </v>
      </c>
      <c r="B324" s="2" t="str">
        <f t="shared" si="25"/>
        <v>I</v>
      </c>
      <c r="C324" s="69">
        <f t="shared" si="26"/>
        <v>9049.5519999999997</v>
      </c>
      <c r="D324" t="str">
        <f t="shared" si="27"/>
        <v>vis</v>
      </c>
      <c r="E324">
        <f>VLOOKUP(C324,'Active 1'!C$21:E$968,3,FALSE)</f>
        <v>-21084.994279982173</v>
      </c>
      <c r="F324" s="2" t="str">
        <f>LEFT(M324,1)</f>
        <v>V</v>
      </c>
      <c r="G324" t="str">
        <f t="shared" si="28"/>
        <v>09049.552</v>
      </c>
      <c r="H324" s="69">
        <f t="shared" si="29"/>
        <v>-21085</v>
      </c>
      <c r="I324" s="113" t="s">
        <v>1242</v>
      </c>
      <c r="J324" s="114" t="s">
        <v>1243</v>
      </c>
      <c r="K324" s="113">
        <v>-21085</v>
      </c>
      <c r="L324" s="113" t="s">
        <v>892</v>
      </c>
      <c r="M324" s="114" t="s">
        <v>355</v>
      </c>
      <c r="N324" s="114"/>
      <c r="O324" s="115" t="s">
        <v>1137</v>
      </c>
      <c r="P324" s="115" t="s">
        <v>99</v>
      </c>
    </row>
    <row r="325" spans="1:16" x14ac:dyDescent="0.2">
      <c r="A325" s="69" t="str">
        <f t="shared" si="24"/>
        <v> AJ 8.70 </v>
      </c>
      <c r="B325" s="2" t="str">
        <f t="shared" si="25"/>
        <v>I</v>
      </c>
      <c r="C325" s="69">
        <f t="shared" si="26"/>
        <v>9054.5740000000005</v>
      </c>
      <c r="D325" t="str">
        <f t="shared" si="27"/>
        <v>vis</v>
      </c>
      <c r="E325">
        <f>VLOOKUP(C325,'Active 1'!C$21:E$968,3,FALSE)</f>
        <v>-21082.000264739629</v>
      </c>
      <c r="F325" s="2" t="s">
        <v>345</v>
      </c>
      <c r="G325" t="str">
        <f t="shared" si="28"/>
        <v>09054.574</v>
      </c>
      <c r="H325" s="69">
        <f t="shared" si="29"/>
        <v>-21082</v>
      </c>
      <c r="I325" s="113" t="s">
        <v>1244</v>
      </c>
      <c r="J325" s="114" t="s">
        <v>1245</v>
      </c>
      <c r="K325" s="113">
        <v>-21082</v>
      </c>
      <c r="L325" s="113" t="s">
        <v>737</v>
      </c>
      <c r="M325" s="114" t="s">
        <v>355</v>
      </c>
      <c r="N325" s="114"/>
      <c r="O325" s="115" t="s">
        <v>1100</v>
      </c>
      <c r="P325" s="115" t="s">
        <v>102</v>
      </c>
    </row>
    <row r="326" spans="1:16" x14ac:dyDescent="0.2">
      <c r="A326" s="69" t="str">
        <f t="shared" si="24"/>
        <v> AJ 7.129 </v>
      </c>
      <c r="B326" s="2" t="str">
        <f t="shared" si="25"/>
        <v>I</v>
      </c>
      <c r="C326" s="69">
        <f t="shared" si="26"/>
        <v>9054.5810000000001</v>
      </c>
      <c r="D326" t="str">
        <f t="shared" si="27"/>
        <v>vis</v>
      </c>
      <c r="E326">
        <f>VLOOKUP(C326,'Active 1'!C$21:E$968,3,FALSE)</f>
        <v>-21081.996091480629</v>
      </c>
      <c r="F326" s="2" t="s">
        <v>345</v>
      </c>
      <c r="G326" t="str">
        <f t="shared" si="28"/>
        <v>09054.581</v>
      </c>
      <c r="H326" s="69">
        <f t="shared" si="29"/>
        <v>-21082</v>
      </c>
      <c r="I326" s="113" t="s">
        <v>1246</v>
      </c>
      <c r="J326" s="114" t="s">
        <v>1247</v>
      </c>
      <c r="K326" s="113">
        <v>-21082</v>
      </c>
      <c r="L326" s="113" t="s">
        <v>576</v>
      </c>
      <c r="M326" s="114" t="s">
        <v>355</v>
      </c>
      <c r="N326" s="114"/>
      <c r="O326" s="115" t="s">
        <v>1137</v>
      </c>
      <c r="P326" s="115" t="s">
        <v>99</v>
      </c>
    </row>
    <row r="327" spans="1:16" x14ac:dyDescent="0.2">
      <c r="A327" s="69" t="str">
        <f t="shared" si="24"/>
        <v> AJ 8.70 </v>
      </c>
      <c r="B327" s="2" t="str">
        <f t="shared" si="25"/>
        <v>I</v>
      </c>
      <c r="C327" s="69">
        <f t="shared" si="26"/>
        <v>9059.6010000000006</v>
      </c>
      <c r="D327" t="str">
        <f t="shared" si="27"/>
        <v>vis</v>
      </c>
      <c r="E327">
        <f>VLOOKUP(C327,'Active 1'!C$21:E$968,3,FALSE)</f>
        <v>-21079.0032685978</v>
      </c>
      <c r="F327" s="2" t="s">
        <v>345</v>
      </c>
      <c r="G327" t="str">
        <f t="shared" si="28"/>
        <v>09059.601</v>
      </c>
      <c r="H327" s="69">
        <f t="shared" si="29"/>
        <v>-21079</v>
      </c>
      <c r="I327" s="113" t="s">
        <v>1248</v>
      </c>
      <c r="J327" s="114" t="s">
        <v>1249</v>
      </c>
      <c r="K327" s="113">
        <v>-21079</v>
      </c>
      <c r="L327" s="113" t="s">
        <v>360</v>
      </c>
      <c r="M327" s="114" t="s">
        <v>355</v>
      </c>
      <c r="N327" s="114"/>
      <c r="O327" s="115" t="s">
        <v>1100</v>
      </c>
      <c r="P327" s="115" t="s">
        <v>102</v>
      </c>
    </row>
    <row r="328" spans="1:16" x14ac:dyDescent="0.2">
      <c r="A328" s="69" t="str">
        <f t="shared" si="24"/>
        <v> AJ 8.70 </v>
      </c>
      <c r="B328" s="2" t="str">
        <f t="shared" si="25"/>
        <v>II</v>
      </c>
      <c r="C328" s="69">
        <f t="shared" si="26"/>
        <v>9075.5490000000009</v>
      </c>
      <c r="D328" t="str">
        <f t="shared" si="27"/>
        <v>vis</v>
      </c>
      <c r="E328">
        <f>VLOOKUP(C328,'Active 1'!C$21:E$968,3,FALSE)</f>
        <v>-21069.495392236178</v>
      </c>
      <c r="F328" s="2" t="s">
        <v>345</v>
      </c>
      <c r="G328" t="str">
        <f t="shared" si="28"/>
        <v>09075.549</v>
      </c>
      <c r="H328" s="69">
        <f t="shared" si="29"/>
        <v>-21069.5</v>
      </c>
      <c r="I328" s="113" t="s">
        <v>1250</v>
      </c>
      <c r="J328" s="114" t="s">
        <v>1251</v>
      </c>
      <c r="K328" s="113">
        <v>-21069.5</v>
      </c>
      <c r="L328" s="113" t="s">
        <v>528</v>
      </c>
      <c r="M328" s="114" t="s">
        <v>355</v>
      </c>
      <c r="N328" s="114"/>
      <c r="O328" s="115" t="s">
        <v>1100</v>
      </c>
      <c r="P328" s="115" t="s">
        <v>102</v>
      </c>
    </row>
    <row r="329" spans="1:16" x14ac:dyDescent="0.2">
      <c r="A329" s="69" t="str">
        <f t="shared" si="24"/>
        <v> PPOT 11 </v>
      </c>
      <c r="B329" s="2" t="str">
        <f t="shared" si="25"/>
        <v>II</v>
      </c>
      <c r="C329" s="69">
        <f t="shared" si="26"/>
        <v>9320.4429999999993</v>
      </c>
      <c r="D329" t="str">
        <f t="shared" si="27"/>
        <v>vis</v>
      </c>
      <c r="E329">
        <f>VLOOKUP(C329,'Active 1'!C$21:E$968,3,FALSE)</f>
        <v>-20923.494522302455</v>
      </c>
      <c r="F329" s="2" t="s">
        <v>345</v>
      </c>
      <c r="G329" t="str">
        <f t="shared" si="28"/>
        <v>09320.443</v>
      </c>
      <c r="H329" s="69">
        <f t="shared" si="29"/>
        <v>-20923.5</v>
      </c>
      <c r="I329" s="113" t="s">
        <v>1252</v>
      </c>
      <c r="J329" s="114" t="s">
        <v>1253</v>
      </c>
      <c r="K329" s="113">
        <v>-20923.5</v>
      </c>
      <c r="L329" s="113" t="s">
        <v>790</v>
      </c>
      <c r="M329" s="114" t="s">
        <v>355</v>
      </c>
      <c r="N329" s="114"/>
      <c r="O329" s="115" t="s">
        <v>1254</v>
      </c>
      <c r="P329" s="115" t="s">
        <v>105</v>
      </c>
    </row>
    <row r="330" spans="1:16" x14ac:dyDescent="0.2">
      <c r="A330" s="69" t="str">
        <f t="shared" si="24"/>
        <v> PPOT 11 </v>
      </c>
      <c r="B330" s="2" t="str">
        <f t="shared" si="25"/>
        <v>II</v>
      </c>
      <c r="C330" s="69">
        <f t="shared" si="26"/>
        <v>9325.4680000000008</v>
      </c>
      <c r="D330" t="str">
        <f t="shared" si="27"/>
        <v>vis</v>
      </c>
      <c r="E330">
        <f>VLOOKUP(C330,'Active 1'!C$21:E$968,3,FALSE)</f>
        <v>-20920.498718520339</v>
      </c>
      <c r="F330" s="2" t="s">
        <v>345</v>
      </c>
      <c r="G330" t="str">
        <f t="shared" si="28"/>
        <v>09325.468</v>
      </c>
      <c r="H330" s="69">
        <f t="shared" si="29"/>
        <v>-20920.5</v>
      </c>
      <c r="I330" s="113" t="s">
        <v>1255</v>
      </c>
      <c r="J330" s="114" t="s">
        <v>1256</v>
      </c>
      <c r="K330" s="113">
        <v>-20920.5</v>
      </c>
      <c r="L330" s="113" t="s">
        <v>354</v>
      </c>
      <c r="M330" s="114" t="s">
        <v>355</v>
      </c>
      <c r="N330" s="114"/>
      <c r="O330" s="115" t="s">
        <v>1254</v>
      </c>
      <c r="P330" s="115" t="s">
        <v>105</v>
      </c>
    </row>
    <row r="331" spans="1:16" x14ac:dyDescent="0.2">
      <c r="A331" s="69" t="str">
        <f t="shared" ref="A331:A394" si="30">P331</f>
        <v> AJ 8.70 </v>
      </c>
      <c r="B331" s="2" t="str">
        <f t="shared" ref="B331:B394" si="31">IF(H331=INT(H331),"I","II")</f>
        <v>II</v>
      </c>
      <c r="C331" s="69">
        <f t="shared" ref="C331:C394" si="32">1*G331</f>
        <v>9345.598</v>
      </c>
      <c r="D331" t="str">
        <f t="shared" ref="D331:D394" si="33">VLOOKUP(F331,I$1:J$5,2,FALSE)</f>
        <v>vis</v>
      </c>
      <c r="E331">
        <f>VLOOKUP(C331,'Active 1'!C$21:E$968,3,FALSE)</f>
        <v>-20908.497617996174</v>
      </c>
      <c r="F331" s="2" t="s">
        <v>345</v>
      </c>
      <c r="G331" t="str">
        <f t="shared" ref="G331:G394" si="34">MID(I331,3,LEN(I331)-3)</f>
        <v>09345.598</v>
      </c>
      <c r="H331" s="69">
        <f t="shared" ref="H331:H394" si="35">1*K331</f>
        <v>-20908.5</v>
      </c>
      <c r="I331" s="113" t="s">
        <v>1257</v>
      </c>
      <c r="J331" s="114" t="s">
        <v>1258</v>
      </c>
      <c r="K331" s="113">
        <v>-20908.5</v>
      </c>
      <c r="L331" s="113" t="s">
        <v>625</v>
      </c>
      <c r="M331" s="114" t="s">
        <v>355</v>
      </c>
      <c r="N331" s="114"/>
      <c r="O331" s="115" t="s">
        <v>1100</v>
      </c>
      <c r="P331" s="115" t="s">
        <v>102</v>
      </c>
    </row>
    <row r="332" spans="1:16" x14ac:dyDescent="0.2">
      <c r="A332" s="69" t="str">
        <f t="shared" si="30"/>
        <v> PPOT 11 </v>
      </c>
      <c r="B332" s="2" t="str">
        <f t="shared" si="31"/>
        <v>I</v>
      </c>
      <c r="C332" s="69">
        <f t="shared" si="32"/>
        <v>9346.4269999999997</v>
      </c>
      <c r="D332" t="str">
        <f t="shared" si="33"/>
        <v>vis</v>
      </c>
      <c r="E332">
        <f>VLOOKUP(C332,'Active 1'!C$21:E$968,3,FALSE)</f>
        <v>-20908.003384894608</v>
      </c>
      <c r="F332" s="2" t="s">
        <v>345</v>
      </c>
      <c r="G332" t="str">
        <f t="shared" si="34"/>
        <v>09346.427</v>
      </c>
      <c r="H332" s="69">
        <f t="shared" si="35"/>
        <v>-20908</v>
      </c>
      <c r="I332" s="113" t="s">
        <v>1259</v>
      </c>
      <c r="J332" s="114" t="s">
        <v>1260</v>
      </c>
      <c r="K332" s="113">
        <v>-20908</v>
      </c>
      <c r="L332" s="113" t="s">
        <v>367</v>
      </c>
      <c r="M332" s="114" t="s">
        <v>355</v>
      </c>
      <c r="N332" s="114"/>
      <c r="O332" s="115" t="s">
        <v>1254</v>
      </c>
      <c r="P332" s="115" t="s">
        <v>105</v>
      </c>
    </row>
    <row r="333" spans="1:16" x14ac:dyDescent="0.2">
      <c r="A333" s="69" t="str">
        <f t="shared" si="30"/>
        <v> AJ 8.70 </v>
      </c>
      <c r="B333" s="2" t="str">
        <f t="shared" si="31"/>
        <v>II</v>
      </c>
      <c r="C333" s="69">
        <f t="shared" si="32"/>
        <v>9350.6409999999996</v>
      </c>
      <c r="D333" t="str">
        <f t="shared" si="33"/>
        <v>vis</v>
      </c>
      <c r="E333">
        <f>VLOOKUP(C333,'Active 1'!C$21:E$968,3,FALSE)</f>
        <v>-20905.491082976627</v>
      </c>
      <c r="F333" s="2" t="s">
        <v>345</v>
      </c>
      <c r="G333" t="str">
        <f t="shared" si="34"/>
        <v>09350.641</v>
      </c>
      <c r="H333" s="69">
        <f t="shared" si="35"/>
        <v>-20905.5</v>
      </c>
      <c r="I333" s="113" t="s">
        <v>1261</v>
      </c>
      <c r="J333" s="114" t="s">
        <v>1262</v>
      </c>
      <c r="K333" s="113">
        <v>-20905.5</v>
      </c>
      <c r="L333" s="113" t="s">
        <v>878</v>
      </c>
      <c r="M333" s="114" t="s">
        <v>355</v>
      </c>
      <c r="N333" s="114"/>
      <c r="O333" s="115" t="s">
        <v>1100</v>
      </c>
      <c r="P333" s="115" t="s">
        <v>102</v>
      </c>
    </row>
    <row r="334" spans="1:16" x14ac:dyDescent="0.2">
      <c r="A334" s="69" t="str">
        <f t="shared" si="30"/>
        <v> PPOT 11 </v>
      </c>
      <c r="B334" s="2" t="str">
        <f t="shared" si="31"/>
        <v>I</v>
      </c>
      <c r="C334" s="69">
        <f t="shared" si="32"/>
        <v>9356.4950000000008</v>
      </c>
      <c r="D334" t="str">
        <f t="shared" si="33"/>
        <v>vis</v>
      </c>
      <c r="E334">
        <f>VLOOKUP(C334,'Active 1'!C$21:E$968,3,FALSE)</f>
        <v>-20902.001046092948</v>
      </c>
      <c r="F334" s="2" t="s">
        <v>345</v>
      </c>
      <c r="G334" t="str">
        <f t="shared" si="34"/>
        <v>09356.495</v>
      </c>
      <c r="H334" s="69">
        <f t="shared" si="35"/>
        <v>-20902</v>
      </c>
      <c r="I334" s="113" t="s">
        <v>1263</v>
      </c>
      <c r="J334" s="114" t="s">
        <v>1264</v>
      </c>
      <c r="K334" s="113">
        <v>-20902</v>
      </c>
      <c r="L334" s="113" t="s">
        <v>800</v>
      </c>
      <c r="M334" s="114" t="s">
        <v>355</v>
      </c>
      <c r="N334" s="114"/>
      <c r="O334" s="115" t="s">
        <v>1254</v>
      </c>
      <c r="P334" s="115" t="s">
        <v>105</v>
      </c>
    </row>
    <row r="335" spans="1:16" x14ac:dyDescent="0.2">
      <c r="A335" s="69" t="str">
        <f t="shared" si="30"/>
        <v> AJ 8.70 </v>
      </c>
      <c r="B335" s="2" t="str">
        <f t="shared" si="31"/>
        <v>I</v>
      </c>
      <c r="C335" s="69">
        <f t="shared" si="32"/>
        <v>9371.5959999999995</v>
      </c>
      <c r="D335" t="str">
        <f t="shared" si="33"/>
        <v>vis</v>
      </c>
      <c r="E335">
        <f>VLOOKUP(C335,'Active 1'!C$21:E$968,3,FALSE)</f>
        <v>-20892.998134070323</v>
      </c>
      <c r="F335" s="2" t="s">
        <v>345</v>
      </c>
      <c r="G335" t="str">
        <f t="shared" si="34"/>
        <v>09371.596</v>
      </c>
      <c r="H335" s="69">
        <f t="shared" si="35"/>
        <v>-20893</v>
      </c>
      <c r="I335" s="113" t="s">
        <v>1265</v>
      </c>
      <c r="J335" s="114" t="s">
        <v>1266</v>
      </c>
      <c r="K335" s="113">
        <v>-20893</v>
      </c>
      <c r="L335" s="113" t="s">
        <v>515</v>
      </c>
      <c r="M335" s="114" t="s">
        <v>355</v>
      </c>
      <c r="N335" s="114"/>
      <c r="O335" s="115" t="s">
        <v>1100</v>
      </c>
      <c r="P335" s="115" t="s">
        <v>102</v>
      </c>
    </row>
    <row r="336" spans="1:16" x14ac:dyDescent="0.2">
      <c r="A336" s="69" t="str">
        <f t="shared" si="30"/>
        <v> AJ 8.70 </v>
      </c>
      <c r="B336" s="2" t="str">
        <f t="shared" si="31"/>
        <v>I</v>
      </c>
      <c r="C336" s="69">
        <f t="shared" si="32"/>
        <v>9386.6810000000005</v>
      </c>
      <c r="D336" t="str">
        <f t="shared" si="33"/>
        <v>vis</v>
      </c>
      <c r="E336">
        <f>VLOOKUP(C336,'Active 1'!C$21:E$968,3,FALSE)</f>
        <v>-20884.004760925411</v>
      </c>
      <c r="F336" s="2" t="s">
        <v>345</v>
      </c>
      <c r="G336" t="str">
        <f t="shared" si="34"/>
        <v>09386.681</v>
      </c>
      <c r="H336" s="69">
        <f t="shared" si="35"/>
        <v>-20884</v>
      </c>
      <c r="I336" s="113" t="s">
        <v>1267</v>
      </c>
      <c r="J336" s="114" t="s">
        <v>1268</v>
      </c>
      <c r="K336" s="113">
        <v>-20884</v>
      </c>
      <c r="L336" s="113" t="s">
        <v>376</v>
      </c>
      <c r="M336" s="114" t="s">
        <v>355</v>
      </c>
      <c r="N336" s="114"/>
      <c r="O336" s="115" t="s">
        <v>1100</v>
      </c>
      <c r="P336" s="115" t="s">
        <v>102</v>
      </c>
    </row>
    <row r="337" spans="1:16" x14ac:dyDescent="0.2">
      <c r="A337" s="69" t="str">
        <f t="shared" si="30"/>
        <v> PPOT 11 </v>
      </c>
      <c r="B337" s="2" t="str">
        <f t="shared" si="31"/>
        <v>II</v>
      </c>
      <c r="C337" s="69">
        <f t="shared" si="32"/>
        <v>9414.3719999999994</v>
      </c>
      <c r="D337" t="str">
        <f t="shared" si="33"/>
        <v>vis</v>
      </c>
      <c r="E337">
        <f>VLOOKUP(C337,'Active 1'!C$21:E$968,3,FALSE)</f>
        <v>-20867.495944501425</v>
      </c>
      <c r="F337" s="2" t="s">
        <v>345</v>
      </c>
      <c r="G337" t="str">
        <f t="shared" si="34"/>
        <v>09414.372</v>
      </c>
      <c r="H337" s="69">
        <f t="shared" si="35"/>
        <v>-20867.5</v>
      </c>
      <c r="I337" s="113" t="s">
        <v>1269</v>
      </c>
      <c r="J337" s="114" t="s">
        <v>1270</v>
      </c>
      <c r="K337" s="113">
        <v>-20867.5</v>
      </c>
      <c r="L337" s="113" t="s">
        <v>576</v>
      </c>
      <c r="M337" s="114" t="s">
        <v>355</v>
      </c>
      <c r="N337" s="114"/>
      <c r="O337" s="115" t="s">
        <v>1254</v>
      </c>
      <c r="P337" s="115" t="s">
        <v>105</v>
      </c>
    </row>
    <row r="338" spans="1:16" x14ac:dyDescent="0.2">
      <c r="A338" s="69" t="str">
        <f t="shared" si="30"/>
        <v> AJ 8.70 </v>
      </c>
      <c r="B338" s="2" t="str">
        <f t="shared" si="31"/>
        <v>II</v>
      </c>
      <c r="C338" s="69">
        <f t="shared" si="32"/>
        <v>9439.5339999999997</v>
      </c>
      <c r="D338" t="str">
        <f t="shared" si="33"/>
        <v>vis</v>
      </c>
      <c r="E338">
        <f>VLOOKUP(C338,'Active 1'!C$21:E$968,3,FALSE)</f>
        <v>-20852.494866936144</v>
      </c>
      <c r="F338" s="2" t="s">
        <v>345</v>
      </c>
      <c r="G338" t="str">
        <f t="shared" si="34"/>
        <v>09439.534</v>
      </c>
      <c r="H338" s="69">
        <f t="shared" si="35"/>
        <v>-20852.5</v>
      </c>
      <c r="I338" s="113" t="s">
        <v>1271</v>
      </c>
      <c r="J338" s="114" t="s">
        <v>1272</v>
      </c>
      <c r="K338" s="113">
        <v>-20852.5</v>
      </c>
      <c r="L338" s="113" t="s">
        <v>790</v>
      </c>
      <c r="M338" s="114" t="s">
        <v>355</v>
      </c>
      <c r="N338" s="114"/>
      <c r="O338" s="115" t="s">
        <v>1100</v>
      </c>
      <c r="P338" s="115" t="s">
        <v>102</v>
      </c>
    </row>
    <row r="339" spans="1:16" x14ac:dyDescent="0.2">
      <c r="A339" s="69" t="str">
        <f t="shared" si="30"/>
        <v> AJ 8.70 </v>
      </c>
      <c r="B339" s="2" t="str">
        <f t="shared" si="31"/>
        <v>I</v>
      </c>
      <c r="C339" s="69">
        <f t="shared" si="32"/>
        <v>9460.4920000000002</v>
      </c>
      <c r="D339" t="str">
        <f t="shared" si="33"/>
        <v>vis</v>
      </c>
      <c r="E339">
        <f>VLOOKUP(C339,'Active 1'!C$21:E$968,3,FALSE)</f>
        <v>-20840.000129490265</v>
      </c>
      <c r="F339" s="2" t="s">
        <v>345</v>
      </c>
      <c r="G339" t="str">
        <f t="shared" si="34"/>
        <v>09460.492</v>
      </c>
      <c r="H339" s="69">
        <f t="shared" si="35"/>
        <v>-20840</v>
      </c>
      <c r="I339" s="113" t="s">
        <v>1273</v>
      </c>
      <c r="J339" s="114" t="s">
        <v>1274</v>
      </c>
      <c r="K339" s="113">
        <v>-20840</v>
      </c>
      <c r="L339" s="113" t="s">
        <v>737</v>
      </c>
      <c r="M339" s="114" t="s">
        <v>355</v>
      </c>
      <c r="N339" s="114"/>
      <c r="O339" s="115" t="s">
        <v>1100</v>
      </c>
      <c r="P339" s="115" t="s">
        <v>102</v>
      </c>
    </row>
    <row r="340" spans="1:16" x14ac:dyDescent="0.2">
      <c r="A340" s="69" t="str">
        <f t="shared" si="30"/>
        <v> AJ 8.70 </v>
      </c>
      <c r="B340" s="2" t="str">
        <f t="shared" si="31"/>
        <v>II</v>
      </c>
      <c r="C340" s="69">
        <f t="shared" si="32"/>
        <v>9704.5580000000009</v>
      </c>
      <c r="D340" t="str">
        <f t="shared" si="33"/>
        <v>vis</v>
      </c>
      <c r="E340">
        <f>VLOOKUP(C340,'Active 1'!C$21:E$968,3,FALSE)</f>
        <v>-20694.492896478248</v>
      </c>
      <c r="F340" s="2" t="s">
        <v>345</v>
      </c>
      <c r="G340" t="str">
        <f t="shared" si="34"/>
        <v>09704.558</v>
      </c>
      <c r="H340" s="69">
        <f t="shared" si="35"/>
        <v>-20694.5</v>
      </c>
      <c r="I340" s="113" t="s">
        <v>1275</v>
      </c>
      <c r="J340" s="114" t="s">
        <v>1276</v>
      </c>
      <c r="K340" s="113">
        <v>-20694.5</v>
      </c>
      <c r="L340" s="113" t="s">
        <v>348</v>
      </c>
      <c r="M340" s="114" t="s">
        <v>355</v>
      </c>
      <c r="N340" s="114"/>
      <c r="O340" s="115" t="s">
        <v>1100</v>
      </c>
      <c r="P340" s="115" t="s">
        <v>102</v>
      </c>
    </row>
    <row r="341" spans="1:16" x14ac:dyDescent="0.2">
      <c r="A341" s="69" t="str">
        <f t="shared" si="30"/>
        <v> AJ 8.70 </v>
      </c>
      <c r="B341" s="2" t="str">
        <f t="shared" si="31"/>
        <v>I</v>
      </c>
      <c r="C341" s="69">
        <f t="shared" si="32"/>
        <v>9735.5779999999995</v>
      </c>
      <c r="D341" t="str">
        <f t="shared" si="33"/>
        <v>vis</v>
      </c>
      <c r="E341">
        <f>VLOOKUP(C341,'Active 1'!C$21:E$968,3,FALSE)</f>
        <v>-20675.999397309857</v>
      </c>
      <c r="F341" s="2" t="s">
        <v>345</v>
      </c>
      <c r="G341" t="str">
        <f t="shared" si="34"/>
        <v>09735.578</v>
      </c>
      <c r="H341" s="69">
        <f t="shared" si="35"/>
        <v>-20676</v>
      </c>
      <c r="I341" s="113" t="s">
        <v>1277</v>
      </c>
      <c r="J341" s="114" t="s">
        <v>1278</v>
      </c>
      <c r="K341" s="113">
        <v>-20676</v>
      </c>
      <c r="L341" s="113" t="s">
        <v>422</v>
      </c>
      <c r="M341" s="114" t="s">
        <v>355</v>
      </c>
      <c r="N341" s="114"/>
      <c r="O341" s="115" t="s">
        <v>1100</v>
      </c>
      <c r="P341" s="115" t="s">
        <v>102</v>
      </c>
    </row>
    <row r="342" spans="1:16" x14ac:dyDescent="0.2">
      <c r="A342" s="69" t="str">
        <f t="shared" si="30"/>
        <v> AJ 8.70 </v>
      </c>
      <c r="B342" s="2" t="str">
        <f t="shared" si="31"/>
        <v>I</v>
      </c>
      <c r="C342" s="69">
        <f t="shared" si="32"/>
        <v>9787.5810000000001</v>
      </c>
      <c r="D342" t="str">
        <f t="shared" si="33"/>
        <v>vis</v>
      </c>
      <c r="E342">
        <f>VLOOKUP(C342,'Active 1'!C$21:E$968,3,FALSE)</f>
        <v>-20644.996256199163</v>
      </c>
      <c r="F342" s="2" t="s">
        <v>345</v>
      </c>
      <c r="G342" t="str">
        <f t="shared" si="34"/>
        <v>09787.581</v>
      </c>
      <c r="H342" s="69">
        <f t="shared" si="35"/>
        <v>-20645</v>
      </c>
      <c r="I342" s="113" t="s">
        <v>1279</v>
      </c>
      <c r="J342" s="114" t="s">
        <v>1280</v>
      </c>
      <c r="K342" s="113">
        <v>-20645</v>
      </c>
      <c r="L342" s="113" t="s">
        <v>717</v>
      </c>
      <c r="M342" s="114" t="s">
        <v>355</v>
      </c>
      <c r="N342" s="114"/>
      <c r="O342" s="115" t="s">
        <v>1100</v>
      </c>
      <c r="P342" s="115" t="s">
        <v>102</v>
      </c>
    </row>
    <row r="343" spans="1:16" x14ac:dyDescent="0.2">
      <c r="A343" s="69" t="str">
        <f t="shared" si="30"/>
        <v> AJ 8.70 </v>
      </c>
      <c r="B343" s="2" t="str">
        <f t="shared" si="31"/>
        <v>I</v>
      </c>
      <c r="C343" s="69">
        <f t="shared" si="32"/>
        <v>9824.4789999999994</v>
      </c>
      <c r="D343" t="str">
        <f t="shared" si="33"/>
        <v>vis</v>
      </c>
      <c r="E343">
        <f>VLOOKUP(C343,'Active 1'!C$21:E$968,3,FALSE)</f>
        <v>-20622.998411830518</v>
      </c>
      <c r="F343" s="2" t="s">
        <v>345</v>
      </c>
      <c r="G343" t="str">
        <f t="shared" si="34"/>
        <v>09824.479</v>
      </c>
      <c r="H343" s="69">
        <f t="shared" si="35"/>
        <v>-20623</v>
      </c>
      <c r="I343" s="113" t="s">
        <v>1281</v>
      </c>
      <c r="J343" s="114" t="s">
        <v>1282</v>
      </c>
      <c r="K343" s="113">
        <v>-20623</v>
      </c>
      <c r="L343" s="113" t="s">
        <v>515</v>
      </c>
      <c r="M343" s="114" t="s">
        <v>355</v>
      </c>
      <c r="N343" s="114"/>
      <c r="O343" s="115" t="s">
        <v>1100</v>
      </c>
      <c r="P343" s="115" t="s">
        <v>102</v>
      </c>
    </row>
    <row r="344" spans="1:16" x14ac:dyDescent="0.2">
      <c r="A344" s="69" t="str">
        <f t="shared" si="30"/>
        <v> AJ 8.70 </v>
      </c>
      <c r="B344" s="2" t="str">
        <f t="shared" si="31"/>
        <v>II</v>
      </c>
      <c r="C344" s="69">
        <f t="shared" si="32"/>
        <v>10088.656000000001</v>
      </c>
      <c r="D344" t="str">
        <f t="shared" si="33"/>
        <v>vis</v>
      </c>
      <c r="E344">
        <f>VLOOKUP(C344,'Active 1'!C$21:E$968,3,FALSE)</f>
        <v>-20465.501405711617</v>
      </c>
      <c r="F344" s="2" t="s">
        <v>345</v>
      </c>
      <c r="G344" t="str">
        <f t="shared" si="34"/>
        <v>10088.656</v>
      </c>
      <c r="H344" s="69">
        <f t="shared" si="35"/>
        <v>-20465.5</v>
      </c>
      <c r="I344" s="113" t="s">
        <v>1283</v>
      </c>
      <c r="J344" s="114" t="s">
        <v>1284</v>
      </c>
      <c r="K344" s="113">
        <v>-20465.5</v>
      </c>
      <c r="L344" s="113" t="s">
        <v>800</v>
      </c>
      <c r="M344" s="114" t="s">
        <v>355</v>
      </c>
      <c r="N344" s="114"/>
      <c r="O344" s="115" t="s">
        <v>1100</v>
      </c>
      <c r="P344" s="115" t="s">
        <v>102</v>
      </c>
    </row>
    <row r="345" spans="1:16" x14ac:dyDescent="0.2">
      <c r="A345" s="69" t="str">
        <f t="shared" si="30"/>
        <v> AJ 8.70 </v>
      </c>
      <c r="B345" s="2" t="str">
        <f t="shared" si="31"/>
        <v>I</v>
      </c>
      <c r="C345" s="69">
        <f t="shared" si="32"/>
        <v>10109.629999999999</v>
      </c>
      <c r="D345" t="str">
        <f t="shared" si="33"/>
        <v>vis</v>
      </c>
      <c r="E345">
        <f>VLOOKUP(C345,'Active 1'!C$21:E$968,3,FALSE)</f>
        <v>-20452.99712938803</v>
      </c>
      <c r="F345" s="2" t="s">
        <v>345</v>
      </c>
      <c r="G345" t="str">
        <f t="shared" si="34"/>
        <v>10109.630</v>
      </c>
      <c r="H345" s="69">
        <f t="shared" si="35"/>
        <v>-20453</v>
      </c>
      <c r="I345" s="113" t="s">
        <v>1285</v>
      </c>
      <c r="J345" s="114" t="s">
        <v>1286</v>
      </c>
      <c r="K345" s="113">
        <v>-20453</v>
      </c>
      <c r="L345" s="113" t="s">
        <v>524</v>
      </c>
      <c r="M345" s="114" t="s">
        <v>355</v>
      </c>
      <c r="N345" s="114"/>
      <c r="O345" s="115" t="s">
        <v>1100</v>
      </c>
      <c r="P345" s="115" t="s">
        <v>102</v>
      </c>
    </row>
    <row r="346" spans="1:16" x14ac:dyDescent="0.2">
      <c r="A346" s="69" t="str">
        <f t="shared" si="30"/>
        <v> AJ 8.70 </v>
      </c>
      <c r="B346" s="2" t="str">
        <f t="shared" si="31"/>
        <v>I</v>
      </c>
      <c r="C346" s="69">
        <f t="shared" si="32"/>
        <v>10141.495999999999</v>
      </c>
      <c r="D346" t="str">
        <f t="shared" si="33"/>
        <v>vis</v>
      </c>
      <c r="E346">
        <f>VLOOKUP(C346,'Active 1'!C$21:E$968,3,FALSE)</f>
        <v>-20433.999262060497</v>
      </c>
      <c r="F346" s="2" t="s">
        <v>345</v>
      </c>
      <c r="G346" t="str">
        <f t="shared" si="34"/>
        <v>10141.496</v>
      </c>
      <c r="H346" s="69">
        <f t="shared" si="35"/>
        <v>-20434</v>
      </c>
      <c r="I346" s="113" t="s">
        <v>1287</v>
      </c>
      <c r="J346" s="114" t="s">
        <v>1288</v>
      </c>
      <c r="K346" s="113">
        <v>-20434</v>
      </c>
      <c r="L346" s="113" t="s">
        <v>422</v>
      </c>
      <c r="M346" s="114" t="s">
        <v>355</v>
      </c>
      <c r="N346" s="114"/>
      <c r="O346" s="115" t="s">
        <v>1100</v>
      </c>
      <c r="P346" s="115" t="s">
        <v>102</v>
      </c>
    </row>
    <row r="347" spans="1:16" x14ac:dyDescent="0.2">
      <c r="A347" s="69" t="str">
        <f t="shared" si="30"/>
        <v> AJ 8.70 </v>
      </c>
      <c r="B347" s="2" t="str">
        <f t="shared" si="31"/>
        <v>I</v>
      </c>
      <c r="C347" s="69">
        <f t="shared" si="32"/>
        <v>10146.549000000001</v>
      </c>
      <c r="D347" t="str">
        <f t="shared" si="33"/>
        <v>vis</v>
      </c>
      <c r="E347">
        <f>VLOOKUP(C347,'Active 1'!C$21:E$968,3,FALSE)</f>
        <v>-20430.986765242385</v>
      </c>
      <c r="F347" s="2" t="s">
        <v>345</v>
      </c>
      <c r="G347" t="str">
        <f t="shared" si="34"/>
        <v>10146.549</v>
      </c>
      <c r="H347" s="69">
        <f t="shared" si="35"/>
        <v>-20431</v>
      </c>
      <c r="I347" s="113" t="s">
        <v>1289</v>
      </c>
      <c r="J347" s="114" t="s">
        <v>1290</v>
      </c>
      <c r="K347" s="113">
        <v>-20431</v>
      </c>
      <c r="L347" s="113" t="s">
        <v>1291</v>
      </c>
      <c r="M347" s="114" t="s">
        <v>355</v>
      </c>
      <c r="N347" s="114"/>
      <c r="O347" s="115" t="s">
        <v>1100</v>
      </c>
      <c r="P347" s="115" t="s">
        <v>102</v>
      </c>
    </row>
    <row r="348" spans="1:16" x14ac:dyDescent="0.2">
      <c r="A348" s="69" t="str">
        <f t="shared" si="30"/>
        <v> AJ 8.70 </v>
      </c>
      <c r="B348" s="2" t="str">
        <f t="shared" si="31"/>
        <v>II</v>
      </c>
      <c r="C348" s="69">
        <f t="shared" si="32"/>
        <v>10172.527</v>
      </c>
      <c r="D348" t="str">
        <f t="shared" si="33"/>
        <v>vis</v>
      </c>
      <c r="E348">
        <f>VLOOKUP(C348,'Active 1'!C$21:E$968,3,FALSE)</f>
        <v>-20415.499204913674</v>
      </c>
      <c r="F348" s="2" t="s">
        <v>345</v>
      </c>
      <c r="G348" t="str">
        <f t="shared" si="34"/>
        <v>10172.527</v>
      </c>
      <c r="H348" s="69">
        <f t="shared" si="35"/>
        <v>-20415.5</v>
      </c>
      <c r="I348" s="113" t="s">
        <v>1292</v>
      </c>
      <c r="J348" s="114" t="s">
        <v>1293</v>
      </c>
      <c r="K348" s="113">
        <v>-20415.5</v>
      </c>
      <c r="L348" s="113" t="s">
        <v>422</v>
      </c>
      <c r="M348" s="114" t="s">
        <v>355</v>
      </c>
      <c r="N348" s="114"/>
      <c r="O348" s="115" t="s">
        <v>1100</v>
      </c>
      <c r="P348" s="115" t="s">
        <v>102</v>
      </c>
    </row>
    <row r="349" spans="1:16" x14ac:dyDescent="0.2">
      <c r="A349" s="69" t="str">
        <f t="shared" si="30"/>
        <v> AJ 8.70 </v>
      </c>
      <c r="B349" s="2" t="str">
        <f t="shared" si="31"/>
        <v>I</v>
      </c>
      <c r="C349" s="69">
        <f t="shared" si="32"/>
        <v>10183.424000000001</v>
      </c>
      <c r="D349" t="str">
        <f t="shared" si="33"/>
        <v>vis</v>
      </c>
      <c r="E349">
        <f>VLOOKUP(C349,'Active 1'!C$21:E$968,3,FALSE)</f>
        <v>-20409.002633010456</v>
      </c>
      <c r="F349" s="2" t="s">
        <v>345</v>
      </c>
      <c r="G349" t="str">
        <f t="shared" si="34"/>
        <v>10183.424</v>
      </c>
      <c r="H349" s="69">
        <f t="shared" si="35"/>
        <v>-20409</v>
      </c>
      <c r="I349" s="113" t="s">
        <v>1294</v>
      </c>
      <c r="J349" s="114" t="s">
        <v>1295</v>
      </c>
      <c r="K349" s="113">
        <v>-20409</v>
      </c>
      <c r="L349" s="113" t="s">
        <v>381</v>
      </c>
      <c r="M349" s="114" t="s">
        <v>355</v>
      </c>
      <c r="N349" s="114"/>
      <c r="O349" s="115" t="s">
        <v>1100</v>
      </c>
      <c r="P349" s="115" t="s">
        <v>102</v>
      </c>
    </row>
    <row r="350" spans="1:16" x14ac:dyDescent="0.2">
      <c r="A350" s="69" t="str">
        <f t="shared" si="30"/>
        <v> AJ 8.70 </v>
      </c>
      <c r="B350" s="2" t="str">
        <f t="shared" si="31"/>
        <v>I</v>
      </c>
      <c r="C350" s="69">
        <f t="shared" si="32"/>
        <v>10188.48</v>
      </c>
      <c r="D350" t="str">
        <f t="shared" si="33"/>
        <v>vis</v>
      </c>
      <c r="E350">
        <f>VLOOKUP(C350,'Active 1'!C$21:E$968,3,FALSE)</f>
        <v>-20405.988347652772</v>
      </c>
      <c r="F350" s="2" t="s">
        <v>345</v>
      </c>
      <c r="G350" t="str">
        <f t="shared" si="34"/>
        <v>10188.480</v>
      </c>
      <c r="H350" s="69">
        <f t="shared" si="35"/>
        <v>-20406</v>
      </c>
      <c r="I350" s="113" t="s">
        <v>1296</v>
      </c>
      <c r="J350" s="114" t="s">
        <v>1297</v>
      </c>
      <c r="K350" s="113">
        <v>-20406</v>
      </c>
      <c r="L350" s="113" t="s">
        <v>1006</v>
      </c>
      <c r="M350" s="114" t="s">
        <v>355</v>
      </c>
      <c r="N350" s="114"/>
      <c r="O350" s="115" t="s">
        <v>1100</v>
      </c>
      <c r="P350" s="115" t="s">
        <v>102</v>
      </c>
    </row>
    <row r="351" spans="1:16" x14ac:dyDescent="0.2">
      <c r="A351" s="69" t="str">
        <f t="shared" si="30"/>
        <v> AJ 8.70 </v>
      </c>
      <c r="B351" s="2" t="str">
        <f t="shared" si="31"/>
        <v>II</v>
      </c>
      <c r="C351" s="69">
        <f t="shared" si="32"/>
        <v>10442.592000000001</v>
      </c>
      <c r="D351" t="str">
        <f t="shared" si="33"/>
        <v>vis</v>
      </c>
      <c r="E351">
        <f>VLOOKUP(C351,'Active 1'!C$21:E$968,3,FALSE)</f>
        <v>-20254.491891795955</v>
      </c>
      <c r="F351" s="2" t="s">
        <v>345</v>
      </c>
      <c r="G351" t="str">
        <f t="shared" si="34"/>
        <v>10442.592</v>
      </c>
      <c r="H351" s="69">
        <f t="shared" si="35"/>
        <v>-20254.5</v>
      </c>
      <c r="I351" s="113" t="s">
        <v>1298</v>
      </c>
      <c r="J351" s="114" t="s">
        <v>1299</v>
      </c>
      <c r="K351" s="113">
        <v>-20254.5</v>
      </c>
      <c r="L351" s="113" t="s">
        <v>954</v>
      </c>
      <c r="M351" s="114" t="s">
        <v>355</v>
      </c>
      <c r="N351" s="114"/>
      <c r="O351" s="115" t="s">
        <v>1100</v>
      </c>
      <c r="P351" s="115" t="s">
        <v>102</v>
      </c>
    </row>
    <row r="352" spans="1:16" x14ac:dyDescent="0.2">
      <c r="A352" s="69" t="str">
        <f t="shared" si="30"/>
        <v> AJ 8.70 </v>
      </c>
      <c r="B352" s="2" t="str">
        <f t="shared" si="31"/>
        <v>II</v>
      </c>
      <c r="C352" s="69">
        <f t="shared" si="32"/>
        <v>10447.615</v>
      </c>
      <c r="D352" t="str">
        <f t="shared" si="33"/>
        <v>vis</v>
      </c>
      <c r="E352">
        <f>VLOOKUP(C352,'Active 1'!C$21:E$968,3,FALSE)</f>
        <v>-20251.497280373558</v>
      </c>
      <c r="F352" s="2" t="s">
        <v>345</v>
      </c>
      <c r="G352" t="str">
        <f t="shared" si="34"/>
        <v>10447.615</v>
      </c>
      <c r="H352" s="69">
        <f t="shared" si="35"/>
        <v>-20251.5</v>
      </c>
      <c r="I352" s="113" t="s">
        <v>1300</v>
      </c>
      <c r="J352" s="114" t="s">
        <v>1301</v>
      </c>
      <c r="K352" s="113">
        <v>-20251.5</v>
      </c>
      <c r="L352" s="113" t="s">
        <v>524</v>
      </c>
      <c r="M352" s="114" t="s">
        <v>355</v>
      </c>
      <c r="N352" s="114"/>
      <c r="O352" s="115" t="s">
        <v>1100</v>
      </c>
      <c r="P352" s="115" t="s">
        <v>102</v>
      </c>
    </row>
    <row r="353" spans="1:16" x14ac:dyDescent="0.2">
      <c r="A353" s="69" t="str">
        <f t="shared" si="30"/>
        <v> AJ 8.70 </v>
      </c>
      <c r="B353" s="2" t="str">
        <f t="shared" si="31"/>
        <v>I</v>
      </c>
      <c r="C353" s="69">
        <f t="shared" si="32"/>
        <v>10473.601000000001</v>
      </c>
      <c r="D353" t="str">
        <f t="shared" si="33"/>
        <v>vis</v>
      </c>
      <c r="E353">
        <f>VLOOKUP(C353,'Active 1'!C$21:E$968,3,FALSE)</f>
        <v>-20236.004950605991</v>
      </c>
      <c r="F353" s="2" t="s">
        <v>345</v>
      </c>
      <c r="G353" t="str">
        <f t="shared" si="34"/>
        <v>10473.601</v>
      </c>
      <c r="H353" s="69">
        <f t="shared" si="35"/>
        <v>-20236</v>
      </c>
      <c r="I353" s="113" t="s">
        <v>1302</v>
      </c>
      <c r="J353" s="114" t="s">
        <v>1303</v>
      </c>
      <c r="K353" s="113">
        <v>-20236</v>
      </c>
      <c r="L353" s="113" t="s">
        <v>376</v>
      </c>
      <c r="M353" s="114" t="s">
        <v>355</v>
      </c>
      <c r="N353" s="114"/>
      <c r="O353" s="115" t="s">
        <v>1100</v>
      </c>
      <c r="P353" s="115" t="s">
        <v>102</v>
      </c>
    </row>
    <row r="354" spans="1:16" x14ac:dyDescent="0.2">
      <c r="A354" s="69" t="str">
        <f t="shared" si="30"/>
        <v> AJ 8.70 </v>
      </c>
      <c r="B354" s="2" t="str">
        <f t="shared" si="31"/>
        <v>II</v>
      </c>
      <c r="C354" s="69">
        <f t="shared" si="32"/>
        <v>10499.609</v>
      </c>
      <c r="D354" t="str">
        <f t="shared" si="33"/>
        <v>vis</v>
      </c>
      <c r="E354">
        <f>VLOOKUP(C354,'Active 1'!C$21:E$968,3,FALSE)</f>
        <v>-20220.499504881573</v>
      </c>
      <c r="F354" s="2" t="s">
        <v>345</v>
      </c>
      <c r="G354" t="str">
        <f t="shared" si="34"/>
        <v>10499.609</v>
      </c>
      <c r="H354" s="69">
        <f t="shared" si="35"/>
        <v>-20220.5</v>
      </c>
      <c r="I354" s="113" t="s">
        <v>1304</v>
      </c>
      <c r="J354" s="114" t="s">
        <v>1305</v>
      </c>
      <c r="K354" s="113">
        <v>-20220.5</v>
      </c>
      <c r="L354" s="113" t="s">
        <v>422</v>
      </c>
      <c r="M354" s="114" t="s">
        <v>355</v>
      </c>
      <c r="N354" s="114"/>
      <c r="O354" s="115" t="s">
        <v>1100</v>
      </c>
      <c r="P354" s="115" t="s">
        <v>102</v>
      </c>
    </row>
    <row r="355" spans="1:16" x14ac:dyDescent="0.2">
      <c r="A355" s="69" t="str">
        <f t="shared" si="30"/>
        <v> AJ 8.70 </v>
      </c>
      <c r="B355" s="2" t="str">
        <f t="shared" si="31"/>
        <v>I</v>
      </c>
      <c r="C355" s="69">
        <f t="shared" si="32"/>
        <v>10520.57</v>
      </c>
      <c r="D355" t="str">
        <f t="shared" si="33"/>
        <v>vis</v>
      </c>
      <c r="E355">
        <f>VLOOKUP(C355,'Active 1'!C$21:E$968,3,FALSE)</f>
        <v>-20208.002978896122</v>
      </c>
      <c r="F355" s="2" t="s">
        <v>345</v>
      </c>
      <c r="G355" t="str">
        <f t="shared" si="34"/>
        <v>10520.570</v>
      </c>
      <c r="H355" s="69">
        <f t="shared" si="35"/>
        <v>-20208</v>
      </c>
      <c r="I355" s="113" t="s">
        <v>1306</v>
      </c>
      <c r="J355" s="114" t="s">
        <v>1307</v>
      </c>
      <c r="K355" s="113">
        <v>-20208</v>
      </c>
      <c r="L355" s="113" t="s">
        <v>360</v>
      </c>
      <c r="M355" s="114" t="s">
        <v>355</v>
      </c>
      <c r="N355" s="114"/>
      <c r="O355" s="115" t="s">
        <v>1100</v>
      </c>
      <c r="P355" s="115" t="s">
        <v>102</v>
      </c>
    </row>
    <row r="356" spans="1:16" x14ac:dyDescent="0.2">
      <c r="A356" s="69" t="str">
        <f t="shared" si="30"/>
        <v> AJ 8.70 </v>
      </c>
      <c r="B356" s="2" t="str">
        <f t="shared" si="31"/>
        <v>I</v>
      </c>
      <c r="C356" s="69">
        <f t="shared" si="32"/>
        <v>10525.599</v>
      </c>
      <c r="D356" t="str">
        <f t="shared" si="33"/>
        <v>vis</v>
      </c>
      <c r="E356">
        <f>VLOOKUP(C356,'Active 1'!C$21:E$968,3,FALSE)</f>
        <v>-20205.004790394578</v>
      </c>
      <c r="F356" s="2" t="s">
        <v>345</v>
      </c>
      <c r="G356" t="str">
        <f t="shared" si="34"/>
        <v>10525.599</v>
      </c>
      <c r="H356" s="69">
        <f t="shared" si="35"/>
        <v>-20205</v>
      </c>
      <c r="I356" s="113" t="s">
        <v>1308</v>
      </c>
      <c r="J356" s="114" t="s">
        <v>1309</v>
      </c>
      <c r="K356" s="113">
        <v>-20205</v>
      </c>
      <c r="L356" s="113" t="s">
        <v>376</v>
      </c>
      <c r="M356" s="114" t="s">
        <v>355</v>
      </c>
      <c r="N356" s="114"/>
      <c r="O356" s="115" t="s">
        <v>1100</v>
      </c>
      <c r="P356" s="115" t="s">
        <v>102</v>
      </c>
    </row>
    <row r="357" spans="1:16" x14ac:dyDescent="0.2">
      <c r="A357" s="69" t="str">
        <f t="shared" si="30"/>
        <v> AJ 8.70 </v>
      </c>
      <c r="B357" s="2" t="str">
        <f t="shared" si="31"/>
        <v>I</v>
      </c>
      <c r="C357" s="69">
        <f t="shared" si="32"/>
        <v>10562.504999999999</v>
      </c>
      <c r="D357" t="str">
        <f t="shared" si="33"/>
        <v>vis</v>
      </c>
      <c r="E357">
        <f>VLOOKUP(C357,'Active 1'!C$21:E$968,3,FALSE)</f>
        <v>-20183.002176587081</v>
      </c>
      <c r="F357" s="2" t="s">
        <v>345</v>
      </c>
      <c r="G357" t="str">
        <f t="shared" si="34"/>
        <v>10562.505</v>
      </c>
      <c r="H357" s="69">
        <f t="shared" si="35"/>
        <v>-20183</v>
      </c>
      <c r="I357" s="113" t="s">
        <v>1310</v>
      </c>
      <c r="J357" s="114" t="s">
        <v>1311</v>
      </c>
      <c r="K357" s="113">
        <v>-20183</v>
      </c>
      <c r="L357" s="113" t="s">
        <v>381</v>
      </c>
      <c r="M357" s="114" t="s">
        <v>355</v>
      </c>
      <c r="N357" s="114"/>
      <c r="O357" s="115" t="s">
        <v>1100</v>
      </c>
      <c r="P357" s="115" t="s">
        <v>102</v>
      </c>
    </row>
    <row r="358" spans="1:16" x14ac:dyDescent="0.2">
      <c r="A358" s="69" t="str">
        <f t="shared" si="30"/>
        <v> AJ 8.70 </v>
      </c>
      <c r="B358" s="2" t="str">
        <f t="shared" si="31"/>
        <v>II</v>
      </c>
      <c r="C358" s="69">
        <f t="shared" si="32"/>
        <v>10588.505999999999</v>
      </c>
      <c r="D358" t="str">
        <f t="shared" si="33"/>
        <v>vis</v>
      </c>
      <c r="E358">
        <f>VLOOKUP(C358,'Active 1'!C$21:E$968,3,FALSE)</f>
        <v>-20167.500904121658</v>
      </c>
      <c r="F358" s="2" t="s">
        <v>345</v>
      </c>
      <c r="G358" t="str">
        <f t="shared" si="34"/>
        <v>10588.506</v>
      </c>
      <c r="H358" s="69">
        <f t="shared" si="35"/>
        <v>-20167.5</v>
      </c>
      <c r="I358" s="113" t="s">
        <v>1312</v>
      </c>
      <c r="J358" s="114" t="s">
        <v>1313</v>
      </c>
      <c r="K358" s="113">
        <v>-20167.5</v>
      </c>
      <c r="L358" s="113" t="s">
        <v>800</v>
      </c>
      <c r="M358" s="114" t="s">
        <v>355</v>
      </c>
      <c r="N358" s="114"/>
      <c r="O358" s="115" t="s">
        <v>1100</v>
      </c>
      <c r="P358" s="115" t="s">
        <v>102</v>
      </c>
    </row>
    <row r="359" spans="1:16" x14ac:dyDescent="0.2">
      <c r="A359" s="69" t="str">
        <f t="shared" si="30"/>
        <v> AJ 12.46 </v>
      </c>
      <c r="B359" s="2" t="str">
        <f t="shared" si="31"/>
        <v>I</v>
      </c>
      <c r="C359" s="69">
        <f t="shared" si="32"/>
        <v>10790.616</v>
      </c>
      <c r="D359" t="str">
        <f t="shared" si="33"/>
        <v>vis</v>
      </c>
      <c r="E359">
        <f>VLOOKUP(C359,'Active 1'!C$21:E$968,3,FALSE)</f>
        <v>-20047.006993195686</v>
      </c>
      <c r="F359" s="2" t="s">
        <v>345</v>
      </c>
      <c r="G359" t="str">
        <f t="shared" si="34"/>
        <v>10790.616</v>
      </c>
      <c r="H359" s="69">
        <f t="shared" si="35"/>
        <v>-20047</v>
      </c>
      <c r="I359" s="113" t="s">
        <v>1314</v>
      </c>
      <c r="J359" s="114" t="s">
        <v>1315</v>
      </c>
      <c r="K359" s="113">
        <v>-20047</v>
      </c>
      <c r="L359" s="113" t="s">
        <v>395</v>
      </c>
      <c r="M359" s="114" t="s">
        <v>355</v>
      </c>
      <c r="N359" s="114"/>
      <c r="O359" s="115" t="s">
        <v>1100</v>
      </c>
      <c r="P359" s="115" t="s">
        <v>106</v>
      </c>
    </row>
    <row r="360" spans="1:16" x14ac:dyDescent="0.2">
      <c r="A360" s="69" t="str">
        <f t="shared" si="30"/>
        <v> AJ 12.46 </v>
      </c>
      <c r="B360" s="2" t="str">
        <f t="shared" si="31"/>
        <v>I</v>
      </c>
      <c r="C360" s="69">
        <f t="shared" si="32"/>
        <v>10800.68</v>
      </c>
      <c r="D360" t="str">
        <f t="shared" si="33"/>
        <v>vis</v>
      </c>
      <c r="E360">
        <f>VLOOKUP(C360,'Active 1'!C$21:E$968,3,FALSE)</f>
        <v>-20041.007039113458</v>
      </c>
      <c r="F360" s="2" t="s">
        <v>345</v>
      </c>
      <c r="G360" t="str">
        <f t="shared" si="34"/>
        <v>10800.680</v>
      </c>
      <c r="H360" s="69">
        <f t="shared" si="35"/>
        <v>-20041</v>
      </c>
      <c r="I360" s="113" t="s">
        <v>1316</v>
      </c>
      <c r="J360" s="114" t="s">
        <v>1317</v>
      </c>
      <c r="K360" s="113">
        <v>-20041</v>
      </c>
      <c r="L360" s="113" t="s">
        <v>395</v>
      </c>
      <c r="M360" s="114" t="s">
        <v>355</v>
      </c>
      <c r="N360" s="114"/>
      <c r="O360" s="115" t="s">
        <v>1100</v>
      </c>
      <c r="P360" s="115" t="s">
        <v>106</v>
      </c>
    </row>
    <row r="361" spans="1:16" x14ac:dyDescent="0.2">
      <c r="A361" s="69" t="str">
        <f t="shared" si="30"/>
        <v> AJ 12.46 </v>
      </c>
      <c r="B361" s="2" t="str">
        <f t="shared" si="31"/>
        <v>II</v>
      </c>
      <c r="C361" s="69">
        <f t="shared" si="32"/>
        <v>10816.614</v>
      </c>
      <c r="D361" t="str">
        <f t="shared" si="33"/>
        <v>vis</v>
      </c>
      <c r="E361">
        <f>VLOOKUP(C361,'Active 1'!C$21:E$968,3,FALSE)</f>
        <v>-20031.507509269835</v>
      </c>
      <c r="F361" s="2" t="s">
        <v>345</v>
      </c>
      <c r="G361" t="str">
        <f t="shared" si="34"/>
        <v>10816.614</v>
      </c>
      <c r="H361" s="69">
        <f t="shared" si="35"/>
        <v>-20031.5</v>
      </c>
      <c r="I361" s="113" t="s">
        <v>1318</v>
      </c>
      <c r="J361" s="114" t="s">
        <v>1319</v>
      </c>
      <c r="K361" s="113">
        <v>-20031.5</v>
      </c>
      <c r="L361" s="113" t="s">
        <v>602</v>
      </c>
      <c r="M361" s="114" t="s">
        <v>355</v>
      </c>
      <c r="N361" s="114"/>
      <c r="O361" s="115" t="s">
        <v>1100</v>
      </c>
      <c r="P361" s="115" t="s">
        <v>106</v>
      </c>
    </row>
    <row r="362" spans="1:16" x14ac:dyDescent="0.2">
      <c r="A362" s="69" t="str">
        <f t="shared" si="30"/>
        <v> AJ 12.46 </v>
      </c>
      <c r="B362" s="2" t="str">
        <f t="shared" si="31"/>
        <v>I</v>
      </c>
      <c r="C362" s="69">
        <f t="shared" si="32"/>
        <v>10879.53</v>
      </c>
      <c r="D362" t="str">
        <f t="shared" si="33"/>
        <v>vis</v>
      </c>
      <c r="E362">
        <f>VLOOKUP(C362,'Active 1'!C$21:E$968,3,FALSE)</f>
        <v>-19993.998257378204</v>
      </c>
      <c r="F362" s="2" t="s">
        <v>345</v>
      </c>
      <c r="G362" t="str">
        <f t="shared" si="34"/>
        <v>10879.530</v>
      </c>
      <c r="H362" s="69">
        <f t="shared" si="35"/>
        <v>-19994</v>
      </c>
      <c r="I362" s="113" t="s">
        <v>1320</v>
      </c>
      <c r="J362" s="114" t="s">
        <v>1321</v>
      </c>
      <c r="K362" s="113">
        <v>-19994</v>
      </c>
      <c r="L362" s="113" t="s">
        <v>515</v>
      </c>
      <c r="M362" s="114" t="s">
        <v>355</v>
      </c>
      <c r="N362" s="114"/>
      <c r="O362" s="115" t="s">
        <v>1100</v>
      </c>
      <c r="P362" s="115" t="s">
        <v>106</v>
      </c>
    </row>
    <row r="363" spans="1:16" x14ac:dyDescent="0.2">
      <c r="A363" s="69" t="str">
        <f t="shared" si="30"/>
        <v> AJ 12.46 </v>
      </c>
      <c r="B363" s="2" t="str">
        <f t="shared" si="31"/>
        <v>II</v>
      </c>
      <c r="C363" s="69">
        <f t="shared" si="32"/>
        <v>10905.521000000001</v>
      </c>
      <c r="D363" t="str">
        <f t="shared" si="33"/>
        <v>vis</v>
      </c>
      <c r="E363">
        <f>VLOOKUP(C363,'Active 1'!C$21:E$968,3,FALSE)</f>
        <v>-19978.502946711353</v>
      </c>
      <c r="F363" s="2" t="s">
        <v>345</v>
      </c>
      <c r="G363" t="str">
        <f t="shared" si="34"/>
        <v>10905.521</v>
      </c>
      <c r="H363" s="69">
        <f t="shared" si="35"/>
        <v>-19978.5</v>
      </c>
      <c r="I363" s="113" t="s">
        <v>1322</v>
      </c>
      <c r="J363" s="114" t="s">
        <v>1323</v>
      </c>
      <c r="K363" s="113">
        <v>-19978.5</v>
      </c>
      <c r="L363" s="113" t="s">
        <v>360</v>
      </c>
      <c r="M363" s="114" t="s">
        <v>355</v>
      </c>
      <c r="N363" s="114"/>
      <c r="O363" s="115" t="s">
        <v>1100</v>
      </c>
      <c r="P363" s="115" t="s">
        <v>106</v>
      </c>
    </row>
    <row r="364" spans="1:16" x14ac:dyDescent="0.2">
      <c r="A364" s="69" t="str">
        <f t="shared" si="30"/>
        <v> AJ 9.81 </v>
      </c>
      <c r="B364" s="2" t="str">
        <f t="shared" si="31"/>
        <v>I</v>
      </c>
      <c r="C364" s="69">
        <f t="shared" si="32"/>
        <v>11149.597</v>
      </c>
      <c r="D364" t="str">
        <f t="shared" si="33"/>
        <v>vis</v>
      </c>
      <c r="E364">
        <f>VLOOKUP(C364,'Active 1'!C$21:E$968,3,FALSE)</f>
        <v>-19832.989751900765</v>
      </c>
      <c r="F364" s="2" t="s">
        <v>345</v>
      </c>
      <c r="G364" t="str">
        <f t="shared" si="34"/>
        <v>11149.597</v>
      </c>
      <c r="H364" s="69">
        <f t="shared" si="35"/>
        <v>-19833</v>
      </c>
      <c r="I364" s="113" t="s">
        <v>1324</v>
      </c>
      <c r="J364" s="114" t="s">
        <v>1325</v>
      </c>
      <c r="K364" s="113">
        <v>-19833</v>
      </c>
      <c r="L364" s="113" t="s">
        <v>978</v>
      </c>
      <c r="M364" s="114" t="s">
        <v>355</v>
      </c>
      <c r="N364" s="114"/>
      <c r="O364" s="115" t="s">
        <v>1326</v>
      </c>
      <c r="P364" s="115" t="s">
        <v>107</v>
      </c>
    </row>
    <row r="365" spans="1:16" x14ac:dyDescent="0.2">
      <c r="A365" s="69" t="str">
        <f t="shared" si="30"/>
        <v> AJ 9.81 </v>
      </c>
      <c r="B365" s="2" t="str">
        <f t="shared" si="31"/>
        <v>I</v>
      </c>
      <c r="C365" s="69">
        <f t="shared" si="32"/>
        <v>11154.601000000001</v>
      </c>
      <c r="D365" t="str">
        <f t="shared" si="33"/>
        <v>vis</v>
      </c>
      <c r="E365">
        <f>VLOOKUP(C365,'Active 1'!C$21:E$968,3,FALSE)</f>
        <v>-19830.006467895651</v>
      </c>
      <c r="F365" s="2" t="s">
        <v>345</v>
      </c>
      <c r="G365" t="str">
        <f t="shared" si="34"/>
        <v>11154.601</v>
      </c>
      <c r="H365" s="69">
        <f t="shared" si="35"/>
        <v>-19830</v>
      </c>
      <c r="I365" s="113" t="s">
        <v>1327</v>
      </c>
      <c r="J365" s="114" t="s">
        <v>1328</v>
      </c>
      <c r="K365" s="113">
        <v>-19830</v>
      </c>
      <c r="L365" s="113" t="s">
        <v>385</v>
      </c>
      <c r="M365" s="114" t="s">
        <v>355</v>
      </c>
      <c r="N365" s="114"/>
      <c r="O365" s="115" t="s">
        <v>1326</v>
      </c>
      <c r="P365" s="115" t="s">
        <v>107</v>
      </c>
    </row>
    <row r="366" spans="1:16" x14ac:dyDescent="0.2">
      <c r="A366" s="69" t="str">
        <f t="shared" si="30"/>
        <v> AJ 9.81 </v>
      </c>
      <c r="B366" s="2" t="str">
        <f t="shared" si="31"/>
        <v>I</v>
      </c>
      <c r="C366" s="69">
        <f t="shared" si="32"/>
        <v>11159.627</v>
      </c>
      <c r="D366" t="str">
        <f t="shared" si="33"/>
        <v>vis</v>
      </c>
      <c r="E366">
        <f>VLOOKUP(C366,'Active 1'!C$21:E$968,3,FALSE)</f>
        <v>-19827.010067933683</v>
      </c>
      <c r="F366" s="2" t="s">
        <v>345</v>
      </c>
      <c r="G366" t="str">
        <f t="shared" si="34"/>
        <v>11159.627</v>
      </c>
      <c r="H366" s="69">
        <f t="shared" si="35"/>
        <v>-19827</v>
      </c>
      <c r="I366" s="113" t="s">
        <v>1329</v>
      </c>
      <c r="J366" s="114" t="s">
        <v>1330</v>
      </c>
      <c r="K366" s="113">
        <v>-19827</v>
      </c>
      <c r="L366" s="113" t="s">
        <v>482</v>
      </c>
      <c r="M366" s="114" t="s">
        <v>355</v>
      </c>
      <c r="N366" s="114"/>
      <c r="O366" s="115" t="s">
        <v>1326</v>
      </c>
      <c r="P366" s="115" t="s">
        <v>107</v>
      </c>
    </row>
    <row r="367" spans="1:16" x14ac:dyDescent="0.2">
      <c r="A367" s="69" t="str">
        <f t="shared" si="30"/>
        <v> AJ 9.81 </v>
      </c>
      <c r="B367" s="2" t="str">
        <f t="shared" si="31"/>
        <v>II</v>
      </c>
      <c r="C367" s="69">
        <f t="shared" si="32"/>
        <v>11185.62</v>
      </c>
      <c r="D367" t="str">
        <f t="shared" si="33"/>
        <v>vis</v>
      </c>
      <c r="E367">
        <f>VLOOKUP(C367,'Active 1'!C$21:E$968,3,FALSE)</f>
        <v>-19811.513564907116</v>
      </c>
      <c r="F367" s="2" t="s">
        <v>345</v>
      </c>
      <c r="G367" t="str">
        <f t="shared" si="34"/>
        <v>11185.620</v>
      </c>
      <c r="H367" s="69">
        <f t="shared" si="35"/>
        <v>-19811.5</v>
      </c>
      <c r="I367" s="113" t="s">
        <v>1331</v>
      </c>
      <c r="J367" s="114" t="s">
        <v>1332</v>
      </c>
      <c r="K367" s="113">
        <v>-19811.5</v>
      </c>
      <c r="L367" s="113" t="s">
        <v>760</v>
      </c>
      <c r="M367" s="114" t="s">
        <v>355</v>
      </c>
      <c r="N367" s="114"/>
      <c r="O367" s="115" t="s">
        <v>1326</v>
      </c>
      <c r="P367" s="115" t="s">
        <v>107</v>
      </c>
    </row>
    <row r="368" spans="1:16" x14ac:dyDescent="0.2">
      <c r="A368" s="69" t="str">
        <f t="shared" si="30"/>
        <v> AJ 12.46 </v>
      </c>
      <c r="B368" s="2" t="str">
        <f t="shared" si="31"/>
        <v>II</v>
      </c>
      <c r="C368" s="69">
        <f t="shared" si="32"/>
        <v>11185.642</v>
      </c>
      <c r="D368" t="str">
        <f t="shared" si="33"/>
        <v>vis</v>
      </c>
      <c r="E368">
        <f>VLOOKUP(C368,'Active 1'!C$21:E$968,3,FALSE)</f>
        <v>-19811.500448950261</v>
      </c>
      <c r="F368" s="2" t="s">
        <v>345</v>
      </c>
      <c r="G368" t="str">
        <f t="shared" si="34"/>
        <v>11185.642</v>
      </c>
      <c r="H368" s="69">
        <f t="shared" si="35"/>
        <v>-19811.5</v>
      </c>
      <c r="I368" s="113" t="s">
        <v>1333</v>
      </c>
      <c r="J368" s="114" t="s">
        <v>1334</v>
      </c>
      <c r="K368" s="113">
        <v>-19811.5</v>
      </c>
      <c r="L368" s="113" t="s">
        <v>371</v>
      </c>
      <c r="M368" s="114" t="s">
        <v>355</v>
      </c>
      <c r="N368" s="114"/>
      <c r="O368" s="115" t="s">
        <v>1100</v>
      </c>
      <c r="P368" s="115" t="s">
        <v>106</v>
      </c>
    </row>
    <row r="369" spans="1:16" x14ac:dyDescent="0.2">
      <c r="A369" s="69" t="str">
        <f t="shared" si="30"/>
        <v> AJ 9.81 </v>
      </c>
      <c r="B369" s="2" t="str">
        <f t="shared" si="31"/>
        <v>II</v>
      </c>
      <c r="C369" s="69">
        <f t="shared" si="32"/>
        <v>11190.675999999999</v>
      </c>
      <c r="D369" t="str">
        <f t="shared" si="33"/>
        <v>vis</v>
      </c>
      <c r="E369">
        <f>VLOOKUP(C369,'Active 1'!C$21:E$968,3,FALSE)</f>
        <v>-19808.499279549433</v>
      </c>
      <c r="F369" s="2" t="s">
        <v>345</v>
      </c>
      <c r="G369" t="str">
        <f t="shared" si="34"/>
        <v>11190.676</v>
      </c>
      <c r="H369" s="69">
        <f t="shared" si="35"/>
        <v>-19808.5</v>
      </c>
      <c r="I369" s="113" t="s">
        <v>1335</v>
      </c>
      <c r="J369" s="114" t="s">
        <v>1336</v>
      </c>
      <c r="K369" s="113">
        <v>-19808.5</v>
      </c>
      <c r="L369" s="113" t="s">
        <v>422</v>
      </c>
      <c r="M369" s="114" t="s">
        <v>355</v>
      </c>
      <c r="N369" s="114"/>
      <c r="O369" s="115" t="s">
        <v>1326</v>
      </c>
      <c r="P369" s="115" t="s">
        <v>107</v>
      </c>
    </row>
    <row r="370" spans="1:16" x14ac:dyDescent="0.2">
      <c r="A370" s="69" t="str">
        <f t="shared" si="30"/>
        <v> AJ 9.81 </v>
      </c>
      <c r="B370" s="2" t="str">
        <f t="shared" si="31"/>
        <v>I</v>
      </c>
      <c r="C370" s="69">
        <f t="shared" si="32"/>
        <v>11206.615</v>
      </c>
      <c r="D370" t="str">
        <f t="shared" si="33"/>
        <v>vis</v>
      </c>
      <c r="E370">
        <f>VLOOKUP(C370,'Active 1'!C$21:E$968,3,FALSE)</f>
        <v>-19798.996768806526</v>
      </c>
      <c r="F370" s="2" t="s">
        <v>345</v>
      </c>
      <c r="G370" t="str">
        <f t="shared" si="34"/>
        <v>11206.615</v>
      </c>
      <c r="H370" s="69">
        <f t="shared" si="35"/>
        <v>-19799</v>
      </c>
      <c r="I370" s="113" t="s">
        <v>1337</v>
      </c>
      <c r="J370" s="114" t="s">
        <v>1338</v>
      </c>
      <c r="K370" s="113">
        <v>-19799</v>
      </c>
      <c r="L370" s="113" t="s">
        <v>524</v>
      </c>
      <c r="M370" s="114" t="s">
        <v>355</v>
      </c>
      <c r="N370" s="114"/>
      <c r="O370" s="115" t="s">
        <v>1326</v>
      </c>
      <c r="P370" s="115" t="s">
        <v>107</v>
      </c>
    </row>
    <row r="371" spans="1:16" x14ac:dyDescent="0.2">
      <c r="A371" s="69" t="str">
        <f t="shared" si="30"/>
        <v> AJ 9.81 </v>
      </c>
      <c r="B371" s="2" t="str">
        <f t="shared" si="31"/>
        <v>II</v>
      </c>
      <c r="C371" s="69">
        <f t="shared" si="32"/>
        <v>11237.627</v>
      </c>
      <c r="D371" t="str">
        <f t="shared" si="33"/>
        <v>vis</v>
      </c>
      <c r="E371">
        <f>VLOOKUP(C371,'Active 1'!C$21:E$968,3,FALSE)</f>
        <v>-19780.508039076991</v>
      </c>
      <c r="F371" s="2" t="s">
        <v>345</v>
      </c>
      <c r="G371" t="str">
        <f t="shared" si="34"/>
        <v>11237.627</v>
      </c>
      <c r="H371" s="69">
        <f t="shared" si="35"/>
        <v>-19780.5</v>
      </c>
      <c r="I371" s="113" t="s">
        <v>1339</v>
      </c>
      <c r="J371" s="114" t="s">
        <v>1340</v>
      </c>
      <c r="K371" s="113">
        <v>-19780.5</v>
      </c>
      <c r="L371" s="113" t="s">
        <v>602</v>
      </c>
      <c r="M371" s="114" t="s">
        <v>355</v>
      </c>
      <c r="N371" s="114"/>
      <c r="O371" s="115" t="s">
        <v>1326</v>
      </c>
      <c r="P371" s="115" t="s">
        <v>107</v>
      </c>
    </row>
    <row r="372" spans="1:16" x14ac:dyDescent="0.2">
      <c r="A372" s="69" t="str">
        <f t="shared" si="30"/>
        <v> AJ 9.81 </v>
      </c>
      <c r="B372" s="2" t="str">
        <f t="shared" si="31"/>
        <v>II</v>
      </c>
      <c r="C372" s="69">
        <f t="shared" si="32"/>
        <v>11242.643</v>
      </c>
      <c r="D372" t="str">
        <f t="shared" si="33"/>
        <v>vis</v>
      </c>
      <c r="E372">
        <f>VLOOKUP(C372,'Active 1'!C$21:E$968,3,FALSE)</f>
        <v>-19777.517600913594</v>
      </c>
      <c r="F372" s="2" t="s">
        <v>345</v>
      </c>
      <c r="G372" t="str">
        <f t="shared" si="34"/>
        <v>11242.643</v>
      </c>
      <c r="H372" s="69">
        <f t="shared" si="35"/>
        <v>-19777.5</v>
      </c>
      <c r="I372" s="113" t="s">
        <v>1341</v>
      </c>
      <c r="J372" s="114" t="s">
        <v>1342</v>
      </c>
      <c r="K372" s="113">
        <v>-19777.5</v>
      </c>
      <c r="L372" s="113" t="s">
        <v>1343</v>
      </c>
      <c r="M372" s="114" t="s">
        <v>355</v>
      </c>
      <c r="N372" s="114"/>
      <c r="O372" s="115" t="s">
        <v>1326</v>
      </c>
      <c r="P372" s="115" t="s">
        <v>107</v>
      </c>
    </row>
    <row r="373" spans="1:16" x14ac:dyDescent="0.2">
      <c r="A373" s="69" t="str">
        <f t="shared" si="30"/>
        <v> AJ 12.46 </v>
      </c>
      <c r="B373" s="2" t="str">
        <f t="shared" si="31"/>
        <v>II</v>
      </c>
      <c r="C373" s="69">
        <f t="shared" si="32"/>
        <v>11269.496999999999</v>
      </c>
      <c r="D373" t="str">
        <f t="shared" si="33"/>
        <v>vis</v>
      </c>
      <c r="E373">
        <f>VLOOKUP(C373,'Active 1'!C$21:E$968,3,FALSE)</f>
        <v>-19761.50778703003</v>
      </c>
      <c r="F373" s="2" t="s">
        <v>345</v>
      </c>
      <c r="G373" t="str">
        <f t="shared" si="34"/>
        <v>11269.497</v>
      </c>
      <c r="H373" s="69">
        <f t="shared" si="35"/>
        <v>-19761.5</v>
      </c>
      <c r="I373" s="113" t="s">
        <v>1344</v>
      </c>
      <c r="J373" s="114" t="s">
        <v>1345</v>
      </c>
      <c r="K373" s="113">
        <v>-19761.5</v>
      </c>
      <c r="L373" s="113" t="s">
        <v>602</v>
      </c>
      <c r="M373" s="114" t="s">
        <v>355</v>
      </c>
      <c r="N373" s="114"/>
      <c r="O373" s="115" t="s">
        <v>1100</v>
      </c>
      <c r="P373" s="115" t="s">
        <v>106</v>
      </c>
    </row>
    <row r="374" spans="1:16" x14ac:dyDescent="0.2">
      <c r="A374" s="69" t="str">
        <f t="shared" si="30"/>
        <v> AJ 13.17 </v>
      </c>
      <c r="B374" s="2" t="str">
        <f t="shared" si="31"/>
        <v>I</v>
      </c>
      <c r="C374" s="69">
        <f t="shared" si="32"/>
        <v>11461.548000000001</v>
      </c>
      <c r="D374" t="str">
        <f t="shared" si="33"/>
        <v>vis</v>
      </c>
      <c r="E374">
        <f>VLOOKUP(C374,'Active 1'!C$21:E$968,3,FALSE)</f>
        <v>-19647.010849287002</v>
      </c>
      <c r="F374" s="2" t="s">
        <v>345</v>
      </c>
      <c r="G374" t="str">
        <f t="shared" si="34"/>
        <v>11461.548</v>
      </c>
      <c r="H374" s="69">
        <f t="shared" si="35"/>
        <v>-19647</v>
      </c>
      <c r="I374" s="113" t="s">
        <v>1346</v>
      </c>
      <c r="J374" s="114" t="s">
        <v>1347</v>
      </c>
      <c r="K374" s="113">
        <v>-19647</v>
      </c>
      <c r="L374" s="113" t="s">
        <v>468</v>
      </c>
      <c r="M374" s="114" t="s">
        <v>355</v>
      </c>
      <c r="N374" s="114"/>
      <c r="O374" s="115" t="s">
        <v>1348</v>
      </c>
      <c r="P374" s="115" t="s">
        <v>108</v>
      </c>
    </row>
    <row r="375" spans="1:16" x14ac:dyDescent="0.2">
      <c r="A375" s="69" t="str">
        <f t="shared" si="30"/>
        <v> AJ 11.9 </v>
      </c>
      <c r="B375" s="2" t="str">
        <f t="shared" si="31"/>
        <v>II</v>
      </c>
      <c r="C375" s="69">
        <f t="shared" si="32"/>
        <v>11554.653</v>
      </c>
      <c r="D375" t="str">
        <f t="shared" si="33"/>
        <v>vis</v>
      </c>
      <c r="E375">
        <f>VLOOKUP(C375,'Active 1'!C$21:E$968,3,FALSE)</f>
        <v>-19591.503523688258</v>
      </c>
      <c r="F375" s="2" t="s">
        <v>345</v>
      </c>
      <c r="G375" t="str">
        <f t="shared" si="34"/>
        <v>11554.653</v>
      </c>
      <c r="H375" s="69">
        <f t="shared" si="35"/>
        <v>-19591.5</v>
      </c>
      <c r="I375" s="113" t="s">
        <v>1349</v>
      </c>
      <c r="J375" s="114" t="s">
        <v>1350</v>
      </c>
      <c r="K375" s="113">
        <v>-19591.5</v>
      </c>
      <c r="L375" s="113" t="s">
        <v>367</v>
      </c>
      <c r="M375" s="114" t="s">
        <v>355</v>
      </c>
      <c r="N375" s="114"/>
      <c r="O375" s="115" t="s">
        <v>1326</v>
      </c>
      <c r="P375" s="115" t="s">
        <v>109</v>
      </c>
    </row>
    <row r="376" spans="1:16" x14ac:dyDescent="0.2">
      <c r="A376" s="69" t="str">
        <f t="shared" si="30"/>
        <v> AJ 11.9 </v>
      </c>
      <c r="B376" s="2" t="str">
        <f t="shared" si="31"/>
        <v>I</v>
      </c>
      <c r="C376" s="69">
        <f t="shared" si="32"/>
        <v>11570.605</v>
      </c>
      <c r="D376" t="str">
        <f t="shared" si="33"/>
        <v>vis</v>
      </c>
      <c r="E376">
        <f>VLOOKUP(C376,'Active 1'!C$21:E$968,3,FALSE)</f>
        <v>-19581.993262607208</v>
      </c>
      <c r="F376" s="2" t="s">
        <v>345</v>
      </c>
      <c r="G376" t="str">
        <f t="shared" si="34"/>
        <v>11570.605</v>
      </c>
      <c r="H376" s="69">
        <f t="shared" si="35"/>
        <v>-19582</v>
      </c>
      <c r="I376" s="113" t="s">
        <v>1351</v>
      </c>
      <c r="J376" s="114" t="s">
        <v>1352</v>
      </c>
      <c r="K376" s="113">
        <v>-19582</v>
      </c>
      <c r="L376" s="113" t="s">
        <v>657</v>
      </c>
      <c r="M376" s="114" t="s">
        <v>355</v>
      </c>
      <c r="N376" s="114"/>
      <c r="O376" s="115" t="s">
        <v>1326</v>
      </c>
      <c r="P376" s="115" t="s">
        <v>109</v>
      </c>
    </row>
    <row r="377" spans="1:16" x14ac:dyDescent="0.2">
      <c r="A377" s="69" t="str">
        <f t="shared" si="30"/>
        <v> AJ 11.9 </v>
      </c>
      <c r="B377" s="2" t="str">
        <f t="shared" si="31"/>
        <v>I</v>
      </c>
      <c r="C377" s="69">
        <f t="shared" si="32"/>
        <v>11612.538</v>
      </c>
      <c r="D377" t="str">
        <f t="shared" si="33"/>
        <v>vis</v>
      </c>
      <c r="E377">
        <f>VLOOKUP(C377,'Active 1'!C$21:E$968,3,FALSE)</f>
        <v>-19556.993652657879</v>
      </c>
      <c r="F377" s="2" t="s">
        <v>345</v>
      </c>
      <c r="G377" t="str">
        <f t="shared" si="34"/>
        <v>11612.538</v>
      </c>
      <c r="H377" s="69">
        <f t="shared" si="35"/>
        <v>-19557</v>
      </c>
      <c r="I377" s="113" t="s">
        <v>1353</v>
      </c>
      <c r="J377" s="114" t="s">
        <v>1354</v>
      </c>
      <c r="K377" s="113">
        <v>-19557</v>
      </c>
      <c r="L377" s="113" t="s">
        <v>657</v>
      </c>
      <c r="M377" s="114" t="s">
        <v>355</v>
      </c>
      <c r="N377" s="114"/>
      <c r="O377" s="115" t="s">
        <v>1326</v>
      </c>
      <c r="P377" s="115" t="s">
        <v>109</v>
      </c>
    </row>
    <row r="378" spans="1:16" x14ac:dyDescent="0.2">
      <c r="A378" s="69" t="str">
        <f t="shared" si="30"/>
        <v> AJ 12.42 </v>
      </c>
      <c r="B378" s="2" t="str">
        <f t="shared" si="31"/>
        <v>I</v>
      </c>
      <c r="C378" s="69">
        <f t="shared" si="32"/>
        <v>11892.625</v>
      </c>
      <c r="D378" t="str">
        <f t="shared" si="33"/>
        <v>vis</v>
      </c>
      <c r="E378">
        <f>VLOOKUP(C378,'Active 1'!C$21:E$968,3,FALSE)</f>
        <v>-19390.01142501193</v>
      </c>
      <c r="F378" s="2" t="s">
        <v>345</v>
      </c>
      <c r="G378" t="str">
        <f t="shared" si="34"/>
        <v>11892.625</v>
      </c>
      <c r="H378" s="69">
        <f t="shared" si="35"/>
        <v>-19390</v>
      </c>
      <c r="I378" s="113" t="s">
        <v>1355</v>
      </c>
      <c r="J378" s="114" t="s">
        <v>1356</v>
      </c>
      <c r="K378" s="113">
        <v>-19390</v>
      </c>
      <c r="L378" s="113" t="s">
        <v>407</v>
      </c>
      <c r="M378" s="114" t="s">
        <v>355</v>
      </c>
      <c r="N378" s="114"/>
      <c r="O378" s="115" t="s">
        <v>1326</v>
      </c>
      <c r="P378" s="115" t="s">
        <v>110</v>
      </c>
    </row>
    <row r="379" spans="1:16" x14ac:dyDescent="0.2">
      <c r="A379" s="69" t="str">
        <f t="shared" si="30"/>
        <v> VJEN 4.65 </v>
      </c>
      <c r="B379" s="2" t="str">
        <f t="shared" si="31"/>
        <v>II</v>
      </c>
      <c r="C379" s="69">
        <f t="shared" si="32"/>
        <v>11940.447</v>
      </c>
      <c r="D379" t="str">
        <f t="shared" si="33"/>
        <v>vis</v>
      </c>
      <c r="E379">
        <f>VLOOKUP(C379,'Active 1'!C$21:E$968,3,FALSE)</f>
        <v>-19361.500911883919</v>
      </c>
      <c r="F379" s="2" t="s">
        <v>345</v>
      </c>
      <c r="G379" t="str">
        <f t="shared" si="34"/>
        <v>11940.447</v>
      </c>
      <c r="H379" s="69">
        <f t="shared" si="35"/>
        <v>-19361.5</v>
      </c>
      <c r="I379" s="113" t="s">
        <v>1357</v>
      </c>
      <c r="J379" s="114" t="s">
        <v>1358</v>
      </c>
      <c r="K379" s="113">
        <v>-19361.5</v>
      </c>
      <c r="L379" s="113" t="s">
        <v>800</v>
      </c>
      <c r="M379" s="114" t="s">
        <v>355</v>
      </c>
      <c r="N379" s="114"/>
      <c r="O379" s="115" t="s">
        <v>1359</v>
      </c>
      <c r="P379" s="115" t="s">
        <v>111</v>
      </c>
    </row>
    <row r="380" spans="1:16" x14ac:dyDescent="0.2">
      <c r="A380" s="69" t="str">
        <f t="shared" si="30"/>
        <v> AJ 12.42 </v>
      </c>
      <c r="B380" s="2" t="str">
        <f t="shared" si="31"/>
        <v>II</v>
      </c>
      <c r="C380" s="69">
        <f t="shared" si="32"/>
        <v>11970.633</v>
      </c>
      <c r="D380" t="str">
        <f t="shared" si="33"/>
        <v>vis</v>
      </c>
      <c r="E380">
        <f>VLOOKUP(C380,'Active 1'!C$21:E$968,3,FALSE)</f>
        <v>-19343.504626716382</v>
      </c>
      <c r="F380" s="2" t="s">
        <v>345</v>
      </c>
      <c r="G380" t="str">
        <f t="shared" si="34"/>
        <v>11970.633</v>
      </c>
      <c r="H380" s="69">
        <f t="shared" si="35"/>
        <v>-19343.5</v>
      </c>
      <c r="I380" s="113" t="s">
        <v>1360</v>
      </c>
      <c r="J380" s="114" t="s">
        <v>1361</v>
      </c>
      <c r="K380" s="113">
        <v>-19343.5</v>
      </c>
      <c r="L380" s="113" t="s">
        <v>376</v>
      </c>
      <c r="M380" s="114" t="s">
        <v>355</v>
      </c>
      <c r="N380" s="114"/>
      <c r="O380" s="115" t="s">
        <v>1326</v>
      </c>
      <c r="P380" s="115" t="s">
        <v>110</v>
      </c>
    </row>
    <row r="381" spans="1:16" x14ac:dyDescent="0.2">
      <c r="A381" s="69" t="str">
        <f t="shared" si="30"/>
        <v> AJ 12.42 </v>
      </c>
      <c r="B381" s="2" t="str">
        <f t="shared" si="31"/>
        <v>I</v>
      </c>
      <c r="C381" s="69">
        <f t="shared" si="32"/>
        <v>11986.558000000001</v>
      </c>
      <c r="D381" t="str">
        <f t="shared" si="33"/>
        <v>vis</v>
      </c>
      <c r="E381">
        <f>VLOOKUP(C381,'Active 1'!C$21:E$968,3,FALSE)</f>
        <v>-19334.010462491471</v>
      </c>
      <c r="F381" s="2" t="s">
        <v>345</v>
      </c>
      <c r="G381" t="str">
        <f t="shared" si="34"/>
        <v>11986.558</v>
      </c>
      <c r="H381" s="69">
        <f t="shared" si="35"/>
        <v>-19334</v>
      </c>
      <c r="I381" s="113" t="s">
        <v>1362</v>
      </c>
      <c r="J381" s="114" t="s">
        <v>1363</v>
      </c>
      <c r="K381" s="113">
        <v>-19334</v>
      </c>
      <c r="L381" s="113" t="s">
        <v>468</v>
      </c>
      <c r="M381" s="114" t="s">
        <v>355</v>
      </c>
      <c r="N381" s="114"/>
      <c r="O381" s="115" t="s">
        <v>1326</v>
      </c>
      <c r="P381" s="115" t="s">
        <v>110</v>
      </c>
    </row>
    <row r="382" spans="1:16" x14ac:dyDescent="0.2">
      <c r="A382" s="69" t="str">
        <f t="shared" si="30"/>
        <v> AJ 12.46 </v>
      </c>
      <c r="B382" s="2" t="str">
        <f t="shared" si="31"/>
        <v>I</v>
      </c>
      <c r="C382" s="69">
        <f t="shared" si="32"/>
        <v>11986.564</v>
      </c>
      <c r="D382" t="str">
        <f t="shared" si="33"/>
        <v>vis</v>
      </c>
      <c r="E382">
        <f>VLOOKUP(C382,'Active 1'!C$21:E$968,3,FALSE)</f>
        <v>-19334.006885412331</v>
      </c>
      <c r="F382" s="2" t="s">
        <v>345</v>
      </c>
      <c r="G382" t="str">
        <f t="shared" si="34"/>
        <v>11986.564</v>
      </c>
      <c r="H382" s="69">
        <f t="shared" si="35"/>
        <v>-19334</v>
      </c>
      <c r="I382" s="113" t="s">
        <v>1364</v>
      </c>
      <c r="J382" s="114" t="s">
        <v>1365</v>
      </c>
      <c r="K382" s="113">
        <v>-19334</v>
      </c>
      <c r="L382" s="113" t="s">
        <v>395</v>
      </c>
      <c r="M382" s="114" t="s">
        <v>355</v>
      </c>
      <c r="N382" s="114"/>
      <c r="O382" s="115" t="s">
        <v>1100</v>
      </c>
      <c r="P382" s="115" t="s">
        <v>106</v>
      </c>
    </row>
    <row r="383" spans="1:16" x14ac:dyDescent="0.2">
      <c r="A383" s="69" t="str">
        <f t="shared" si="30"/>
        <v> AJ 12.42 </v>
      </c>
      <c r="B383" s="2" t="str">
        <f t="shared" si="31"/>
        <v>II</v>
      </c>
      <c r="C383" s="69">
        <f t="shared" si="32"/>
        <v>12007.538</v>
      </c>
      <c r="D383" t="str">
        <f t="shared" si="33"/>
        <v>vis</v>
      </c>
      <c r="E383">
        <f>VLOOKUP(C383,'Active 1'!C$21:E$968,3,FALSE)</f>
        <v>-19321.502609088737</v>
      </c>
      <c r="F383" s="2" t="s">
        <v>345</v>
      </c>
      <c r="G383" t="str">
        <f t="shared" si="34"/>
        <v>12007.538</v>
      </c>
      <c r="H383" s="69">
        <f t="shared" si="35"/>
        <v>-19321.5</v>
      </c>
      <c r="I383" s="113" t="s">
        <v>1366</v>
      </c>
      <c r="J383" s="114" t="s">
        <v>1367</v>
      </c>
      <c r="K383" s="113">
        <v>-19321.5</v>
      </c>
      <c r="L383" s="113" t="s">
        <v>381</v>
      </c>
      <c r="M383" s="114" t="s">
        <v>355</v>
      </c>
      <c r="N383" s="114"/>
      <c r="O383" s="115" t="s">
        <v>1326</v>
      </c>
      <c r="P383" s="115" t="s">
        <v>110</v>
      </c>
    </row>
    <row r="384" spans="1:16" x14ac:dyDescent="0.2">
      <c r="A384" s="69" t="str">
        <f t="shared" si="30"/>
        <v> VJEN 4.65 </v>
      </c>
      <c r="B384" s="2" t="str">
        <f t="shared" si="31"/>
        <v>II</v>
      </c>
      <c r="C384" s="69">
        <f t="shared" si="32"/>
        <v>12024.308000000001</v>
      </c>
      <c r="D384" t="str">
        <f t="shared" si="33"/>
        <v>vis</v>
      </c>
      <c r="E384">
        <f>VLOOKUP(C384,'Active 1'!C$21:E$968,3,FALSE)</f>
        <v>-19311.504672884548</v>
      </c>
      <c r="F384" s="2" t="s">
        <v>345</v>
      </c>
      <c r="G384" t="str">
        <f t="shared" si="34"/>
        <v>12024.308</v>
      </c>
      <c r="H384" s="69">
        <f t="shared" si="35"/>
        <v>-19311.5</v>
      </c>
      <c r="I384" s="113" t="s">
        <v>1368</v>
      </c>
      <c r="J384" s="114" t="s">
        <v>1369</v>
      </c>
      <c r="K384" s="113">
        <v>-19311.5</v>
      </c>
      <c r="L384" s="113" t="s">
        <v>376</v>
      </c>
      <c r="M384" s="114" t="s">
        <v>355</v>
      </c>
      <c r="N384" s="114"/>
      <c r="O384" s="115" t="s">
        <v>1359</v>
      </c>
      <c r="P384" s="115" t="s">
        <v>111</v>
      </c>
    </row>
    <row r="385" spans="1:16" x14ac:dyDescent="0.2">
      <c r="A385" s="69" t="str">
        <f t="shared" si="30"/>
        <v> AJ 13.17 </v>
      </c>
      <c r="B385" s="2" t="str">
        <f t="shared" si="31"/>
        <v>II</v>
      </c>
      <c r="C385" s="69">
        <f t="shared" si="32"/>
        <v>12210.487999999999</v>
      </c>
      <c r="D385" t="str">
        <f t="shared" si="33"/>
        <v>vis</v>
      </c>
      <c r="E385">
        <f>VLOOKUP(C385,'Active 1'!C$21:E$968,3,FALSE)</f>
        <v>-19200.507907082771</v>
      </c>
      <c r="F385" s="2" t="s">
        <v>345</v>
      </c>
      <c r="G385" t="str">
        <f t="shared" si="34"/>
        <v>12210.488</v>
      </c>
      <c r="H385" s="69">
        <f t="shared" si="35"/>
        <v>-19200.5</v>
      </c>
      <c r="I385" s="113" t="s">
        <v>1370</v>
      </c>
      <c r="J385" s="114" t="s">
        <v>1371</v>
      </c>
      <c r="K385" s="113">
        <v>-19200.5</v>
      </c>
      <c r="L385" s="113" t="s">
        <v>602</v>
      </c>
      <c r="M385" s="114" t="s">
        <v>355</v>
      </c>
      <c r="N385" s="114"/>
      <c r="O385" s="115" t="s">
        <v>1348</v>
      </c>
      <c r="P385" s="115" t="s">
        <v>108</v>
      </c>
    </row>
    <row r="386" spans="1:16" x14ac:dyDescent="0.2">
      <c r="A386" s="69" t="str">
        <f t="shared" si="30"/>
        <v> AJ 13.143 </v>
      </c>
      <c r="B386" s="2" t="str">
        <f t="shared" si="31"/>
        <v>I</v>
      </c>
      <c r="C386" s="69">
        <f t="shared" si="32"/>
        <v>12256.609</v>
      </c>
      <c r="D386" t="str">
        <f t="shared" si="33"/>
        <v>vis</v>
      </c>
      <c r="E386">
        <f>VLOOKUP(C386,'Active 1'!C$21:E$968,3,FALSE)</f>
        <v>-19173.011495891751</v>
      </c>
      <c r="F386" s="2" t="s">
        <v>345</v>
      </c>
      <c r="G386" t="str">
        <f t="shared" si="34"/>
        <v>12256.609</v>
      </c>
      <c r="H386" s="69">
        <f t="shared" si="35"/>
        <v>-19173</v>
      </c>
      <c r="I386" s="113" t="s">
        <v>1372</v>
      </c>
      <c r="J386" s="114" t="s">
        <v>1373</v>
      </c>
      <c r="K386" s="113">
        <v>-19173</v>
      </c>
      <c r="L386" s="113" t="s">
        <v>407</v>
      </c>
      <c r="M386" s="114" t="s">
        <v>355</v>
      </c>
      <c r="N386" s="114"/>
      <c r="O386" s="115" t="s">
        <v>1326</v>
      </c>
      <c r="P386" s="115" t="s">
        <v>112</v>
      </c>
    </row>
    <row r="387" spans="1:16" x14ac:dyDescent="0.2">
      <c r="A387" s="69" t="str">
        <f t="shared" si="30"/>
        <v> AJ 16.113 </v>
      </c>
      <c r="B387" s="2" t="str">
        <f t="shared" si="31"/>
        <v>I</v>
      </c>
      <c r="C387" s="69">
        <f t="shared" si="32"/>
        <v>12303.6</v>
      </c>
      <c r="D387" t="str">
        <f t="shared" si="33"/>
        <v>vis</v>
      </c>
      <c r="E387">
        <f>VLOOKUP(C387,'Active 1'!C$21:E$968,3,FALSE)</f>
        <v>-19144.996408225026</v>
      </c>
      <c r="F387" s="2" t="s">
        <v>345</v>
      </c>
      <c r="G387" t="str">
        <f t="shared" si="34"/>
        <v>12303.600</v>
      </c>
      <c r="H387" s="69">
        <f t="shared" si="35"/>
        <v>-19145</v>
      </c>
      <c r="I387" s="113" t="s">
        <v>1374</v>
      </c>
      <c r="J387" s="114" t="s">
        <v>1375</v>
      </c>
      <c r="K387" s="113">
        <v>-19145</v>
      </c>
      <c r="L387" s="113" t="s">
        <v>717</v>
      </c>
      <c r="M387" s="114" t="s">
        <v>355</v>
      </c>
      <c r="N387" s="114"/>
      <c r="O387" s="115" t="s">
        <v>1100</v>
      </c>
      <c r="P387" s="115" t="s">
        <v>113</v>
      </c>
    </row>
    <row r="388" spans="1:16" x14ac:dyDescent="0.2">
      <c r="A388" s="69" t="str">
        <f t="shared" si="30"/>
        <v> AJ 13.17 </v>
      </c>
      <c r="B388" s="2" t="str">
        <f t="shared" si="31"/>
        <v>II</v>
      </c>
      <c r="C388" s="69">
        <f t="shared" si="32"/>
        <v>12304.433999999999</v>
      </c>
      <c r="D388" t="str">
        <f t="shared" si="33"/>
        <v>vis</v>
      </c>
      <c r="E388">
        <f>VLOOKUP(C388,'Active 1'!C$21:E$968,3,FALSE)</f>
        <v>-19144.499194224172</v>
      </c>
      <c r="F388" s="2" t="s">
        <v>345</v>
      </c>
      <c r="G388" t="str">
        <f t="shared" si="34"/>
        <v>12304.434</v>
      </c>
      <c r="H388" s="69">
        <f t="shared" si="35"/>
        <v>-19144.5</v>
      </c>
      <c r="I388" s="113" t="s">
        <v>1376</v>
      </c>
      <c r="J388" s="114" t="s">
        <v>1377</v>
      </c>
      <c r="K388" s="113">
        <v>-19144.5</v>
      </c>
      <c r="L388" s="113" t="s">
        <v>422</v>
      </c>
      <c r="M388" s="114" t="s">
        <v>355</v>
      </c>
      <c r="N388" s="114"/>
      <c r="O388" s="115" t="s">
        <v>1348</v>
      </c>
      <c r="P388" s="115" t="s">
        <v>108</v>
      </c>
    </row>
    <row r="389" spans="1:16" x14ac:dyDescent="0.2">
      <c r="A389" s="69" t="str">
        <f t="shared" si="30"/>
        <v> AJ 13.17 </v>
      </c>
      <c r="B389" s="2" t="str">
        <f t="shared" si="31"/>
        <v>II</v>
      </c>
      <c r="C389" s="69">
        <f t="shared" si="32"/>
        <v>12309.450999999999</v>
      </c>
      <c r="D389" t="str">
        <f t="shared" si="33"/>
        <v>vis</v>
      </c>
      <c r="E389">
        <f>VLOOKUP(C389,'Active 1'!C$21:E$968,3,FALSE)</f>
        <v>-19141.508159880916</v>
      </c>
      <c r="F389" s="2" t="s">
        <v>345</v>
      </c>
      <c r="G389" t="str">
        <f t="shared" si="34"/>
        <v>12309.451</v>
      </c>
      <c r="H389" s="69">
        <f t="shared" si="35"/>
        <v>-19141.5</v>
      </c>
      <c r="I389" s="113" t="s">
        <v>1378</v>
      </c>
      <c r="J389" s="114" t="s">
        <v>1379</v>
      </c>
      <c r="K389" s="113">
        <v>-19141.5</v>
      </c>
      <c r="L389" s="113" t="s">
        <v>364</v>
      </c>
      <c r="M389" s="114" t="s">
        <v>355</v>
      </c>
      <c r="N389" s="114"/>
      <c r="O389" s="115" t="s">
        <v>1348</v>
      </c>
      <c r="P389" s="115" t="s">
        <v>108</v>
      </c>
    </row>
    <row r="390" spans="1:16" x14ac:dyDescent="0.2">
      <c r="A390" s="69" t="str">
        <f t="shared" si="30"/>
        <v> AJ 16.113 </v>
      </c>
      <c r="B390" s="2" t="str">
        <f t="shared" si="31"/>
        <v>II</v>
      </c>
      <c r="C390" s="69">
        <f t="shared" si="32"/>
        <v>12334.602000000001</v>
      </c>
      <c r="D390" t="str">
        <f t="shared" si="33"/>
        <v>vis</v>
      </c>
      <c r="E390">
        <f>VLOOKUP(C390,'Active 1'!C$21:E$968,3,FALSE)</f>
        <v>-19126.513640294062</v>
      </c>
      <c r="F390" s="2" t="s">
        <v>345</v>
      </c>
      <c r="G390" t="str">
        <f t="shared" si="34"/>
        <v>12334.602</v>
      </c>
      <c r="H390" s="69">
        <f t="shared" si="35"/>
        <v>-19126.5</v>
      </c>
      <c r="I390" s="113" t="s">
        <v>1380</v>
      </c>
      <c r="J390" s="114" t="s">
        <v>1381</v>
      </c>
      <c r="K390" s="113">
        <v>-19126.5</v>
      </c>
      <c r="L390" s="113" t="s">
        <v>760</v>
      </c>
      <c r="M390" s="114" t="s">
        <v>355</v>
      </c>
      <c r="N390" s="114"/>
      <c r="O390" s="115" t="s">
        <v>1100</v>
      </c>
      <c r="P390" s="115" t="s">
        <v>113</v>
      </c>
    </row>
    <row r="391" spans="1:16" x14ac:dyDescent="0.2">
      <c r="A391" s="69" t="str">
        <f t="shared" si="30"/>
        <v> VJEN 4.65 </v>
      </c>
      <c r="B391" s="2" t="str">
        <f t="shared" si="31"/>
        <v>I</v>
      </c>
      <c r="C391" s="69">
        <f t="shared" si="32"/>
        <v>12335.459000000001</v>
      </c>
      <c r="D391" t="str">
        <f t="shared" si="33"/>
        <v>vis</v>
      </c>
      <c r="E391">
        <f>VLOOKUP(C391,'Active 1'!C$21:E$968,3,FALSE)</f>
        <v>-19126.002714156493</v>
      </c>
      <c r="F391" s="2" t="s">
        <v>345</v>
      </c>
      <c r="G391" t="str">
        <f t="shared" si="34"/>
        <v>12335.459</v>
      </c>
      <c r="H391" s="69">
        <f t="shared" si="35"/>
        <v>-19126</v>
      </c>
      <c r="I391" s="113" t="s">
        <v>1382</v>
      </c>
      <c r="J391" s="114" t="s">
        <v>1383</v>
      </c>
      <c r="K391" s="113">
        <v>-19126</v>
      </c>
      <c r="L391" s="113" t="s">
        <v>360</v>
      </c>
      <c r="M391" s="114" t="s">
        <v>355</v>
      </c>
      <c r="N391" s="114"/>
      <c r="O391" s="115" t="s">
        <v>1359</v>
      </c>
      <c r="P391" s="115" t="s">
        <v>111</v>
      </c>
    </row>
    <row r="392" spans="1:16" x14ac:dyDescent="0.2">
      <c r="A392" s="69" t="str">
        <f t="shared" si="30"/>
        <v> AJ 13.143 </v>
      </c>
      <c r="B392" s="2" t="str">
        <f t="shared" si="31"/>
        <v>I</v>
      </c>
      <c r="C392" s="69">
        <f t="shared" si="32"/>
        <v>12625.651</v>
      </c>
      <c r="D392" t="str">
        <f t="shared" si="33"/>
        <v>vis</v>
      </c>
      <c r="E392">
        <f>VLOOKUP(C392,'Active 1'!C$21:E$968,3,FALSE)</f>
        <v>-18952.996089054177</v>
      </c>
      <c r="F392" s="2" t="s">
        <v>345</v>
      </c>
      <c r="G392" t="str">
        <f t="shared" si="34"/>
        <v>12625.651</v>
      </c>
      <c r="H392" s="69">
        <f t="shared" si="35"/>
        <v>-18953</v>
      </c>
      <c r="I392" s="113" t="s">
        <v>1384</v>
      </c>
      <c r="J392" s="114" t="s">
        <v>1385</v>
      </c>
      <c r="K392" s="113">
        <v>-18953</v>
      </c>
      <c r="L392" s="113" t="s">
        <v>576</v>
      </c>
      <c r="M392" s="114" t="s">
        <v>355</v>
      </c>
      <c r="N392" s="114"/>
      <c r="O392" s="115" t="s">
        <v>1326</v>
      </c>
      <c r="P392" s="115" t="s">
        <v>112</v>
      </c>
    </row>
    <row r="393" spans="1:16" x14ac:dyDescent="0.2">
      <c r="A393" s="69" t="str">
        <f t="shared" si="30"/>
        <v> AJ 16.113 </v>
      </c>
      <c r="B393" s="2" t="str">
        <f t="shared" si="31"/>
        <v>II</v>
      </c>
      <c r="C393" s="69">
        <f t="shared" si="32"/>
        <v>12651.638000000001</v>
      </c>
      <c r="D393" t="str">
        <f t="shared" si="33"/>
        <v>vis</v>
      </c>
      <c r="E393">
        <f>VLOOKUP(C393,'Active 1'!C$21:E$968,3,FALSE)</f>
        <v>-18937.503163106758</v>
      </c>
      <c r="F393" s="2" t="s">
        <v>345</v>
      </c>
      <c r="G393" t="str">
        <f t="shared" si="34"/>
        <v>12651.638</v>
      </c>
      <c r="H393" s="69">
        <f t="shared" si="35"/>
        <v>-18937.5</v>
      </c>
      <c r="I393" s="113" t="s">
        <v>1386</v>
      </c>
      <c r="J393" s="114" t="s">
        <v>1387</v>
      </c>
      <c r="K393" s="113">
        <v>-18937.5</v>
      </c>
      <c r="L393" s="113" t="s">
        <v>360</v>
      </c>
      <c r="M393" s="114" t="s">
        <v>355</v>
      </c>
      <c r="N393" s="114"/>
      <c r="O393" s="115" t="s">
        <v>1100</v>
      </c>
      <c r="P393" s="115" t="s">
        <v>113</v>
      </c>
    </row>
    <row r="394" spans="1:16" x14ac:dyDescent="0.2">
      <c r="A394" s="69" t="str">
        <f t="shared" si="30"/>
        <v> AJ 13.143 </v>
      </c>
      <c r="B394" s="2" t="str">
        <f t="shared" si="31"/>
        <v>II</v>
      </c>
      <c r="C394" s="69">
        <f t="shared" si="32"/>
        <v>12651.65</v>
      </c>
      <c r="D394" t="str">
        <f t="shared" si="33"/>
        <v>vis</v>
      </c>
      <c r="E394">
        <f>VLOOKUP(C394,'Active 1'!C$21:E$968,3,FALSE)</f>
        <v>-18937.49600894847</v>
      </c>
      <c r="F394" s="2" t="s">
        <v>345</v>
      </c>
      <c r="G394" t="str">
        <f t="shared" si="34"/>
        <v>12651.650</v>
      </c>
      <c r="H394" s="69">
        <f t="shared" si="35"/>
        <v>-18937.5</v>
      </c>
      <c r="I394" s="113" t="s">
        <v>1388</v>
      </c>
      <c r="J394" s="114" t="s">
        <v>1389</v>
      </c>
      <c r="K394" s="113">
        <v>-18937.5</v>
      </c>
      <c r="L394" s="113" t="s">
        <v>576</v>
      </c>
      <c r="M394" s="114" t="s">
        <v>355</v>
      </c>
      <c r="N394" s="114"/>
      <c r="O394" s="115" t="s">
        <v>1326</v>
      </c>
      <c r="P394" s="115" t="s">
        <v>112</v>
      </c>
    </row>
    <row r="395" spans="1:16" x14ac:dyDescent="0.2">
      <c r="A395" s="69" t="str">
        <f t="shared" ref="A395:A458" si="36">P395</f>
        <v> AJ 13.143 </v>
      </c>
      <c r="B395" s="2" t="str">
        <f t="shared" ref="B395:B458" si="37">IF(H395=INT(H395),"I","II")</f>
        <v>II</v>
      </c>
      <c r="C395" s="69">
        <f t="shared" ref="C395:C458" si="38">1*G395</f>
        <v>12661.686</v>
      </c>
      <c r="D395" t="str">
        <f t="shared" ref="D395:D458" si="39">VLOOKUP(F395,I$1:J$5,2,FALSE)</f>
        <v>vis</v>
      </c>
      <c r="E395">
        <f>VLOOKUP(C395,'Active 1'!C$21:E$968,3,FALSE)</f>
        <v>-18931.512747902241</v>
      </c>
      <c r="F395" s="2" t="s">
        <v>345</v>
      </c>
      <c r="G395" t="str">
        <f t="shared" ref="G395:G458" si="40">MID(I395,3,LEN(I395)-3)</f>
        <v>12661.686</v>
      </c>
      <c r="H395" s="69">
        <f t="shared" ref="H395:H458" si="41">1*K395</f>
        <v>-18931.5</v>
      </c>
      <c r="I395" s="113" t="s">
        <v>1390</v>
      </c>
      <c r="J395" s="114" t="s">
        <v>1391</v>
      </c>
      <c r="K395" s="113">
        <v>-18931.5</v>
      </c>
      <c r="L395" s="113" t="s">
        <v>569</v>
      </c>
      <c r="M395" s="114" t="s">
        <v>355</v>
      </c>
      <c r="N395" s="114"/>
      <c r="O395" s="115" t="s">
        <v>1326</v>
      </c>
      <c r="P395" s="115" t="s">
        <v>112</v>
      </c>
    </row>
    <row r="396" spans="1:16" x14ac:dyDescent="0.2">
      <c r="A396" s="69" t="str">
        <f t="shared" si="36"/>
        <v> AJ 13.143 </v>
      </c>
      <c r="B396" s="2" t="str">
        <f t="shared" si="37"/>
        <v>II</v>
      </c>
      <c r="C396" s="69">
        <f t="shared" si="38"/>
        <v>12666.73</v>
      </c>
      <c r="D396" t="str">
        <f t="shared" si="39"/>
        <v>vis</v>
      </c>
      <c r="E396">
        <f>VLOOKUP(C396,'Active 1'!C$21:E$968,3,FALSE)</f>
        <v>-18928.505616702842</v>
      </c>
      <c r="F396" s="2" t="s">
        <v>345</v>
      </c>
      <c r="G396" t="str">
        <f t="shared" si="40"/>
        <v>12666.730</v>
      </c>
      <c r="H396" s="69">
        <f t="shared" si="41"/>
        <v>-18928.5</v>
      </c>
      <c r="I396" s="113" t="s">
        <v>1392</v>
      </c>
      <c r="J396" s="114" t="s">
        <v>1393</v>
      </c>
      <c r="K396" s="113">
        <v>-18928.5</v>
      </c>
      <c r="L396" s="113" t="s">
        <v>419</v>
      </c>
      <c r="M396" s="114" t="s">
        <v>355</v>
      </c>
      <c r="N396" s="114"/>
      <c r="O396" s="115" t="s">
        <v>1326</v>
      </c>
      <c r="P396" s="115" t="s">
        <v>112</v>
      </c>
    </row>
    <row r="397" spans="1:16" x14ac:dyDescent="0.2">
      <c r="A397" s="69" t="str">
        <f t="shared" si="36"/>
        <v> AJ 16.113 </v>
      </c>
      <c r="B397" s="2" t="str">
        <f t="shared" si="37"/>
        <v>I</v>
      </c>
      <c r="C397" s="69">
        <f t="shared" si="38"/>
        <v>13046.654</v>
      </c>
      <c r="D397" t="str">
        <f t="shared" si="39"/>
        <v>vis</v>
      </c>
      <c r="E397">
        <f>VLOOKUP(C397,'Active 1'!C$21:E$968,3,FALSE)</f>
        <v>-18702.002580659901</v>
      </c>
      <c r="F397" s="2" t="s">
        <v>345</v>
      </c>
      <c r="G397" t="str">
        <f t="shared" si="40"/>
        <v>13046.654</v>
      </c>
      <c r="H397" s="69">
        <f t="shared" si="41"/>
        <v>-18702</v>
      </c>
      <c r="I397" s="113" t="s">
        <v>1394</v>
      </c>
      <c r="J397" s="114" t="s">
        <v>1395</v>
      </c>
      <c r="K397" s="113">
        <v>-18702</v>
      </c>
      <c r="L397" s="113" t="s">
        <v>381</v>
      </c>
      <c r="M397" s="114" t="s">
        <v>355</v>
      </c>
      <c r="N397" s="114"/>
      <c r="O397" s="115" t="s">
        <v>1100</v>
      </c>
      <c r="P397" s="115" t="s">
        <v>113</v>
      </c>
    </row>
    <row r="398" spans="1:16" x14ac:dyDescent="0.2">
      <c r="A398" s="69" t="str">
        <f t="shared" si="36"/>
        <v> AN 163.87 </v>
      </c>
      <c r="B398" s="2" t="str">
        <f t="shared" si="37"/>
        <v>I</v>
      </c>
      <c r="C398" s="69">
        <f t="shared" si="38"/>
        <v>14472.395</v>
      </c>
      <c r="D398" t="str">
        <f t="shared" si="39"/>
        <v>vis</v>
      </c>
      <c r="E398">
        <f>VLOOKUP(C398,'Active 1'!C$21:E$968,3,FALSE)</f>
        <v>-17852.004514965447</v>
      </c>
      <c r="F398" s="2" t="s">
        <v>345</v>
      </c>
      <c r="G398" t="str">
        <f t="shared" si="40"/>
        <v>14472.395</v>
      </c>
      <c r="H398" s="69">
        <f t="shared" si="41"/>
        <v>-17852</v>
      </c>
      <c r="I398" s="113" t="s">
        <v>1396</v>
      </c>
      <c r="J398" s="114" t="s">
        <v>1397</v>
      </c>
      <c r="K398" s="113">
        <v>-17852</v>
      </c>
      <c r="L398" s="113" t="s">
        <v>376</v>
      </c>
      <c r="M398" s="114" t="s">
        <v>355</v>
      </c>
      <c r="N398" s="114"/>
      <c r="O398" s="115" t="s">
        <v>1398</v>
      </c>
      <c r="P398" s="115" t="s">
        <v>114</v>
      </c>
    </row>
    <row r="399" spans="1:16" x14ac:dyDescent="0.2">
      <c r="A399" s="69" t="str">
        <f t="shared" si="36"/>
        <v> AN 163.87 </v>
      </c>
      <c r="B399" s="2" t="str">
        <f t="shared" si="37"/>
        <v>I</v>
      </c>
      <c r="C399" s="69">
        <f t="shared" si="38"/>
        <v>14487.522999999999</v>
      </c>
      <c r="D399" t="str">
        <f t="shared" si="39"/>
        <v>vis</v>
      </c>
      <c r="E399">
        <f>VLOOKUP(C399,'Active 1'!C$21:E$968,3,FALSE)</f>
        <v>-17842.985506086679</v>
      </c>
      <c r="F399" s="2" t="s">
        <v>345</v>
      </c>
      <c r="G399" t="str">
        <f t="shared" si="40"/>
        <v>14487.523</v>
      </c>
      <c r="H399" s="69">
        <f t="shared" si="41"/>
        <v>-17843</v>
      </c>
      <c r="I399" s="113" t="s">
        <v>1399</v>
      </c>
      <c r="J399" s="114" t="s">
        <v>1400</v>
      </c>
      <c r="K399" s="113">
        <v>-17843</v>
      </c>
      <c r="L399" s="113" t="s">
        <v>1401</v>
      </c>
      <c r="M399" s="114" t="s">
        <v>355</v>
      </c>
      <c r="N399" s="114"/>
      <c r="O399" s="115" t="s">
        <v>1398</v>
      </c>
      <c r="P399" s="115" t="s">
        <v>114</v>
      </c>
    </row>
    <row r="400" spans="1:16" x14ac:dyDescent="0.2">
      <c r="A400" s="69" t="str">
        <f t="shared" si="36"/>
        <v> AN 163.87 </v>
      </c>
      <c r="B400" s="2" t="str">
        <f t="shared" si="37"/>
        <v>I</v>
      </c>
      <c r="C400" s="69">
        <f t="shared" si="38"/>
        <v>14492.544</v>
      </c>
      <c r="D400" t="str">
        <f t="shared" si="39"/>
        <v>vis</v>
      </c>
      <c r="E400">
        <f>VLOOKUP(C400,'Active 1'!C$21:E$968,3,FALSE)</f>
        <v>-17839.992087023991</v>
      </c>
      <c r="F400" s="2" t="s">
        <v>345</v>
      </c>
      <c r="G400" t="str">
        <f t="shared" si="40"/>
        <v>14492.544</v>
      </c>
      <c r="H400" s="69">
        <f t="shared" si="41"/>
        <v>-17840</v>
      </c>
      <c r="I400" s="113" t="s">
        <v>1402</v>
      </c>
      <c r="J400" s="114" t="s">
        <v>1403</v>
      </c>
      <c r="K400" s="113">
        <v>-17840</v>
      </c>
      <c r="L400" s="113" t="s">
        <v>1014</v>
      </c>
      <c r="M400" s="114" t="s">
        <v>355</v>
      </c>
      <c r="N400" s="114"/>
      <c r="O400" s="115" t="s">
        <v>1398</v>
      </c>
      <c r="P400" s="115" t="s">
        <v>114</v>
      </c>
    </row>
    <row r="401" spans="1:16" x14ac:dyDescent="0.2">
      <c r="A401" s="69" t="str">
        <f t="shared" si="36"/>
        <v> AN 163.87 </v>
      </c>
      <c r="B401" s="2" t="str">
        <f t="shared" si="37"/>
        <v>II</v>
      </c>
      <c r="C401" s="69">
        <f t="shared" si="38"/>
        <v>14493.39</v>
      </c>
      <c r="D401" t="str">
        <f t="shared" si="39"/>
        <v>vis</v>
      </c>
      <c r="E401">
        <f>VLOOKUP(C401,'Active 1'!C$21:E$968,3,FALSE)</f>
        <v>-17839.487718864857</v>
      </c>
      <c r="F401" s="2" t="s">
        <v>345</v>
      </c>
      <c r="G401" t="str">
        <f t="shared" si="40"/>
        <v>14493.390</v>
      </c>
      <c r="H401" s="69">
        <f t="shared" si="41"/>
        <v>-17839.5</v>
      </c>
      <c r="I401" s="113" t="s">
        <v>1404</v>
      </c>
      <c r="J401" s="114" t="s">
        <v>1405</v>
      </c>
      <c r="K401" s="113">
        <v>-17839.5</v>
      </c>
      <c r="L401" s="113" t="s">
        <v>1406</v>
      </c>
      <c r="M401" s="114" t="s">
        <v>355</v>
      </c>
      <c r="N401" s="114"/>
      <c r="O401" s="115" t="s">
        <v>1398</v>
      </c>
      <c r="P401" s="115" t="s">
        <v>114</v>
      </c>
    </row>
    <row r="402" spans="1:16" x14ac:dyDescent="0.2">
      <c r="A402" s="69" t="str">
        <f t="shared" si="36"/>
        <v> AN 163.87 </v>
      </c>
      <c r="B402" s="2" t="str">
        <f t="shared" si="37"/>
        <v>II</v>
      </c>
      <c r="C402" s="69">
        <f t="shared" si="38"/>
        <v>14513.496999999999</v>
      </c>
      <c r="D402" t="str">
        <f t="shared" si="39"/>
        <v>vis</v>
      </c>
      <c r="E402">
        <f>VLOOKUP(C402,'Active 1'!C$21:E$968,3,FALSE)</f>
        <v>-17827.5003304774</v>
      </c>
      <c r="F402" s="2" t="s">
        <v>345</v>
      </c>
      <c r="G402" t="str">
        <f t="shared" si="40"/>
        <v>14513.497</v>
      </c>
      <c r="H402" s="69">
        <f t="shared" si="41"/>
        <v>-17827.5</v>
      </c>
      <c r="I402" s="113" t="s">
        <v>1407</v>
      </c>
      <c r="J402" s="114" t="s">
        <v>1408</v>
      </c>
      <c r="K402" s="113">
        <v>-17827.5</v>
      </c>
      <c r="L402" s="113" t="s">
        <v>371</v>
      </c>
      <c r="M402" s="114" t="s">
        <v>355</v>
      </c>
      <c r="N402" s="114"/>
      <c r="O402" s="115" t="s">
        <v>1398</v>
      </c>
      <c r="P402" s="115" t="s">
        <v>114</v>
      </c>
    </row>
    <row r="403" spans="1:16" x14ac:dyDescent="0.2">
      <c r="A403" s="69" t="str">
        <f t="shared" si="36"/>
        <v> AN 163.87 </v>
      </c>
      <c r="B403" s="2" t="str">
        <f t="shared" si="37"/>
        <v>I</v>
      </c>
      <c r="C403" s="69">
        <f t="shared" si="38"/>
        <v>14514.352000000001</v>
      </c>
      <c r="D403" t="str">
        <f t="shared" si="39"/>
        <v>vis</v>
      </c>
      <c r="E403">
        <f>VLOOKUP(C403,'Active 1'!C$21:E$968,3,FALSE)</f>
        <v>-17826.99059669955</v>
      </c>
      <c r="F403" s="2" t="s">
        <v>345</v>
      </c>
      <c r="G403" t="str">
        <f t="shared" si="40"/>
        <v>14514.352</v>
      </c>
      <c r="H403" s="69">
        <f t="shared" si="41"/>
        <v>-17827</v>
      </c>
      <c r="I403" s="113" t="s">
        <v>1409</v>
      </c>
      <c r="J403" s="114" t="s">
        <v>1410</v>
      </c>
      <c r="K403" s="113">
        <v>-17827</v>
      </c>
      <c r="L403" s="113" t="s">
        <v>911</v>
      </c>
      <c r="M403" s="114" t="s">
        <v>355</v>
      </c>
      <c r="N403" s="114"/>
      <c r="O403" s="115" t="s">
        <v>1398</v>
      </c>
      <c r="P403" s="115" t="s">
        <v>114</v>
      </c>
    </row>
    <row r="404" spans="1:16" x14ac:dyDescent="0.2">
      <c r="A404" s="69" t="str">
        <f t="shared" si="36"/>
        <v> AN 163.87 </v>
      </c>
      <c r="B404" s="2" t="str">
        <f t="shared" si="37"/>
        <v>I</v>
      </c>
      <c r="C404" s="69">
        <f t="shared" si="38"/>
        <v>14519.388000000001</v>
      </c>
      <c r="D404" t="str">
        <f t="shared" si="39"/>
        <v>vis</v>
      </c>
      <c r="E404">
        <f>VLOOKUP(C404,'Active 1'!C$21:E$968,3,FALSE)</f>
        <v>-17823.988234939006</v>
      </c>
      <c r="F404" s="2" t="s">
        <v>345</v>
      </c>
      <c r="G404" t="str">
        <f t="shared" si="40"/>
        <v>14519.388</v>
      </c>
      <c r="H404" s="69">
        <f t="shared" si="41"/>
        <v>-17824</v>
      </c>
      <c r="I404" s="113" t="s">
        <v>1411</v>
      </c>
      <c r="J404" s="114" t="s">
        <v>1412</v>
      </c>
      <c r="K404" s="113">
        <v>-17824</v>
      </c>
      <c r="L404" s="113" t="s">
        <v>1006</v>
      </c>
      <c r="M404" s="114" t="s">
        <v>355</v>
      </c>
      <c r="N404" s="114"/>
      <c r="O404" s="115" t="s">
        <v>1398</v>
      </c>
      <c r="P404" s="115" t="s">
        <v>114</v>
      </c>
    </row>
    <row r="405" spans="1:16" x14ac:dyDescent="0.2">
      <c r="A405" s="69" t="str">
        <f t="shared" si="36"/>
        <v> AN 163.87 </v>
      </c>
      <c r="B405" s="2" t="str">
        <f t="shared" si="37"/>
        <v>I</v>
      </c>
      <c r="C405" s="69">
        <f t="shared" si="38"/>
        <v>14524.42</v>
      </c>
      <c r="D405" t="str">
        <f t="shared" si="39"/>
        <v>vis</v>
      </c>
      <c r="E405">
        <f>VLOOKUP(C405,'Active 1'!C$21:E$968,3,FALSE)</f>
        <v>-17820.988257897894</v>
      </c>
      <c r="F405" s="2" t="s">
        <v>345</v>
      </c>
      <c r="G405" t="str">
        <f t="shared" si="40"/>
        <v>14524.420</v>
      </c>
      <c r="H405" s="69">
        <f t="shared" si="41"/>
        <v>-17821</v>
      </c>
      <c r="I405" s="113" t="s">
        <v>1413</v>
      </c>
      <c r="J405" s="114" t="s">
        <v>1414</v>
      </c>
      <c r="K405" s="113">
        <v>-17821</v>
      </c>
      <c r="L405" s="113" t="s">
        <v>1006</v>
      </c>
      <c r="M405" s="114" t="s">
        <v>355</v>
      </c>
      <c r="N405" s="114"/>
      <c r="O405" s="115" t="s">
        <v>1398</v>
      </c>
      <c r="P405" s="115" t="s">
        <v>114</v>
      </c>
    </row>
    <row r="406" spans="1:16" x14ac:dyDescent="0.2">
      <c r="A406" s="69" t="str">
        <f t="shared" si="36"/>
        <v> AN 163.87 </v>
      </c>
      <c r="B406" s="2" t="str">
        <f t="shared" si="37"/>
        <v>II</v>
      </c>
      <c r="C406" s="69">
        <f t="shared" si="38"/>
        <v>14540.342000000001</v>
      </c>
      <c r="D406" t="str">
        <f t="shared" si="39"/>
        <v>vis</v>
      </c>
      <c r="E406">
        <f>VLOOKUP(C406,'Active 1'!C$21:E$968,3,FALSE)</f>
        <v>-17811.495882212555</v>
      </c>
      <c r="F406" s="2" t="s">
        <v>345</v>
      </c>
      <c r="G406" t="str">
        <f t="shared" si="40"/>
        <v>14540.342</v>
      </c>
      <c r="H406" s="69">
        <f t="shared" si="41"/>
        <v>-17811.5</v>
      </c>
      <c r="I406" s="113" t="s">
        <v>1415</v>
      </c>
      <c r="J406" s="114" t="s">
        <v>1416</v>
      </c>
      <c r="K406" s="113">
        <v>-17811.5</v>
      </c>
      <c r="L406" s="113" t="s">
        <v>576</v>
      </c>
      <c r="M406" s="114" t="s">
        <v>355</v>
      </c>
      <c r="N406" s="114"/>
      <c r="O406" s="115" t="s">
        <v>1398</v>
      </c>
      <c r="P406" s="115" t="s">
        <v>114</v>
      </c>
    </row>
    <row r="407" spans="1:16" x14ac:dyDescent="0.2">
      <c r="A407" s="69" t="str">
        <f t="shared" si="36"/>
        <v> AN 163.87 </v>
      </c>
      <c r="B407" s="2" t="str">
        <f t="shared" si="37"/>
        <v>I</v>
      </c>
      <c r="C407" s="69">
        <f t="shared" si="38"/>
        <v>14779.368</v>
      </c>
      <c r="D407" t="str">
        <f t="shared" si="39"/>
        <v>vis</v>
      </c>
      <c r="E407">
        <f>VLOOKUP(C407,'Active 1'!C$21:E$968,3,FALSE)</f>
        <v>-17668.993395680511</v>
      </c>
      <c r="F407" s="2" t="s">
        <v>345</v>
      </c>
      <c r="G407" t="str">
        <f t="shared" si="40"/>
        <v>14779.368</v>
      </c>
      <c r="H407" s="69">
        <f t="shared" si="41"/>
        <v>-17669</v>
      </c>
      <c r="I407" s="113" t="s">
        <v>1417</v>
      </c>
      <c r="J407" s="114" t="s">
        <v>1418</v>
      </c>
      <c r="K407" s="113">
        <v>-17669</v>
      </c>
      <c r="L407" s="113" t="s">
        <v>657</v>
      </c>
      <c r="M407" s="114" t="s">
        <v>355</v>
      </c>
      <c r="N407" s="114"/>
      <c r="O407" s="115" t="s">
        <v>1398</v>
      </c>
      <c r="P407" s="115" t="s">
        <v>114</v>
      </c>
    </row>
    <row r="408" spans="1:16" x14ac:dyDescent="0.2">
      <c r="A408" s="69" t="str">
        <f t="shared" si="36"/>
        <v> AN 163.87 </v>
      </c>
      <c r="B408" s="2" t="str">
        <f t="shared" si="37"/>
        <v>I</v>
      </c>
      <c r="C408" s="69">
        <f t="shared" si="38"/>
        <v>14784.392</v>
      </c>
      <c r="D408" t="str">
        <f t="shared" si="39"/>
        <v>vis</v>
      </c>
      <c r="E408">
        <f>VLOOKUP(C408,'Active 1'!C$21:E$968,3,FALSE)</f>
        <v>-17665.998188078254</v>
      </c>
      <c r="F408" s="2" t="s">
        <v>345</v>
      </c>
      <c r="G408" t="str">
        <f t="shared" si="40"/>
        <v>14784.392</v>
      </c>
      <c r="H408" s="69">
        <f t="shared" si="41"/>
        <v>-17666</v>
      </c>
      <c r="I408" s="113" t="s">
        <v>1419</v>
      </c>
      <c r="J408" s="114" t="s">
        <v>1420</v>
      </c>
      <c r="K408" s="113">
        <v>-17666</v>
      </c>
      <c r="L408" s="113" t="s">
        <v>515</v>
      </c>
      <c r="M408" s="114" t="s">
        <v>355</v>
      </c>
      <c r="N408" s="114"/>
      <c r="O408" s="115" t="s">
        <v>1398</v>
      </c>
      <c r="P408" s="115" t="s">
        <v>114</v>
      </c>
    </row>
    <row r="409" spans="1:16" x14ac:dyDescent="0.2">
      <c r="A409" s="69" t="str">
        <f t="shared" si="36"/>
        <v> AN 163.87 </v>
      </c>
      <c r="B409" s="2" t="str">
        <f t="shared" si="37"/>
        <v>I</v>
      </c>
      <c r="C409" s="69">
        <f t="shared" si="38"/>
        <v>14804.509</v>
      </c>
      <c r="D409" t="str">
        <f t="shared" si="39"/>
        <v>vis</v>
      </c>
      <c r="E409">
        <f>VLOOKUP(C409,'Active 1'!C$21:E$968,3,FALSE)</f>
        <v>-17654.004837892229</v>
      </c>
      <c r="F409" s="2" t="s">
        <v>345</v>
      </c>
      <c r="G409" t="str">
        <f t="shared" si="40"/>
        <v>14804.509</v>
      </c>
      <c r="H409" s="69">
        <f t="shared" si="41"/>
        <v>-17654</v>
      </c>
      <c r="I409" s="113" t="s">
        <v>1421</v>
      </c>
      <c r="J409" s="114" t="s">
        <v>1422</v>
      </c>
      <c r="K409" s="113">
        <v>-17654</v>
      </c>
      <c r="L409" s="113" t="s">
        <v>376</v>
      </c>
      <c r="M409" s="114" t="s">
        <v>355</v>
      </c>
      <c r="N409" s="114"/>
      <c r="O409" s="115" t="s">
        <v>1398</v>
      </c>
      <c r="P409" s="115" t="s">
        <v>114</v>
      </c>
    </row>
    <row r="410" spans="1:16" x14ac:dyDescent="0.2">
      <c r="A410" s="69" t="str">
        <f t="shared" si="36"/>
        <v> AN 163.87 </v>
      </c>
      <c r="B410" s="2" t="str">
        <f t="shared" si="37"/>
        <v>II</v>
      </c>
      <c r="C410" s="69">
        <f t="shared" si="38"/>
        <v>14815.419</v>
      </c>
      <c r="D410" t="str">
        <f t="shared" si="39"/>
        <v>vis</v>
      </c>
      <c r="E410">
        <f>VLOOKUP(C410,'Active 1'!C$21:E$968,3,FALSE)</f>
        <v>-17647.500515650863</v>
      </c>
      <c r="F410" s="2" t="s">
        <v>345</v>
      </c>
      <c r="G410" t="str">
        <f t="shared" si="40"/>
        <v>14815.419</v>
      </c>
      <c r="H410" s="69">
        <f t="shared" si="41"/>
        <v>-17647.5</v>
      </c>
      <c r="I410" s="113" t="s">
        <v>1423</v>
      </c>
      <c r="J410" s="114" t="s">
        <v>1424</v>
      </c>
      <c r="K410" s="113">
        <v>-17647.5</v>
      </c>
      <c r="L410" s="113" t="s">
        <v>371</v>
      </c>
      <c r="M410" s="114" t="s">
        <v>355</v>
      </c>
      <c r="N410" s="114"/>
      <c r="O410" s="115" t="s">
        <v>1398</v>
      </c>
      <c r="P410" s="115" t="s">
        <v>114</v>
      </c>
    </row>
    <row r="411" spans="1:16" x14ac:dyDescent="0.2">
      <c r="A411" s="69" t="str">
        <f t="shared" si="36"/>
        <v> AN 163.87 </v>
      </c>
      <c r="B411" s="2" t="str">
        <f t="shared" si="37"/>
        <v>II</v>
      </c>
      <c r="C411" s="69">
        <f t="shared" si="38"/>
        <v>14820.449000000001</v>
      </c>
      <c r="D411" t="str">
        <f t="shared" si="39"/>
        <v>vis</v>
      </c>
      <c r="E411">
        <f>VLOOKUP(C411,'Active 1'!C$21:E$968,3,FALSE)</f>
        <v>-17644.501730969463</v>
      </c>
      <c r="F411" s="2" t="s">
        <v>345</v>
      </c>
      <c r="G411" t="str">
        <f t="shared" si="40"/>
        <v>14820.449</v>
      </c>
      <c r="H411" s="69">
        <f t="shared" si="41"/>
        <v>-17644.5</v>
      </c>
      <c r="I411" s="113" t="s">
        <v>1425</v>
      </c>
      <c r="J411" s="114" t="s">
        <v>1426</v>
      </c>
      <c r="K411" s="113">
        <v>-17644.5</v>
      </c>
      <c r="L411" s="113" t="s">
        <v>531</v>
      </c>
      <c r="M411" s="114" t="s">
        <v>355</v>
      </c>
      <c r="N411" s="114"/>
      <c r="O411" s="115" t="s">
        <v>1398</v>
      </c>
      <c r="P411" s="115" t="s">
        <v>114</v>
      </c>
    </row>
    <row r="412" spans="1:16" x14ac:dyDescent="0.2">
      <c r="A412" s="69" t="str">
        <f t="shared" si="36"/>
        <v> AN 163.87 </v>
      </c>
      <c r="B412" s="2" t="str">
        <f t="shared" si="37"/>
        <v>I</v>
      </c>
      <c r="C412" s="69">
        <f t="shared" si="38"/>
        <v>14836.382</v>
      </c>
      <c r="D412" t="str">
        <f t="shared" si="39"/>
        <v>vis</v>
      </c>
      <c r="E412">
        <f>VLOOKUP(C412,'Active 1'!C$21:E$968,3,FALSE)</f>
        <v>-17635.0027973057</v>
      </c>
      <c r="F412" s="2" t="s">
        <v>345</v>
      </c>
      <c r="G412" t="str">
        <f t="shared" si="40"/>
        <v>14836.382</v>
      </c>
      <c r="H412" s="69">
        <f t="shared" si="41"/>
        <v>-17635</v>
      </c>
      <c r="I412" s="113" t="s">
        <v>1427</v>
      </c>
      <c r="J412" s="114" t="s">
        <v>1428</v>
      </c>
      <c r="K412" s="113">
        <v>-17635</v>
      </c>
      <c r="L412" s="113" t="s">
        <v>360</v>
      </c>
      <c r="M412" s="114" t="s">
        <v>355</v>
      </c>
      <c r="N412" s="114"/>
      <c r="O412" s="115" t="s">
        <v>1398</v>
      </c>
      <c r="P412" s="115" t="s">
        <v>114</v>
      </c>
    </row>
    <row r="413" spans="1:16" x14ac:dyDescent="0.2">
      <c r="A413" s="69" t="str">
        <f t="shared" si="36"/>
        <v> AN 163.87 </v>
      </c>
      <c r="B413" s="2" t="str">
        <f t="shared" si="37"/>
        <v>I</v>
      </c>
      <c r="C413" s="69">
        <f t="shared" si="38"/>
        <v>14851.495000000001</v>
      </c>
      <c r="D413" t="str">
        <f t="shared" si="39"/>
        <v>vis</v>
      </c>
      <c r="E413">
        <f>VLOOKUP(C413,'Active 1'!C$21:E$968,3,FALSE)</f>
        <v>-17625.992731124785</v>
      </c>
      <c r="F413" s="2" t="s">
        <v>345</v>
      </c>
      <c r="G413" t="str">
        <f t="shared" si="40"/>
        <v>14851.495</v>
      </c>
      <c r="H413" s="69">
        <f t="shared" si="41"/>
        <v>-17626</v>
      </c>
      <c r="I413" s="113" t="s">
        <v>1429</v>
      </c>
      <c r="J413" s="114" t="s">
        <v>1430</v>
      </c>
      <c r="K413" s="113">
        <v>-17626</v>
      </c>
      <c r="L413" s="113" t="s">
        <v>348</v>
      </c>
      <c r="M413" s="114" t="s">
        <v>355</v>
      </c>
      <c r="N413" s="114"/>
      <c r="O413" s="115" t="s">
        <v>1398</v>
      </c>
      <c r="P413" s="115" t="s">
        <v>114</v>
      </c>
    </row>
    <row r="414" spans="1:16" x14ac:dyDescent="0.2">
      <c r="A414" s="69" t="str">
        <f t="shared" si="36"/>
        <v> AN 163.87 </v>
      </c>
      <c r="B414" s="2" t="str">
        <f t="shared" si="37"/>
        <v>II</v>
      </c>
      <c r="C414" s="69">
        <f t="shared" si="38"/>
        <v>14862.401</v>
      </c>
      <c r="D414" t="str">
        <f t="shared" si="39"/>
        <v>vis</v>
      </c>
      <c r="E414">
        <f>VLOOKUP(C414,'Active 1'!C$21:E$968,3,FALSE)</f>
        <v>-17619.49079360285</v>
      </c>
      <c r="F414" s="2" t="s">
        <v>345</v>
      </c>
      <c r="G414" t="str">
        <f t="shared" si="40"/>
        <v>14862.401</v>
      </c>
      <c r="H414" s="69">
        <f t="shared" si="41"/>
        <v>-17619.5</v>
      </c>
      <c r="I414" s="113" t="s">
        <v>1431</v>
      </c>
      <c r="J414" s="114" t="s">
        <v>1432</v>
      </c>
      <c r="K414" s="113">
        <v>-17619.5</v>
      </c>
      <c r="L414" s="113" t="s">
        <v>878</v>
      </c>
      <c r="M414" s="114" t="s">
        <v>355</v>
      </c>
      <c r="N414" s="114"/>
      <c r="O414" s="115" t="s">
        <v>1398</v>
      </c>
      <c r="P414" s="115" t="s">
        <v>114</v>
      </c>
    </row>
    <row r="415" spans="1:16" x14ac:dyDescent="0.2">
      <c r="A415" s="69" t="str">
        <f t="shared" si="36"/>
        <v> AN 163.87 </v>
      </c>
      <c r="B415" s="2" t="str">
        <f t="shared" si="37"/>
        <v>II</v>
      </c>
      <c r="C415" s="69">
        <f t="shared" si="38"/>
        <v>14867.427</v>
      </c>
      <c r="D415" t="str">
        <f t="shared" si="39"/>
        <v>vis</v>
      </c>
      <c r="E415">
        <f>VLOOKUP(C415,'Active 1'!C$21:E$968,3,FALSE)</f>
        <v>-17616.494393640878</v>
      </c>
      <c r="F415" s="2" t="s">
        <v>345</v>
      </c>
      <c r="G415" t="str">
        <f t="shared" si="40"/>
        <v>14867.427</v>
      </c>
      <c r="H415" s="69">
        <f t="shared" si="41"/>
        <v>-17616.5</v>
      </c>
      <c r="I415" s="113" t="s">
        <v>1433</v>
      </c>
      <c r="J415" s="114" t="s">
        <v>1434</v>
      </c>
      <c r="K415" s="113">
        <v>-17616.5</v>
      </c>
      <c r="L415" s="113" t="s">
        <v>790</v>
      </c>
      <c r="M415" s="114" t="s">
        <v>355</v>
      </c>
      <c r="N415" s="114"/>
      <c r="O415" s="115" t="s">
        <v>1398</v>
      </c>
      <c r="P415" s="115" t="s">
        <v>114</v>
      </c>
    </row>
    <row r="416" spans="1:16" x14ac:dyDescent="0.2">
      <c r="A416" s="69" t="str">
        <f t="shared" si="36"/>
        <v> AN 163.87 </v>
      </c>
      <c r="B416" s="2" t="str">
        <f t="shared" si="37"/>
        <v>II</v>
      </c>
      <c r="C416" s="69">
        <f t="shared" si="38"/>
        <v>14872.442999999999</v>
      </c>
      <c r="D416" t="str">
        <f t="shared" si="39"/>
        <v>vis</v>
      </c>
      <c r="E416">
        <f>VLOOKUP(C416,'Active 1'!C$21:E$968,3,FALSE)</f>
        <v>-17613.503955477481</v>
      </c>
      <c r="F416" s="2" t="s">
        <v>345</v>
      </c>
      <c r="G416" t="str">
        <f t="shared" si="40"/>
        <v>14872.443</v>
      </c>
      <c r="H416" s="69">
        <f t="shared" si="41"/>
        <v>-17613.5</v>
      </c>
      <c r="I416" s="113" t="s">
        <v>1435</v>
      </c>
      <c r="J416" s="114" t="s">
        <v>1436</v>
      </c>
      <c r="K416" s="113">
        <v>-17613.5</v>
      </c>
      <c r="L416" s="113" t="s">
        <v>607</v>
      </c>
      <c r="M416" s="114" t="s">
        <v>355</v>
      </c>
      <c r="N416" s="114"/>
      <c r="O416" s="115" t="s">
        <v>1398</v>
      </c>
      <c r="P416" s="115" t="s">
        <v>114</v>
      </c>
    </row>
    <row r="417" spans="1:16" x14ac:dyDescent="0.2">
      <c r="A417" s="69" t="str">
        <f t="shared" si="36"/>
        <v> AN 163.87 </v>
      </c>
      <c r="B417" s="2" t="str">
        <f t="shared" si="37"/>
        <v>II</v>
      </c>
      <c r="C417" s="69">
        <f t="shared" si="38"/>
        <v>14877.482</v>
      </c>
      <c r="D417" t="str">
        <f t="shared" si="39"/>
        <v>vis</v>
      </c>
      <c r="E417">
        <f>VLOOKUP(C417,'Active 1'!C$21:E$968,3,FALSE)</f>
        <v>-17610.499805177365</v>
      </c>
      <c r="F417" s="2" t="s">
        <v>345</v>
      </c>
      <c r="G417" t="str">
        <f t="shared" si="40"/>
        <v>14877.482</v>
      </c>
      <c r="H417" s="69">
        <f t="shared" si="41"/>
        <v>-17610.5</v>
      </c>
      <c r="I417" s="113" t="s">
        <v>1437</v>
      </c>
      <c r="J417" s="114" t="s">
        <v>1438</v>
      </c>
      <c r="K417" s="113">
        <v>-17610.5</v>
      </c>
      <c r="L417" s="113" t="s">
        <v>541</v>
      </c>
      <c r="M417" s="114" t="s">
        <v>355</v>
      </c>
      <c r="N417" s="114"/>
      <c r="O417" s="115" t="s">
        <v>1398</v>
      </c>
      <c r="P417" s="115" t="s">
        <v>114</v>
      </c>
    </row>
    <row r="418" spans="1:16" x14ac:dyDescent="0.2">
      <c r="A418" s="69" t="str">
        <f t="shared" si="36"/>
        <v> AN 163.87 </v>
      </c>
      <c r="B418" s="2" t="str">
        <f t="shared" si="37"/>
        <v>I</v>
      </c>
      <c r="C418" s="69">
        <f t="shared" si="38"/>
        <v>14878.34</v>
      </c>
      <c r="D418" t="str">
        <f t="shared" si="39"/>
        <v>vis</v>
      </c>
      <c r="E418">
        <f>VLOOKUP(C418,'Active 1'!C$21:E$968,3,FALSE)</f>
        <v>-17609.988282859944</v>
      </c>
      <c r="F418" s="2" t="s">
        <v>345</v>
      </c>
      <c r="G418" t="str">
        <f t="shared" si="40"/>
        <v>14878.340</v>
      </c>
      <c r="H418" s="69">
        <f t="shared" si="41"/>
        <v>-17610</v>
      </c>
      <c r="I418" s="113" t="s">
        <v>1439</v>
      </c>
      <c r="J418" s="114" t="s">
        <v>1440</v>
      </c>
      <c r="K418" s="113">
        <v>-17610</v>
      </c>
      <c r="L418" s="113" t="s">
        <v>1006</v>
      </c>
      <c r="M418" s="114" t="s">
        <v>355</v>
      </c>
      <c r="N418" s="114"/>
      <c r="O418" s="115" t="s">
        <v>1398</v>
      </c>
      <c r="P418" s="115" t="s">
        <v>114</v>
      </c>
    </row>
    <row r="419" spans="1:16" x14ac:dyDescent="0.2">
      <c r="A419" s="69" t="str">
        <f t="shared" si="36"/>
        <v> AN 163.87 </v>
      </c>
      <c r="B419" s="2" t="str">
        <f t="shared" si="37"/>
        <v>I</v>
      </c>
      <c r="C419" s="69">
        <f t="shared" si="38"/>
        <v>14888.379000000001</v>
      </c>
      <c r="D419" t="str">
        <f t="shared" si="39"/>
        <v>vis</v>
      </c>
      <c r="E419">
        <f>VLOOKUP(C419,'Active 1'!C$21:E$968,3,FALSE)</f>
        <v>-17604.003233274143</v>
      </c>
      <c r="F419" s="2" t="s">
        <v>345</v>
      </c>
      <c r="G419" t="str">
        <f t="shared" si="40"/>
        <v>14888.379</v>
      </c>
      <c r="H419" s="69">
        <f t="shared" si="41"/>
        <v>-17604</v>
      </c>
      <c r="I419" s="113" t="s">
        <v>1441</v>
      </c>
      <c r="J419" s="114" t="s">
        <v>1442</v>
      </c>
      <c r="K419" s="113">
        <v>-17604</v>
      </c>
      <c r="L419" s="113" t="s">
        <v>360</v>
      </c>
      <c r="M419" s="114" t="s">
        <v>355</v>
      </c>
      <c r="N419" s="114"/>
      <c r="O419" s="115" t="s">
        <v>1398</v>
      </c>
      <c r="P419" s="115" t="s">
        <v>114</v>
      </c>
    </row>
    <row r="420" spans="1:16" x14ac:dyDescent="0.2">
      <c r="A420" s="69" t="str">
        <f t="shared" si="36"/>
        <v> AN 163.87 </v>
      </c>
      <c r="B420" s="2" t="str">
        <f t="shared" si="37"/>
        <v>II</v>
      </c>
      <c r="C420" s="69">
        <f t="shared" si="38"/>
        <v>15142.52</v>
      </c>
      <c r="D420" t="str">
        <f t="shared" si="39"/>
        <v>vis</v>
      </c>
      <c r="E420">
        <f>VLOOKUP(C420,'Active 1'!C$21:E$968,3,FALSE)</f>
        <v>-17452.489488201474</v>
      </c>
      <c r="F420" s="2" t="s">
        <v>345</v>
      </c>
      <c r="G420" t="str">
        <f t="shared" si="40"/>
        <v>15142.520</v>
      </c>
      <c r="H420" s="69">
        <f t="shared" si="41"/>
        <v>-17452.5</v>
      </c>
      <c r="I420" s="113" t="s">
        <v>1443</v>
      </c>
      <c r="J420" s="114" t="s">
        <v>1444</v>
      </c>
      <c r="K420" s="113">
        <v>-17452.5</v>
      </c>
      <c r="L420" s="113" t="s">
        <v>1445</v>
      </c>
      <c r="M420" s="114" t="s">
        <v>355</v>
      </c>
      <c r="N420" s="114"/>
      <c r="O420" s="115" t="s">
        <v>1398</v>
      </c>
      <c r="P420" s="115" t="s">
        <v>114</v>
      </c>
    </row>
    <row r="421" spans="1:16" x14ac:dyDescent="0.2">
      <c r="A421" s="69" t="str">
        <f t="shared" si="36"/>
        <v> AN 163.87 </v>
      </c>
      <c r="B421" s="2" t="str">
        <f t="shared" si="37"/>
        <v>II</v>
      </c>
      <c r="C421" s="69">
        <f t="shared" si="38"/>
        <v>15184.433000000001</v>
      </c>
      <c r="D421" t="str">
        <f t="shared" si="39"/>
        <v>vis</v>
      </c>
      <c r="E421">
        <f>VLOOKUP(C421,'Active 1'!C$21:E$968,3,FALSE)</f>
        <v>-17427.501801849288</v>
      </c>
      <c r="F421" s="2" t="s">
        <v>345</v>
      </c>
      <c r="G421" t="str">
        <f t="shared" si="40"/>
        <v>15184.433</v>
      </c>
      <c r="H421" s="69">
        <f t="shared" si="41"/>
        <v>-17427.5</v>
      </c>
      <c r="I421" s="113" t="s">
        <v>1446</v>
      </c>
      <c r="J421" s="114" t="s">
        <v>1447</v>
      </c>
      <c r="K421" s="113">
        <v>-17427.5</v>
      </c>
      <c r="L421" s="113" t="s">
        <v>531</v>
      </c>
      <c r="M421" s="114" t="s">
        <v>355</v>
      </c>
      <c r="N421" s="114"/>
      <c r="O421" s="115" t="s">
        <v>1398</v>
      </c>
      <c r="P421" s="115" t="s">
        <v>114</v>
      </c>
    </row>
    <row r="422" spans="1:16" x14ac:dyDescent="0.2">
      <c r="A422" s="69" t="str">
        <f t="shared" si="36"/>
        <v> AN 163.87 </v>
      </c>
      <c r="B422" s="2" t="str">
        <f t="shared" si="37"/>
        <v>I</v>
      </c>
      <c r="C422" s="69">
        <f t="shared" si="38"/>
        <v>15200.377</v>
      </c>
      <c r="D422" t="str">
        <f t="shared" si="39"/>
        <v>vis</v>
      </c>
      <c r="E422">
        <f>VLOOKUP(C422,'Active 1'!C$21:E$968,3,FALSE)</f>
        <v>-17417.996310207094</v>
      </c>
      <c r="F422" s="2" t="s">
        <v>345</v>
      </c>
      <c r="G422" t="str">
        <f t="shared" si="40"/>
        <v>15200.377</v>
      </c>
      <c r="H422" s="69">
        <f t="shared" si="41"/>
        <v>-17418</v>
      </c>
      <c r="I422" s="113" t="s">
        <v>1448</v>
      </c>
      <c r="J422" s="114" t="s">
        <v>1449</v>
      </c>
      <c r="K422" s="113">
        <v>-17418</v>
      </c>
      <c r="L422" s="113" t="s">
        <v>717</v>
      </c>
      <c r="M422" s="114" t="s">
        <v>355</v>
      </c>
      <c r="N422" s="114"/>
      <c r="O422" s="115" t="s">
        <v>1398</v>
      </c>
      <c r="P422" s="115" t="s">
        <v>114</v>
      </c>
    </row>
    <row r="423" spans="1:16" x14ac:dyDescent="0.2">
      <c r="A423" s="69" t="str">
        <f t="shared" si="36"/>
        <v> AN 163.87 </v>
      </c>
      <c r="B423" s="2" t="str">
        <f t="shared" si="37"/>
        <v>I</v>
      </c>
      <c r="C423" s="69">
        <f t="shared" si="38"/>
        <v>15220.491</v>
      </c>
      <c r="D423" t="str">
        <f t="shared" si="39"/>
        <v>vis</v>
      </c>
      <c r="E423">
        <f>VLOOKUP(C423,'Active 1'!C$21:E$968,3,FALSE)</f>
        <v>-17406.004748560637</v>
      </c>
      <c r="F423" s="2" t="s">
        <v>345</v>
      </c>
      <c r="G423" t="str">
        <f t="shared" si="40"/>
        <v>15220.491</v>
      </c>
      <c r="H423" s="69">
        <f t="shared" si="41"/>
        <v>-17406</v>
      </c>
      <c r="I423" s="113" t="s">
        <v>1450</v>
      </c>
      <c r="J423" s="114" t="s">
        <v>1451</v>
      </c>
      <c r="K423" s="113">
        <v>-17406</v>
      </c>
      <c r="L423" s="113" t="s">
        <v>376</v>
      </c>
      <c r="M423" s="114" t="s">
        <v>355</v>
      </c>
      <c r="N423" s="114"/>
      <c r="O423" s="115" t="s">
        <v>1398</v>
      </c>
      <c r="P423" s="115" t="s">
        <v>114</v>
      </c>
    </row>
    <row r="424" spans="1:16" x14ac:dyDescent="0.2">
      <c r="A424" s="69" t="str">
        <f t="shared" si="36"/>
        <v> AN 163.87 </v>
      </c>
      <c r="B424" s="2" t="str">
        <f t="shared" si="37"/>
        <v>I</v>
      </c>
      <c r="C424" s="69">
        <f t="shared" si="38"/>
        <v>15225.527</v>
      </c>
      <c r="D424" t="str">
        <f t="shared" si="39"/>
        <v>vis</v>
      </c>
      <c r="E424">
        <f>VLOOKUP(C424,'Active 1'!C$21:E$968,3,FALSE)</f>
        <v>-17403.002386800097</v>
      </c>
      <c r="F424" s="2" t="s">
        <v>345</v>
      </c>
      <c r="G424" t="str">
        <f t="shared" si="40"/>
        <v>15225.527</v>
      </c>
      <c r="H424" s="69">
        <f t="shared" si="41"/>
        <v>-17403</v>
      </c>
      <c r="I424" s="113" t="s">
        <v>1452</v>
      </c>
      <c r="J424" s="114" t="s">
        <v>1453</v>
      </c>
      <c r="K424" s="113">
        <v>-17403</v>
      </c>
      <c r="L424" s="113" t="s">
        <v>381</v>
      </c>
      <c r="M424" s="114" t="s">
        <v>355</v>
      </c>
      <c r="N424" s="114"/>
      <c r="O424" s="115" t="s">
        <v>1398</v>
      </c>
      <c r="P424" s="115" t="s">
        <v>114</v>
      </c>
    </row>
    <row r="425" spans="1:16" x14ac:dyDescent="0.2">
      <c r="A425" s="69" t="str">
        <f t="shared" si="36"/>
        <v> AN 163.87 </v>
      </c>
      <c r="B425" s="2" t="str">
        <f t="shared" si="37"/>
        <v>II</v>
      </c>
      <c r="C425" s="69">
        <f t="shared" si="38"/>
        <v>15231.418</v>
      </c>
      <c r="D425" t="str">
        <f t="shared" si="39"/>
        <v>vis</v>
      </c>
      <c r="E425">
        <f>VLOOKUP(C425,'Active 1'!C$21:E$968,3,FALSE)</f>
        <v>-17399.490291261704</v>
      </c>
      <c r="F425" s="2" t="s">
        <v>345</v>
      </c>
      <c r="G425" t="str">
        <f t="shared" si="40"/>
        <v>15231.418</v>
      </c>
      <c r="H425" s="69">
        <f t="shared" si="41"/>
        <v>-17399.5</v>
      </c>
      <c r="I425" s="113" t="s">
        <v>1454</v>
      </c>
      <c r="J425" s="114" t="s">
        <v>1455</v>
      </c>
      <c r="K425" s="113">
        <v>-17399.5</v>
      </c>
      <c r="L425" s="113" t="s">
        <v>911</v>
      </c>
      <c r="M425" s="114" t="s">
        <v>355</v>
      </c>
      <c r="N425" s="114"/>
      <c r="O425" s="115" t="s">
        <v>1398</v>
      </c>
      <c r="P425" s="115" t="s">
        <v>114</v>
      </c>
    </row>
    <row r="426" spans="1:16" x14ac:dyDescent="0.2">
      <c r="A426" s="69" t="str">
        <f t="shared" si="36"/>
        <v> AN 163.87 </v>
      </c>
      <c r="B426" s="2" t="str">
        <f t="shared" si="37"/>
        <v>II</v>
      </c>
      <c r="C426" s="69">
        <f t="shared" si="38"/>
        <v>15600.415999999999</v>
      </c>
      <c r="D426" t="str">
        <f t="shared" si="39"/>
        <v>vis</v>
      </c>
      <c r="E426">
        <f>VLOOKUP(C426,'Active 1'!C$21:E$968,3,FALSE)</f>
        <v>-17179.501116337844</v>
      </c>
      <c r="F426" s="2" t="s">
        <v>345</v>
      </c>
      <c r="G426" t="str">
        <f t="shared" si="40"/>
        <v>15600.416</v>
      </c>
      <c r="H426" s="69">
        <f t="shared" si="41"/>
        <v>-17179.5</v>
      </c>
      <c r="I426" s="113" t="s">
        <v>1456</v>
      </c>
      <c r="J426" s="114" t="s">
        <v>1457</v>
      </c>
      <c r="K426" s="113">
        <v>-17179.5</v>
      </c>
      <c r="L426" s="113" t="s">
        <v>800</v>
      </c>
      <c r="M426" s="114" t="s">
        <v>355</v>
      </c>
      <c r="N426" s="114"/>
      <c r="O426" s="115" t="s">
        <v>1398</v>
      </c>
      <c r="P426" s="115" t="s">
        <v>114</v>
      </c>
    </row>
    <row r="427" spans="1:16" x14ac:dyDescent="0.2">
      <c r="A427" s="69" t="str">
        <f t="shared" si="36"/>
        <v> AN 163.87 </v>
      </c>
      <c r="B427" s="2" t="str">
        <f t="shared" si="37"/>
        <v>II</v>
      </c>
      <c r="C427" s="69">
        <f t="shared" si="38"/>
        <v>15610.475</v>
      </c>
      <c r="D427" t="str">
        <f t="shared" si="39"/>
        <v>vis</v>
      </c>
      <c r="E427">
        <f>VLOOKUP(C427,'Active 1'!C$21:E$968,3,FALSE)</f>
        <v>-17173.5041431549</v>
      </c>
      <c r="F427" s="2" t="s">
        <v>345</v>
      </c>
      <c r="G427" t="str">
        <f t="shared" si="40"/>
        <v>15610.475</v>
      </c>
      <c r="H427" s="69">
        <f t="shared" si="41"/>
        <v>-17173.5</v>
      </c>
      <c r="I427" s="113" t="s">
        <v>1458</v>
      </c>
      <c r="J427" s="114" t="s">
        <v>1459</v>
      </c>
      <c r="K427" s="113">
        <v>-17173.5</v>
      </c>
      <c r="L427" s="113" t="s">
        <v>607</v>
      </c>
      <c r="M427" s="114" t="s">
        <v>355</v>
      </c>
      <c r="N427" s="114"/>
      <c r="O427" s="115" t="s">
        <v>1398</v>
      </c>
      <c r="P427" s="115" t="s">
        <v>114</v>
      </c>
    </row>
    <row r="428" spans="1:16" x14ac:dyDescent="0.2">
      <c r="A428" s="69" t="str">
        <f t="shared" si="36"/>
        <v> AN 163.87 </v>
      </c>
      <c r="B428" s="2" t="str">
        <f t="shared" si="37"/>
        <v>II</v>
      </c>
      <c r="C428" s="69">
        <f t="shared" si="38"/>
        <v>15647.387000000001</v>
      </c>
      <c r="D428" t="str">
        <f t="shared" si="39"/>
        <v>vis</v>
      </c>
      <c r="E428">
        <f>VLOOKUP(C428,'Active 1'!C$21:E$968,3,FALSE)</f>
        <v>-17151.497952268255</v>
      </c>
      <c r="F428" s="2" t="s">
        <v>345</v>
      </c>
      <c r="G428" t="str">
        <f t="shared" si="40"/>
        <v>15647.387</v>
      </c>
      <c r="H428" s="69">
        <f t="shared" si="41"/>
        <v>-17151.5</v>
      </c>
      <c r="I428" s="113" t="s">
        <v>1460</v>
      </c>
      <c r="J428" s="114" t="s">
        <v>1461</v>
      </c>
      <c r="K428" s="113">
        <v>-17151.5</v>
      </c>
      <c r="L428" s="113" t="s">
        <v>515</v>
      </c>
      <c r="M428" s="114" t="s">
        <v>355</v>
      </c>
      <c r="N428" s="114"/>
      <c r="O428" s="115" t="s">
        <v>1398</v>
      </c>
      <c r="P428" s="115" t="s">
        <v>114</v>
      </c>
    </row>
    <row r="429" spans="1:16" x14ac:dyDescent="0.2">
      <c r="A429" s="69" t="str">
        <f t="shared" si="36"/>
        <v> AJ 22.196 </v>
      </c>
      <c r="B429" s="2" t="str">
        <f t="shared" si="37"/>
        <v>I</v>
      </c>
      <c r="C429" s="69">
        <f t="shared" si="38"/>
        <v>15879.692999999999</v>
      </c>
      <c r="D429" t="str">
        <f t="shared" si="39"/>
        <v>vis</v>
      </c>
      <c r="E429">
        <f>VLOOKUP(C429,'Active 1'!C$21:E$968,3,FALSE)</f>
        <v>-17013.001794376174</v>
      </c>
      <c r="F429" s="2" t="s">
        <v>345</v>
      </c>
      <c r="G429" t="str">
        <f t="shared" si="40"/>
        <v>15879.693</v>
      </c>
      <c r="H429" s="69">
        <f t="shared" si="41"/>
        <v>-17013</v>
      </c>
      <c r="I429" s="113" t="s">
        <v>1462</v>
      </c>
      <c r="J429" s="114" t="s">
        <v>1463</v>
      </c>
      <c r="K429" s="113">
        <v>-17013</v>
      </c>
      <c r="L429" s="113" t="s">
        <v>531</v>
      </c>
      <c r="M429" s="114" t="s">
        <v>355</v>
      </c>
      <c r="N429" s="114"/>
      <c r="O429" s="115" t="s">
        <v>1326</v>
      </c>
      <c r="P429" s="115" t="s">
        <v>115</v>
      </c>
    </row>
    <row r="430" spans="1:16" x14ac:dyDescent="0.2">
      <c r="A430" s="69" t="str">
        <f t="shared" si="36"/>
        <v> AN 163.87 </v>
      </c>
      <c r="B430" s="2" t="str">
        <f t="shared" si="37"/>
        <v>I</v>
      </c>
      <c r="C430" s="69">
        <f t="shared" si="38"/>
        <v>15896.473</v>
      </c>
      <c r="D430" t="str">
        <f t="shared" si="39"/>
        <v>vis</v>
      </c>
      <c r="E430">
        <f>VLOOKUP(C430,'Active 1'!C$21:E$968,3,FALSE)</f>
        <v>-17002.997896373414</v>
      </c>
      <c r="F430" s="2" t="s">
        <v>345</v>
      </c>
      <c r="G430" t="str">
        <f t="shared" si="40"/>
        <v>15896.473</v>
      </c>
      <c r="H430" s="69">
        <f t="shared" si="41"/>
        <v>-17003</v>
      </c>
      <c r="I430" s="113" t="s">
        <v>1464</v>
      </c>
      <c r="J430" s="114" t="s">
        <v>1465</v>
      </c>
      <c r="K430" s="113">
        <v>-17003</v>
      </c>
      <c r="L430" s="113" t="s">
        <v>625</v>
      </c>
      <c r="M430" s="114" t="s">
        <v>355</v>
      </c>
      <c r="N430" s="114"/>
      <c r="O430" s="115" t="s">
        <v>1398</v>
      </c>
      <c r="P430" s="115" t="s">
        <v>114</v>
      </c>
    </row>
    <row r="431" spans="1:16" x14ac:dyDescent="0.2">
      <c r="A431" s="69" t="str">
        <f t="shared" si="36"/>
        <v> AJ 22.196 </v>
      </c>
      <c r="B431" s="2" t="str">
        <f t="shared" si="37"/>
        <v>II</v>
      </c>
      <c r="C431" s="69">
        <f t="shared" si="38"/>
        <v>15900.659</v>
      </c>
      <c r="D431" t="str">
        <f t="shared" si="39"/>
        <v>vis</v>
      </c>
      <c r="E431">
        <f>VLOOKUP(C431,'Active 1'!C$21:E$968,3,FALSE)</f>
        <v>-17000.502287491439</v>
      </c>
      <c r="F431" s="2" t="s">
        <v>345</v>
      </c>
      <c r="G431" t="str">
        <f t="shared" si="40"/>
        <v>15900.659</v>
      </c>
      <c r="H431" s="69">
        <f t="shared" si="41"/>
        <v>-17000.5</v>
      </c>
      <c r="I431" s="113" t="s">
        <v>1466</v>
      </c>
      <c r="J431" s="114" t="s">
        <v>1467</v>
      </c>
      <c r="K431" s="113">
        <v>-17000.5</v>
      </c>
      <c r="L431" s="113" t="s">
        <v>381</v>
      </c>
      <c r="M431" s="114" t="s">
        <v>355</v>
      </c>
      <c r="N431" s="114"/>
      <c r="O431" s="115" t="s">
        <v>1326</v>
      </c>
      <c r="P431" s="115" t="s">
        <v>115</v>
      </c>
    </row>
    <row r="432" spans="1:16" x14ac:dyDescent="0.2">
      <c r="A432" s="69" t="str">
        <f t="shared" si="36"/>
        <v> AJ 22.196 </v>
      </c>
      <c r="B432" s="2" t="str">
        <f t="shared" si="37"/>
        <v>II</v>
      </c>
      <c r="C432" s="69">
        <f t="shared" si="38"/>
        <v>15910.71</v>
      </c>
      <c r="D432" t="str">
        <f t="shared" si="39"/>
        <v>vis</v>
      </c>
      <c r="E432">
        <f>VLOOKUP(C432,'Active 1'!C$21:E$968,3,FALSE)</f>
        <v>-16994.510083747355</v>
      </c>
      <c r="F432" s="2" t="s">
        <v>345</v>
      </c>
      <c r="G432" t="str">
        <f t="shared" si="40"/>
        <v>15910.710</v>
      </c>
      <c r="H432" s="69">
        <f t="shared" si="41"/>
        <v>-16994.5</v>
      </c>
      <c r="I432" s="113" t="s">
        <v>1468</v>
      </c>
      <c r="J432" s="114" t="s">
        <v>1469</v>
      </c>
      <c r="K432" s="113">
        <v>-16994.5</v>
      </c>
      <c r="L432" s="113" t="s">
        <v>482</v>
      </c>
      <c r="M432" s="114" t="s">
        <v>355</v>
      </c>
      <c r="N432" s="114"/>
      <c r="O432" s="115" t="s">
        <v>1326</v>
      </c>
      <c r="P432" s="115" t="s">
        <v>115</v>
      </c>
    </row>
    <row r="433" spans="1:16" x14ac:dyDescent="0.2">
      <c r="A433" s="69" t="str">
        <f t="shared" si="36"/>
        <v> HA 69(1) </v>
      </c>
      <c r="B433" s="2" t="str">
        <f t="shared" si="37"/>
        <v>II</v>
      </c>
      <c r="C433" s="69">
        <f t="shared" si="38"/>
        <v>15912.392</v>
      </c>
      <c r="D433" t="str">
        <f t="shared" si="39"/>
        <v>vis</v>
      </c>
      <c r="E433">
        <f>VLOOKUP(C433,'Active 1'!C$21:E$968,3,FALSE)</f>
        <v>-16993.507309227647</v>
      </c>
      <c r="F433" s="2" t="s">
        <v>345</v>
      </c>
      <c r="G433" t="str">
        <f t="shared" si="40"/>
        <v>15912.392</v>
      </c>
      <c r="H433" s="69">
        <f t="shared" si="41"/>
        <v>-16993.5</v>
      </c>
      <c r="I433" s="113" t="s">
        <v>1470</v>
      </c>
      <c r="J433" s="114" t="s">
        <v>1471</v>
      </c>
      <c r="K433" s="113">
        <v>-16993.5</v>
      </c>
      <c r="L433" s="113" t="s">
        <v>395</v>
      </c>
      <c r="M433" s="114" t="s">
        <v>355</v>
      </c>
      <c r="N433" s="114"/>
      <c r="O433" s="115" t="s">
        <v>1472</v>
      </c>
      <c r="P433" s="115" t="s">
        <v>116</v>
      </c>
    </row>
    <row r="434" spans="1:16" x14ac:dyDescent="0.2">
      <c r="A434" s="69" t="str">
        <f t="shared" si="36"/>
        <v> AN 163.87 </v>
      </c>
      <c r="B434" s="2" t="str">
        <f t="shared" si="37"/>
        <v>II</v>
      </c>
      <c r="C434" s="69">
        <f t="shared" si="38"/>
        <v>15912.398999999999</v>
      </c>
      <c r="D434" t="str">
        <f t="shared" si="39"/>
        <v>vis</v>
      </c>
      <c r="E434">
        <f>VLOOKUP(C434,'Active 1'!C$21:E$968,3,FALSE)</f>
        <v>-16993.503135968651</v>
      </c>
      <c r="F434" s="2" t="s">
        <v>345</v>
      </c>
      <c r="G434" t="str">
        <f t="shared" si="40"/>
        <v>15912.399</v>
      </c>
      <c r="H434" s="69">
        <f t="shared" si="41"/>
        <v>-16993.5</v>
      </c>
      <c r="I434" s="113" t="s">
        <v>1473</v>
      </c>
      <c r="J434" s="114" t="s">
        <v>1474</v>
      </c>
      <c r="K434" s="113">
        <v>-16993.5</v>
      </c>
      <c r="L434" s="113" t="s">
        <v>360</v>
      </c>
      <c r="M434" s="114" t="s">
        <v>355</v>
      </c>
      <c r="N434" s="114"/>
      <c r="O434" s="115" t="s">
        <v>1398</v>
      </c>
      <c r="P434" s="115" t="s">
        <v>114</v>
      </c>
    </row>
    <row r="435" spans="1:16" x14ac:dyDescent="0.2">
      <c r="A435" s="69" t="str">
        <f t="shared" si="36"/>
        <v> AJ 22.196 </v>
      </c>
      <c r="B435" s="2" t="str">
        <f t="shared" si="37"/>
        <v>II</v>
      </c>
      <c r="C435" s="69">
        <f t="shared" si="38"/>
        <v>15942.624</v>
      </c>
      <c r="D435" t="str">
        <f t="shared" si="39"/>
        <v>vis</v>
      </c>
      <c r="E435">
        <f>VLOOKUP(C435,'Active 1'!C$21:E$968,3,FALSE)</f>
        <v>-16975.483599786679</v>
      </c>
      <c r="F435" s="2" t="s">
        <v>345</v>
      </c>
      <c r="G435" t="str">
        <f t="shared" si="40"/>
        <v>15942.624</v>
      </c>
      <c r="H435" s="69">
        <f t="shared" si="41"/>
        <v>-16975.5</v>
      </c>
      <c r="I435" s="113" t="s">
        <v>1475</v>
      </c>
      <c r="J435" s="114" t="s">
        <v>1476</v>
      </c>
      <c r="K435" s="113">
        <v>-16975.5</v>
      </c>
      <c r="L435" s="113" t="s">
        <v>1107</v>
      </c>
      <c r="M435" s="114" t="s">
        <v>355</v>
      </c>
      <c r="N435" s="114"/>
      <c r="O435" s="115" t="s">
        <v>1326</v>
      </c>
      <c r="P435" s="115" t="s">
        <v>115</v>
      </c>
    </row>
    <row r="436" spans="1:16" x14ac:dyDescent="0.2">
      <c r="A436" s="69" t="str">
        <f t="shared" si="36"/>
        <v> AN 163.87 </v>
      </c>
      <c r="B436" s="2" t="str">
        <f t="shared" si="37"/>
        <v>II</v>
      </c>
      <c r="C436" s="69">
        <f t="shared" si="38"/>
        <v>15959.366</v>
      </c>
      <c r="D436" t="str">
        <f t="shared" si="39"/>
        <v>vis</v>
      </c>
      <c r="E436">
        <f>VLOOKUP(C436,'Active 1'!C$21:E$968,3,FALSE)</f>
        <v>-16965.50235661849</v>
      </c>
      <c r="F436" s="2" t="s">
        <v>345</v>
      </c>
      <c r="G436" t="str">
        <f t="shared" si="40"/>
        <v>15959.366</v>
      </c>
      <c r="H436" s="69">
        <f t="shared" si="41"/>
        <v>-16965.5</v>
      </c>
      <c r="I436" s="113" t="s">
        <v>1477</v>
      </c>
      <c r="J436" s="114" t="s">
        <v>1478</v>
      </c>
      <c r="K436" s="113">
        <v>-16965.5</v>
      </c>
      <c r="L436" s="113" t="s">
        <v>381</v>
      </c>
      <c r="M436" s="114" t="s">
        <v>355</v>
      </c>
      <c r="N436" s="114"/>
      <c r="O436" s="115" t="s">
        <v>1398</v>
      </c>
      <c r="P436" s="115" t="s">
        <v>114</v>
      </c>
    </row>
    <row r="437" spans="1:16" x14ac:dyDescent="0.2">
      <c r="A437" s="69" t="str">
        <f t="shared" si="36"/>
        <v> AN 163.87 </v>
      </c>
      <c r="B437" s="2" t="str">
        <f t="shared" si="37"/>
        <v>I</v>
      </c>
      <c r="C437" s="69">
        <f t="shared" si="38"/>
        <v>15980.35</v>
      </c>
      <c r="D437" t="str">
        <f t="shared" si="39"/>
        <v>vis</v>
      </c>
      <c r="E437">
        <f>VLOOKUP(C437,'Active 1'!C$21:E$968,3,FALSE)</f>
        <v>-16952.992118496328</v>
      </c>
      <c r="F437" s="2" t="s">
        <v>345</v>
      </c>
      <c r="G437" t="str">
        <f t="shared" si="40"/>
        <v>15980.350</v>
      </c>
      <c r="H437" s="69">
        <f t="shared" si="41"/>
        <v>-16953</v>
      </c>
      <c r="I437" s="113" t="s">
        <v>1479</v>
      </c>
      <c r="J437" s="114" t="s">
        <v>1480</v>
      </c>
      <c r="K437" s="113">
        <v>-16953</v>
      </c>
      <c r="L437" s="113" t="s">
        <v>1014</v>
      </c>
      <c r="M437" s="114" t="s">
        <v>355</v>
      </c>
      <c r="N437" s="114"/>
      <c r="O437" s="115" t="s">
        <v>1398</v>
      </c>
      <c r="P437" s="115" t="s">
        <v>114</v>
      </c>
    </row>
    <row r="438" spans="1:16" x14ac:dyDescent="0.2">
      <c r="A438" s="69" t="str">
        <f t="shared" si="36"/>
        <v> AJ 22.196 </v>
      </c>
      <c r="B438" s="2" t="str">
        <f t="shared" si="37"/>
        <v>II</v>
      </c>
      <c r="C438" s="69">
        <f t="shared" si="38"/>
        <v>15984.56</v>
      </c>
      <c r="D438" t="str">
        <f t="shared" si="39"/>
        <v>vis</v>
      </c>
      <c r="E438">
        <f>VLOOKUP(C438,'Active 1'!C$21:E$968,3,FALSE)</f>
        <v>-16950.482201297782</v>
      </c>
      <c r="F438" s="2" t="s">
        <v>345</v>
      </c>
      <c r="G438" t="str">
        <f t="shared" si="40"/>
        <v>15984.560</v>
      </c>
      <c r="H438" s="69">
        <f t="shared" si="41"/>
        <v>-16950.5</v>
      </c>
      <c r="I438" s="113" t="s">
        <v>1481</v>
      </c>
      <c r="J438" s="114" t="s">
        <v>1482</v>
      </c>
      <c r="K438" s="113">
        <v>-16950.5</v>
      </c>
      <c r="L438" s="113" t="s">
        <v>1483</v>
      </c>
      <c r="M438" s="114" t="s">
        <v>355</v>
      </c>
      <c r="N438" s="114"/>
      <c r="O438" s="115" t="s">
        <v>1326</v>
      </c>
      <c r="P438" s="115" t="s">
        <v>115</v>
      </c>
    </row>
    <row r="439" spans="1:16" x14ac:dyDescent="0.2">
      <c r="A439" s="69" t="str">
        <f t="shared" si="36"/>
        <v> AN 163.87 </v>
      </c>
      <c r="B439" s="2" t="str">
        <f t="shared" si="37"/>
        <v>I</v>
      </c>
      <c r="C439" s="69">
        <f t="shared" si="38"/>
        <v>15985.367</v>
      </c>
      <c r="D439" t="str">
        <f t="shared" si="39"/>
        <v>vis</v>
      </c>
      <c r="E439">
        <f>VLOOKUP(C439,'Active 1'!C$21:E$968,3,FALSE)</f>
        <v>-16950.001084153071</v>
      </c>
      <c r="F439" s="2" t="s">
        <v>345</v>
      </c>
      <c r="G439" t="str">
        <f t="shared" si="40"/>
        <v>15985.367</v>
      </c>
      <c r="H439" s="69">
        <f t="shared" si="41"/>
        <v>-16950</v>
      </c>
      <c r="I439" s="113" t="s">
        <v>1484</v>
      </c>
      <c r="J439" s="114" t="s">
        <v>1485</v>
      </c>
      <c r="K439" s="113">
        <v>-16950</v>
      </c>
      <c r="L439" s="113" t="s">
        <v>800</v>
      </c>
      <c r="M439" s="114" t="s">
        <v>355</v>
      </c>
      <c r="N439" s="114"/>
      <c r="O439" s="115" t="s">
        <v>1398</v>
      </c>
      <c r="P439" s="115" t="s">
        <v>114</v>
      </c>
    </row>
    <row r="440" spans="1:16" x14ac:dyDescent="0.2">
      <c r="A440" s="69" t="str">
        <f t="shared" si="36"/>
        <v> HA 69(2) </v>
      </c>
      <c r="B440" s="2" t="str">
        <f t="shared" si="37"/>
        <v>II</v>
      </c>
      <c r="C440" s="69">
        <f t="shared" si="38"/>
        <v>17425.367999999999</v>
      </c>
      <c r="D440" t="str">
        <f t="shared" si="39"/>
        <v>vis</v>
      </c>
      <c r="E440">
        <f>VLOOKUP(C440,'Active 1'!C$21:E$968,3,FALSE)</f>
        <v>-16091.501493695843</v>
      </c>
      <c r="F440" s="2" t="s">
        <v>345</v>
      </c>
      <c r="G440" t="str">
        <f t="shared" si="40"/>
        <v>17425.368</v>
      </c>
      <c r="H440" s="69">
        <f t="shared" si="41"/>
        <v>-16091.5</v>
      </c>
      <c r="I440" s="113" t="s">
        <v>1486</v>
      </c>
      <c r="J440" s="114" t="s">
        <v>1487</v>
      </c>
      <c r="K440" s="113">
        <v>-16091.5</v>
      </c>
      <c r="L440" s="113" t="s">
        <v>531</v>
      </c>
      <c r="M440" s="114" t="s">
        <v>355</v>
      </c>
      <c r="N440" s="114"/>
      <c r="O440" s="115" t="s">
        <v>1488</v>
      </c>
      <c r="P440" s="115" t="s">
        <v>117</v>
      </c>
    </row>
    <row r="441" spans="1:16" x14ac:dyDescent="0.2">
      <c r="A441" s="69" t="str">
        <f t="shared" si="36"/>
        <v> HA 69(2) </v>
      </c>
      <c r="B441" s="2" t="str">
        <f t="shared" si="37"/>
        <v>I</v>
      </c>
      <c r="C441" s="69">
        <f t="shared" si="38"/>
        <v>17481.562000000002</v>
      </c>
      <c r="D441" t="str">
        <f t="shared" si="39"/>
        <v>vis</v>
      </c>
      <c r="E441">
        <f>VLOOKUP(C441,'Active 1'!C$21:E$968,3,FALSE)</f>
        <v>-16057.999762803882</v>
      </c>
      <c r="F441" s="2" t="s">
        <v>345</v>
      </c>
      <c r="G441" t="str">
        <f t="shared" si="40"/>
        <v>17481.562</v>
      </c>
      <c r="H441" s="69">
        <f t="shared" si="41"/>
        <v>-16058</v>
      </c>
      <c r="I441" s="113" t="s">
        <v>1489</v>
      </c>
      <c r="J441" s="114" t="s">
        <v>1490</v>
      </c>
      <c r="K441" s="113">
        <v>-16058</v>
      </c>
      <c r="L441" s="113" t="s">
        <v>541</v>
      </c>
      <c r="M441" s="114" t="s">
        <v>355</v>
      </c>
      <c r="N441" s="114"/>
      <c r="O441" s="115" t="s">
        <v>1488</v>
      </c>
      <c r="P441" s="115" t="s">
        <v>117</v>
      </c>
    </row>
    <row r="442" spans="1:16" x14ac:dyDescent="0.2">
      <c r="A442" s="69" t="str">
        <f t="shared" si="36"/>
        <v> APJ 26.250 </v>
      </c>
      <c r="B442" s="2" t="str">
        <f t="shared" si="37"/>
        <v>II</v>
      </c>
      <c r="C442" s="69">
        <f t="shared" si="38"/>
        <v>17740.718000000001</v>
      </c>
      <c r="D442" t="str">
        <f t="shared" si="39"/>
        <v>vis</v>
      </c>
      <c r="E442">
        <f>VLOOKUP(C442,'Active 1'!C$21:E$968,3,FALSE)</f>
        <v>-15903.49617574767</v>
      </c>
      <c r="F442" s="2" t="s">
        <v>345</v>
      </c>
      <c r="G442" t="str">
        <f t="shared" si="40"/>
        <v>17740.718</v>
      </c>
      <c r="H442" s="69">
        <f t="shared" si="41"/>
        <v>-15903.5</v>
      </c>
      <c r="I442" s="113" t="s">
        <v>1491</v>
      </c>
      <c r="J442" s="114" t="s">
        <v>1492</v>
      </c>
      <c r="K442" s="113">
        <v>-15903.5</v>
      </c>
      <c r="L442" s="113" t="s">
        <v>717</v>
      </c>
      <c r="M442" s="114" t="s">
        <v>847</v>
      </c>
      <c r="N442" s="114"/>
      <c r="O442" s="115" t="s">
        <v>1493</v>
      </c>
      <c r="P442" s="115" t="s">
        <v>118</v>
      </c>
    </row>
    <row r="443" spans="1:16" x14ac:dyDescent="0.2">
      <c r="A443" s="69" t="str">
        <f t="shared" si="36"/>
        <v> BAN 2.130 </v>
      </c>
      <c r="B443" s="2" t="str">
        <f t="shared" si="37"/>
        <v>II</v>
      </c>
      <c r="C443" s="69">
        <f t="shared" si="38"/>
        <v>17799.437000000002</v>
      </c>
      <c r="D443" t="str">
        <f t="shared" si="39"/>
        <v>vis</v>
      </c>
      <c r="E443">
        <f>VLOOKUP(C443,'Active 1'!C$21:E$968,3,FALSE)</f>
        <v>-15868.489090716439</v>
      </c>
      <c r="F443" s="2" t="s">
        <v>345</v>
      </c>
      <c r="G443" t="str">
        <f t="shared" si="40"/>
        <v>17799.437</v>
      </c>
      <c r="H443" s="69">
        <f t="shared" si="41"/>
        <v>-15868.5</v>
      </c>
      <c r="I443" s="113" t="s">
        <v>1494</v>
      </c>
      <c r="J443" s="114" t="s">
        <v>1495</v>
      </c>
      <c r="K443" s="113">
        <v>-15868.5</v>
      </c>
      <c r="L443" s="113" t="s">
        <v>1445</v>
      </c>
      <c r="M443" s="114" t="s">
        <v>355</v>
      </c>
      <c r="N443" s="114"/>
      <c r="O443" s="115" t="s">
        <v>1496</v>
      </c>
      <c r="P443" s="115" t="s">
        <v>119</v>
      </c>
    </row>
    <row r="444" spans="1:16" x14ac:dyDescent="0.2">
      <c r="A444" s="69" t="str">
        <f t="shared" si="36"/>
        <v> BAN 2.130 </v>
      </c>
      <c r="B444" s="2" t="str">
        <f t="shared" si="37"/>
        <v>II</v>
      </c>
      <c r="C444" s="69">
        <f t="shared" si="38"/>
        <v>17804.454000000002</v>
      </c>
      <c r="D444" t="str">
        <f t="shared" si="39"/>
        <v>vis</v>
      </c>
      <c r="E444">
        <f>VLOOKUP(C444,'Active 1'!C$21:E$968,3,FALSE)</f>
        <v>-15865.498056373182</v>
      </c>
      <c r="F444" s="2" t="s">
        <v>345</v>
      </c>
      <c r="G444" t="str">
        <f t="shared" si="40"/>
        <v>17804.454</v>
      </c>
      <c r="H444" s="69">
        <f t="shared" si="41"/>
        <v>-15865.5</v>
      </c>
      <c r="I444" s="113" t="s">
        <v>1497</v>
      </c>
      <c r="J444" s="114" t="s">
        <v>1498</v>
      </c>
      <c r="K444" s="113">
        <v>-15865.5</v>
      </c>
      <c r="L444" s="113" t="s">
        <v>515</v>
      </c>
      <c r="M444" s="114" t="s">
        <v>355</v>
      </c>
      <c r="N444" s="114"/>
      <c r="O444" s="115" t="s">
        <v>1496</v>
      </c>
      <c r="P444" s="115" t="s">
        <v>119</v>
      </c>
    </row>
    <row r="445" spans="1:16" x14ac:dyDescent="0.2">
      <c r="A445" s="69" t="str">
        <f t="shared" si="36"/>
        <v> BAN 2.130 </v>
      </c>
      <c r="B445" s="2" t="str">
        <f t="shared" si="37"/>
        <v>I</v>
      </c>
      <c r="C445" s="69">
        <f t="shared" si="38"/>
        <v>17815.363000000001</v>
      </c>
      <c r="D445" t="str">
        <f t="shared" si="39"/>
        <v>vis</v>
      </c>
      <c r="E445">
        <f>VLOOKUP(C445,'Active 1'!C$21:E$968,3,FALSE)</f>
        <v>-15858.994330311674</v>
      </c>
      <c r="F445" s="2" t="s">
        <v>345</v>
      </c>
      <c r="G445" t="str">
        <f t="shared" si="40"/>
        <v>17815.363</v>
      </c>
      <c r="H445" s="69">
        <f t="shared" si="41"/>
        <v>-15859</v>
      </c>
      <c r="I445" s="113" t="s">
        <v>1499</v>
      </c>
      <c r="J445" s="114" t="s">
        <v>1500</v>
      </c>
      <c r="K445" s="113">
        <v>-15859</v>
      </c>
      <c r="L445" s="113" t="s">
        <v>892</v>
      </c>
      <c r="M445" s="114" t="s">
        <v>355</v>
      </c>
      <c r="N445" s="114"/>
      <c r="O445" s="115" t="s">
        <v>1496</v>
      </c>
      <c r="P445" s="115" t="s">
        <v>119</v>
      </c>
    </row>
    <row r="446" spans="1:16" x14ac:dyDescent="0.2">
      <c r="A446" s="69" t="str">
        <f t="shared" si="36"/>
        <v> BAN 2.130 </v>
      </c>
      <c r="B446" s="2" t="str">
        <f t="shared" si="37"/>
        <v>I</v>
      </c>
      <c r="C446" s="69">
        <f t="shared" si="38"/>
        <v>17830.473000000002</v>
      </c>
      <c r="D446" t="str">
        <f t="shared" si="39"/>
        <v>vis</v>
      </c>
      <c r="E446">
        <f>VLOOKUP(C446,'Active 1'!C$21:E$968,3,FALSE)</f>
        <v>-15849.986052670332</v>
      </c>
      <c r="F446" s="2" t="s">
        <v>345</v>
      </c>
      <c r="G446" t="str">
        <f t="shared" si="40"/>
        <v>17830.473</v>
      </c>
      <c r="H446" s="69">
        <f t="shared" si="41"/>
        <v>-15850</v>
      </c>
      <c r="I446" s="113" t="s">
        <v>1501</v>
      </c>
      <c r="J446" s="114" t="s">
        <v>1502</v>
      </c>
      <c r="K446" s="113">
        <v>-15850</v>
      </c>
      <c r="L446" s="113" t="s">
        <v>1503</v>
      </c>
      <c r="M446" s="114" t="s">
        <v>355</v>
      </c>
      <c r="N446" s="114"/>
      <c r="O446" s="115" t="s">
        <v>1496</v>
      </c>
      <c r="P446" s="115" t="s">
        <v>119</v>
      </c>
    </row>
    <row r="447" spans="1:16" x14ac:dyDescent="0.2">
      <c r="A447" s="69" t="str">
        <f t="shared" si="36"/>
        <v> BAN 2.130 </v>
      </c>
      <c r="B447" s="2" t="str">
        <f t="shared" si="37"/>
        <v>II</v>
      </c>
      <c r="C447" s="69">
        <f t="shared" si="38"/>
        <v>17831.29</v>
      </c>
      <c r="D447" t="str">
        <f t="shared" si="39"/>
        <v>vis</v>
      </c>
      <c r="E447">
        <f>VLOOKUP(C447,'Active 1'!C$21:E$968,3,FALSE)</f>
        <v>-15849.498973727052</v>
      </c>
      <c r="F447" s="2" t="s">
        <v>345</v>
      </c>
      <c r="G447" t="str">
        <f t="shared" si="40"/>
        <v>17831.290</v>
      </c>
      <c r="H447" s="69">
        <f t="shared" si="41"/>
        <v>-15849.5</v>
      </c>
      <c r="I447" s="113" t="s">
        <v>1504</v>
      </c>
      <c r="J447" s="114" t="s">
        <v>1505</v>
      </c>
      <c r="K447" s="113">
        <v>-15849.5</v>
      </c>
      <c r="L447" s="113" t="s">
        <v>354</v>
      </c>
      <c r="M447" s="114" t="s">
        <v>355</v>
      </c>
      <c r="N447" s="114"/>
      <c r="O447" s="115" t="s">
        <v>1496</v>
      </c>
      <c r="P447" s="115" t="s">
        <v>119</v>
      </c>
    </row>
    <row r="448" spans="1:16" x14ac:dyDescent="0.2">
      <c r="A448" s="69" t="str">
        <f t="shared" si="36"/>
        <v> BAN 2.130 </v>
      </c>
      <c r="B448" s="2" t="str">
        <f t="shared" si="37"/>
        <v>II</v>
      </c>
      <c r="C448" s="69">
        <f t="shared" si="38"/>
        <v>17841.366999999998</v>
      </c>
      <c r="D448" t="str">
        <f t="shared" si="39"/>
        <v>vis</v>
      </c>
      <c r="E448">
        <f>VLOOKUP(C448,'Active 1'!C$21:E$968,3,FALSE)</f>
        <v>-15843.491269306684</v>
      </c>
      <c r="F448" s="2" t="s">
        <v>345</v>
      </c>
      <c r="G448" t="str">
        <f t="shared" si="40"/>
        <v>17841.367</v>
      </c>
      <c r="H448" s="69">
        <f t="shared" si="41"/>
        <v>-15843.5</v>
      </c>
      <c r="I448" s="113" t="s">
        <v>1506</v>
      </c>
      <c r="J448" s="114" t="s">
        <v>1507</v>
      </c>
      <c r="K448" s="113">
        <v>-15843.5</v>
      </c>
      <c r="L448" s="113" t="s">
        <v>878</v>
      </c>
      <c r="M448" s="114" t="s">
        <v>355</v>
      </c>
      <c r="N448" s="114"/>
      <c r="O448" s="115" t="s">
        <v>1496</v>
      </c>
      <c r="P448" s="115" t="s">
        <v>119</v>
      </c>
    </row>
    <row r="449" spans="1:16" x14ac:dyDescent="0.2">
      <c r="A449" s="69" t="str">
        <f t="shared" si="36"/>
        <v> BAN 2.130 </v>
      </c>
      <c r="B449" s="2" t="str">
        <f t="shared" si="37"/>
        <v>I</v>
      </c>
      <c r="C449" s="69">
        <f t="shared" si="38"/>
        <v>17847.240000000002</v>
      </c>
      <c r="D449" t="str">
        <f t="shared" si="39"/>
        <v>vis</v>
      </c>
      <c r="E449">
        <f>VLOOKUP(C449,'Active 1'!C$21:E$968,3,FALSE)</f>
        <v>-15839.989905005716</v>
      </c>
      <c r="F449" s="2" t="s">
        <v>345</v>
      </c>
      <c r="G449" t="str">
        <f t="shared" si="40"/>
        <v>17847.240</v>
      </c>
      <c r="H449" s="69">
        <f t="shared" si="41"/>
        <v>-15840</v>
      </c>
      <c r="I449" s="113" t="s">
        <v>1508</v>
      </c>
      <c r="J449" s="114" t="s">
        <v>1509</v>
      </c>
      <c r="K449" s="113">
        <v>-15840</v>
      </c>
      <c r="L449" s="113" t="s">
        <v>978</v>
      </c>
      <c r="M449" s="114" t="s">
        <v>355</v>
      </c>
      <c r="N449" s="114"/>
      <c r="O449" s="115" t="s">
        <v>1496</v>
      </c>
      <c r="P449" s="115" t="s">
        <v>119</v>
      </c>
    </row>
    <row r="450" spans="1:16" x14ac:dyDescent="0.2">
      <c r="A450" s="69" t="str">
        <f t="shared" si="36"/>
        <v> BAN 2.130 </v>
      </c>
      <c r="B450" s="2" t="str">
        <f t="shared" si="37"/>
        <v>I</v>
      </c>
      <c r="C450" s="69">
        <f t="shared" si="38"/>
        <v>18026.696</v>
      </c>
      <c r="D450" t="str">
        <f t="shared" si="39"/>
        <v>vis</v>
      </c>
      <c r="E450">
        <f>VLOOKUP(C450,'Active 1'!C$21:E$968,3,FALSE)</f>
        <v>-15733.001852563328</v>
      </c>
      <c r="F450" s="2" t="s">
        <v>345</v>
      </c>
      <c r="G450" t="str">
        <f t="shared" si="40"/>
        <v>18026.696</v>
      </c>
      <c r="H450" s="69">
        <f t="shared" si="41"/>
        <v>-15733</v>
      </c>
      <c r="I450" s="113" t="s">
        <v>1510</v>
      </c>
      <c r="J450" s="114" t="s">
        <v>1511</v>
      </c>
      <c r="K450" s="113">
        <v>-15733</v>
      </c>
      <c r="L450" s="113" t="s">
        <v>531</v>
      </c>
      <c r="M450" s="114" t="s">
        <v>355</v>
      </c>
      <c r="N450" s="114"/>
      <c r="O450" s="115" t="s">
        <v>1496</v>
      </c>
      <c r="P450" s="115" t="s">
        <v>119</v>
      </c>
    </row>
    <row r="451" spans="1:16" x14ac:dyDescent="0.2">
      <c r="A451" s="69" t="str">
        <f t="shared" si="36"/>
        <v> BAN 2.130 </v>
      </c>
      <c r="B451" s="2" t="str">
        <f t="shared" si="37"/>
        <v>II</v>
      </c>
      <c r="C451" s="69">
        <f t="shared" si="38"/>
        <v>18032.579000000002</v>
      </c>
      <c r="D451" t="str">
        <f t="shared" si="39"/>
        <v>vis</v>
      </c>
      <c r="E451">
        <f>VLOOKUP(C451,'Active 1'!C$21:E$968,3,FALSE)</f>
        <v>-15729.49452646379</v>
      </c>
      <c r="F451" s="2" t="s">
        <v>345</v>
      </c>
      <c r="G451" t="str">
        <f t="shared" si="40"/>
        <v>18032.579</v>
      </c>
      <c r="H451" s="69">
        <f t="shared" si="41"/>
        <v>-15729.5</v>
      </c>
      <c r="I451" s="113" t="s">
        <v>1512</v>
      </c>
      <c r="J451" s="114" t="s">
        <v>1513</v>
      </c>
      <c r="K451" s="113">
        <v>-15729.5</v>
      </c>
      <c r="L451" s="113" t="s">
        <v>790</v>
      </c>
      <c r="M451" s="114" t="s">
        <v>355</v>
      </c>
      <c r="N451" s="114"/>
      <c r="O451" s="115" t="s">
        <v>1496</v>
      </c>
      <c r="P451" s="115" t="s">
        <v>119</v>
      </c>
    </row>
    <row r="452" spans="1:16" x14ac:dyDescent="0.2">
      <c r="A452" s="69" t="str">
        <f t="shared" si="36"/>
        <v> BAN 2.130 </v>
      </c>
      <c r="B452" s="2" t="str">
        <f t="shared" si="37"/>
        <v>I</v>
      </c>
      <c r="C452" s="69">
        <f t="shared" si="38"/>
        <v>18038.482</v>
      </c>
      <c r="D452" t="str">
        <f t="shared" si="39"/>
        <v>vis</v>
      </c>
      <c r="E452">
        <f>VLOOKUP(C452,'Active 1'!C$21:E$968,3,FALSE)</f>
        <v>-15725.975276767111</v>
      </c>
      <c r="F452" s="2" t="s">
        <v>345</v>
      </c>
      <c r="G452" t="str">
        <f t="shared" si="40"/>
        <v>18038.482</v>
      </c>
      <c r="H452" s="69">
        <f t="shared" si="41"/>
        <v>-15726</v>
      </c>
      <c r="I452" s="113" t="s">
        <v>1514</v>
      </c>
      <c r="J452" s="114" t="s">
        <v>1515</v>
      </c>
      <c r="K452" s="113">
        <v>-15726</v>
      </c>
      <c r="L452" s="113" t="s">
        <v>1516</v>
      </c>
      <c r="M452" s="114" t="s">
        <v>355</v>
      </c>
      <c r="N452" s="114"/>
      <c r="O452" s="115" t="s">
        <v>1496</v>
      </c>
      <c r="P452" s="115" t="s">
        <v>119</v>
      </c>
    </row>
    <row r="453" spans="1:16" x14ac:dyDescent="0.2">
      <c r="A453" s="69" t="str">
        <f t="shared" si="36"/>
        <v> BAN 2.130 </v>
      </c>
      <c r="B453" s="2" t="str">
        <f t="shared" si="37"/>
        <v>I</v>
      </c>
      <c r="C453" s="69">
        <f t="shared" si="38"/>
        <v>18048.483</v>
      </c>
      <c r="D453" t="str">
        <f t="shared" si="39"/>
        <v>vis</v>
      </c>
      <c r="E453">
        <f>VLOOKUP(C453,'Active 1'!C$21:E$968,3,FALSE)</f>
        <v>-15720.012882015882</v>
      </c>
      <c r="F453" s="2" t="s">
        <v>345</v>
      </c>
      <c r="G453" t="str">
        <f t="shared" si="40"/>
        <v>18048.483</v>
      </c>
      <c r="H453" s="69">
        <f t="shared" si="41"/>
        <v>-15720</v>
      </c>
      <c r="I453" s="113" t="s">
        <v>1517</v>
      </c>
      <c r="J453" s="114" t="s">
        <v>1518</v>
      </c>
      <c r="K453" s="113">
        <v>-15720</v>
      </c>
      <c r="L453" s="113" t="s">
        <v>714</v>
      </c>
      <c r="M453" s="114" t="s">
        <v>355</v>
      </c>
      <c r="N453" s="114"/>
      <c r="O453" s="115" t="s">
        <v>1496</v>
      </c>
      <c r="P453" s="115" t="s">
        <v>119</v>
      </c>
    </row>
    <row r="454" spans="1:16" x14ac:dyDescent="0.2">
      <c r="A454" s="69" t="str">
        <f t="shared" si="36"/>
        <v> BAN 2.130 </v>
      </c>
      <c r="B454" s="2" t="str">
        <f t="shared" si="37"/>
        <v>I</v>
      </c>
      <c r="C454" s="69">
        <f t="shared" si="38"/>
        <v>18053.538</v>
      </c>
      <c r="D454" t="str">
        <f t="shared" si="39"/>
        <v>vis</v>
      </c>
      <c r="E454">
        <f>VLOOKUP(C454,'Active 1'!C$21:E$968,3,FALSE)</f>
        <v>-15716.999192838053</v>
      </c>
      <c r="F454" s="2" t="s">
        <v>345</v>
      </c>
      <c r="G454" t="str">
        <f t="shared" si="40"/>
        <v>18053.538</v>
      </c>
      <c r="H454" s="69">
        <f t="shared" si="41"/>
        <v>-15717</v>
      </c>
      <c r="I454" s="113" t="s">
        <v>1519</v>
      </c>
      <c r="J454" s="114" t="s">
        <v>1520</v>
      </c>
      <c r="K454" s="113">
        <v>-15717</v>
      </c>
      <c r="L454" s="113" t="s">
        <v>422</v>
      </c>
      <c r="M454" s="114" t="s">
        <v>355</v>
      </c>
      <c r="N454" s="114"/>
      <c r="O454" s="115" t="s">
        <v>1496</v>
      </c>
      <c r="P454" s="115" t="s">
        <v>119</v>
      </c>
    </row>
    <row r="455" spans="1:16" x14ac:dyDescent="0.2">
      <c r="A455" s="69" t="str">
        <f t="shared" si="36"/>
        <v> BAN 2.130 </v>
      </c>
      <c r="B455" s="2" t="str">
        <f t="shared" si="37"/>
        <v>I</v>
      </c>
      <c r="C455" s="69">
        <f t="shared" si="38"/>
        <v>18058.582999999999</v>
      </c>
      <c r="D455" t="str">
        <f t="shared" si="39"/>
        <v>vis</v>
      </c>
      <c r="E455">
        <f>VLOOKUP(C455,'Active 1'!C$21:E$968,3,FALSE)</f>
        <v>-15713.991465458799</v>
      </c>
      <c r="F455" s="2" t="s">
        <v>345</v>
      </c>
      <c r="G455" t="str">
        <f t="shared" si="40"/>
        <v>18058.583</v>
      </c>
      <c r="H455" s="69">
        <f t="shared" si="41"/>
        <v>-15714</v>
      </c>
      <c r="I455" s="113" t="s">
        <v>1521</v>
      </c>
      <c r="J455" s="114" t="s">
        <v>1522</v>
      </c>
      <c r="K455" s="113">
        <v>-15714</v>
      </c>
      <c r="L455" s="113" t="s">
        <v>954</v>
      </c>
      <c r="M455" s="114" t="s">
        <v>355</v>
      </c>
      <c r="N455" s="114"/>
      <c r="O455" s="115" t="s">
        <v>1496</v>
      </c>
      <c r="P455" s="115" t="s">
        <v>119</v>
      </c>
    </row>
    <row r="456" spans="1:16" x14ac:dyDescent="0.2">
      <c r="A456" s="69" t="str">
        <f t="shared" si="36"/>
        <v> BAN 2.130 </v>
      </c>
      <c r="B456" s="2" t="str">
        <f t="shared" si="37"/>
        <v>I</v>
      </c>
      <c r="C456" s="69">
        <f t="shared" si="38"/>
        <v>18080.38</v>
      </c>
      <c r="D456" t="str">
        <f t="shared" si="39"/>
        <v>vis</v>
      </c>
      <c r="E456">
        <f>VLOOKUP(C456,'Active 1'!C$21:E$968,3,FALSE)</f>
        <v>-15700.996533112781</v>
      </c>
      <c r="F456" s="2" t="s">
        <v>345</v>
      </c>
      <c r="G456" t="str">
        <f t="shared" si="40"/>
        <v>18080.380</v>
      </c>
      <c r="H456" s="69">
        <f t="shared" si="41"/>
        <v>-15701</v>
      </c>
      <c r="I456" s="113" t="s">
        <v>1523</v>
      </c>
      <c r="J456" s="114" t="s">
        <v>1524</v>
      </c>
      <c r="K456" s="113">
        <v>-15701</v>
      </c>
      <c r="L456" s="113" t="s">
        <v>717</v>
      </c>
      <c r="M456" s="114" t="s">
        <v>355</v>
      </c>
      <c r="N456" s="114"/>
      <c r="O456" s="115" t="s">
        <v>1496</v>
      </c>
      <c r="P456" s="115" t="s">
        <v>119</v>
      </c>
    </row>
    <row r="457" spans="1:16" x14ac:dyDescent="0.2">
      <c r="A457" s="69" t="str">
        <f t="shared" si="36"/>
        <v> BAN 2.130 </v>
      </c>
      <c r="B457" s="2" t="str">
        <f t="shared" si="37"/>
        <v>II</v>
      </c>
      <c r="C457" s="69">
        <f t="shared" si="38"/>
        <v>18089.61</v>
      </c>
      <c r="D457" t="str">
        <f t="shared" si="39"/>
        <v>vis</v>
      </c>
      <c r="E457">
        <f>VLOOKUP(C457,'Active 1'!C$21:E$968,3,FALSE)</f>
        <v>-15695.493793031406</v>
      </c>
      <c r="F457" s="2" t="s">
        <v>345</v>
      </c>
      <c r="G457" t="str">
        <f t="shared" si="40"/>
        <v>18089.610</v>
      </c>
      <c r="H457" s="69">
        <f t="shared" si="41"/>
        <v>-15695.5</v>
      </c>
      <c r="I457" s="113" t="s">
        <v>1525</v>
      </c>
      <c r="J457" s="114" t="s">
        <v>1526</v>
      </c>
      <c r="K457" s="113">
        <v>-15695.5</v>
      </c>
      <c r="L457" s="113" t="s">
        <v>892</v>
      </c>
      <c r="M457" s="114" t="s">
        <v>355</v>
      </c>
      <c r="N457" s="114"/>
      <c r="O457" s="115" t="s">
        <v>1496</v>
      </c>
      <c r="P457" s="115" t="s">
        <v>119</v>
      </c>
    </row>
    <row r="458" spans="1:16" x14ac:dyDescent="0.2">
      <c r="A458" s="69" t="str">
        <f t="shared" si="36"/>
        <v> BAN 2.130 </v>
      </c>
      <c r="B458" s="2" t="str">
        <f t="shared" si="37"/>
        <v>I</v>
      </c>
      <c r="C458" s="69">
        <f t="shared" si="38"/>
        <v>18090.427</v>
      </c>
      <c r="D458" t="str">
        <f t="shared" si="39"/>
        <v>vis</v>
      </c>
      <c r="E458">
        <f>VLOOKUP(C458,'Active 1'!C$21:E$968,3,FALSE)</f>
        <v>-15695.006714088126</v>
      </c>
      <c r="F458" s="2" t="s">
        <v>345</v>
      </c>
      <c r="G458" t="str">
        <f t="shared" si="40"/>
        <v>18090.427</v>
      </c>
      <c r="H458" s="69">
        <f t="shared" si="41"/>
        <v>-15695</v>
      </c>
      <c r="I458" s="113" t="s">
        <v>1527</v>
      </c>
      <c r="J458" s="114" t="s">
        <v>1528</v>
      </c>
      <c r="K458" s="113">
        <v>-15695</v>
      </c>
      <c r="L458" s="113" t="s">
        <v>385</v>
      </c>
      <c r="M458" s="114" t="s">
        <v>355</v>
      </c>
      <c r="N458" s="114"/>
      <c r="O458" s="115" t="s">
        <v>1496</v>
      </c>
      <c r="P458" s="115" t="s">
        <v>119</v>
      </c>
    </row>
    <row r="459" spans="1:16" x14ac:dyDescent="0.2">
      <c r="A459" s="69" t="str">
        <f t="shared" ref="A459:A522" si="42">P459</f>
        <v> BAN 2.130 </v>
      </c>
      <c r="B459" s="2" t="str">
        <f t="shared" ref="B459:B522" si="43">IF(H459=INT(H459),"I","II")</f>
        <v>I</v>
      </c>
      <c r="C459" s="69">
        <f t="shared" ref="C459:C522" si="44">1*G459</f>
        <v>18095.455000000002</v>
      </c>
      <c r="D459" t="str">
        <f t="shared" ref="D459:D522" si="45">VLOOKUP(F459,I$1:J$5,2,FALSE)</f>
        <v>vis</v>
      </c>
      <c r="E459">
        <f>VLOOKUP(C459,'Active 1'!C$21:E$968,3,FALSE)</f>
        <v>-15692.009121766439</v>
      </c>
      <c r="F459" s="2" t="s">
        <v>345</v>
      </c>
      <c r="G459" t="str">
        <f t="shared" ref="G459:G522" si="46">MID(I459,3,LEN(I459)-3)</f>
        <v>18095.455</v>
      </c>
      <c r="H459" s="69">
        <f t="shared" ref="H459:H522" si="47">1*K459</f>
        <v>-15692</v>
      </c>
      <c r="I459" s="113" t="s">
        <v>1529</v>
      </c>
      <c r="J459" s="114" t="s">
        <v>1530</v>
      </c>
      <c r="K459" s="113">
        <v>-15692</v>
      </c>
      <c r="L459" s="113" t="s">
        <v>588</v>
      </c>
      <c r="M459" s="114" t="s">
        <v>355</v>
      </c>
      <c r="N459" s="114"/>
      <c r="O459" s="115" t="s">
        <v>1496</v>
      </c>
      <c r="P459" s="115" t="s">
        <v>119</v>
      </c>
    </row>
    <row r="460" spans="1:16" x14ac:dyDescent="0.2">
      <c r="A460" s="69" t="str">
        <f t="shared" si="42"/>
        <v> BAN 2.130 </v>
      </c>
      <c r="B460" s="2" t="str">
        <f t="shared" si="43"/>
        <v>I</v>
      </c>
      <c r="C460" s="69">
        <f t="shared" si="44"/>
        <v>18147.469000000001</v>
      </c>
      <c r="D460" t="str">
        <f t="shared" si="45"/>
        <v>vis</v>
      </c>
      <c r="E460">
        <f>VLOOKUP(C460,'Active 1'!C$21:E$968,3,FALSE)</f>
        <v>-15660.999422677312</v>
      </c>
      <c r="F460" s="2" t="s">
        <v>345</v>
      </c>
      <c r="G460" t="str">
        <f t="shared" si="46"/>
        <v>18147.469</v>
      </c>
      <c r="H460" s="69">
        <f t="shared" si="47"/>
        <v>-15661</v>
      </c>
      <c r="I460" s="113" t="s">
        <v>1531</v>
      </c>
      <c r="J460" s="114" t="s">
        <v>1532</v>
      </c>
      <c r="K460" s="113">
        <v>-15661</v>
      </c>
      <c r="L460" s="113" t="s">
        <v>422</v>
      </c>
      <c r="M460" s="114" t="s">
        <v>355</v>
      </c>
      <c r="N460" s="114"/>
      <c r="O460" s="115" t="s">
        <v>1496</v>
      </c>
      <c r="P460" s="115" t="s">
        <v>119</v>
      </c>
    </row>
    <row r="461" spans="1:16" x14ac:dyDescent="0.2">
      <c r="A461" s="69" t="str">
        <f t="shared" si="42"/>
        <v> BAN 2.130 </v>
      </c>
      <c r="B461" s="2" t="str">
        <f t="shared" si="43"/>
        <v>I</v>
      </c>
      <c r="C461" s="69">
        <f t="shared" si="44"/>
        <v>18152.530999999999</v>
      </c>
      <c r="D461" t="str">
        <f t="shared" si="45"/>
        <v>vis</v>
      </c>
      <c r="E461">
        <f>VLOOKUP(C461,'Active 1'!C$21:E$968,3,FALSE)</f>
        <v>-15657.981560240485</v>
      </c>
      <c r="F461" s="2" t="s">
        <v>345</v>
      </c>
      <c r="G461" t="str">
        <f t="shared" si="46"/>
        <v>18152.531</v>
      </c>
      <c r="H461" s="69">
        <f t="shared" si="47"/>
        <v>-15658</v>
      </c>
      <c r="I461" s="113" t="s">
        <v>1533</v>
      </c>
      <c r="J461" s="114" t="s">
        <v>1534</v>
      </c>
      <c r="K461" s="113">
        <v>-15658</v>
      </c>
      <c r="L461" s="113" t="s">
        <v>1535</v>
      </c>
      <c r="M461" s="114" t="s">
        <v>355</v>
      </c>
      <c r="N461" s="114"/>
      <c r="O461" s="115" t="s">
        <v>1496</v>
      </c>
      <c r="P461" s="115" t="s">
        <v>119</v>
      </c>
    </row>
    <row r="462" spans="1:16" x14ac:dyDescent="0.2">
      <c r="A462" s="69" t="str">
        <f t="shared" si="42"/>
        <v> BAN 2.130 </v>
      </c>
      <c r="B462" s="2" t="str">
        <f t="shared" si="43"/>
        <v>II</v>
      </c>
      <c r="C462" s="69">
        <f t="shared" si="44"/>
        <v>18168.432000000001</v>
      </c>
      <c r="D462" t="str">
        <f t="shared" si="45"/>
        <v>vis</v>
      </c>
      <c r="E462">
        <f>VLOOKUP(C462,'Active 1'!C$21:E$968,3,FALSE)</f>
        <v>-15648.501704332148</v>
      </c>
      <c r="F462" s="2" t="s">
        <v>345</v>
      </c>
      <c r="G462" t="str">
        <f t="shared" si="46"/>
        <v>18168.432</v>
      </c>
      <c r="H462" s="69">
        <f t="shared" si="47"/>
        <v>-15648.5</v>
      </c>
      <c r="I462" s="113" t="s">
        <v>1536</v>
      </c>
      <c r="J462" s="114" t="s">
        <v>1537</v>
      </c>
      <c r="K462" s="113">
        <v>-15648.5</v>
      </c>
      <c r="L462" s="113" t="s">
        <v>531</v>
      </c>
      <c r="M462" s="114" t="s">
        <v>355</v>
      </c>
      <c r="N462" s="114"/>
      <c r="O462" s="115" t="s">
        <v>1496</v>
      </c>
      <c r="P462" s="115" t="s">
        <v>119</v>
      </c>
    </row>
    <row r="463" spans="1:16" x14ac:dyDescent="0.2">
      <c r="A463" s="69" t="str">
        <f t="shared" si="42"/>
        <v> HA 69(2) </v>
      </c>
      <c r="B463" s="2" t="str">
        <f t="shared" si="43"/>
        <v>II</v>
      </c>
      <c r="C463" s="69">
        <f t="shared" si="44"/>
        <v>18188.579000000002</v>
      </c>
      <c r="D463" t="str">
        <f t="shared" si="45"/>
        <v>vis</v>
      </c>
      <c r="E463">
        <f>VLOOKUP(C463,'Active 1'!C$21:E$968,3,FALSE)</f>
        <v>-15636.490468750408</v>
      </c>
      <c r="F463" s="2" t="s">
        <v>345</v>
      </c>
      <c r="G463" t="str">
        <f t="shared" si="46"/>
        <v>18188.579</v>
      </c>
      <c r="H463" s="69">
        <f t="shared" si="47"/>
        <v>-15636.5</v>
      </c>
      <c r="I463" s="113" t="s">
        <v>1538</v>
      </c>
      <c r="J463" s="114" t="s">
        <v>1539</v>
      </c>
      <c r="K463" s="113">
        <v>-15636.5</v>
      </c>
      <c r="L463" s="113" t="s">
        <v>911</v>
      </c>
      <c r="M463" s="114" t="s">
        <v>355</v>
      </c>
      <c r="N463" s="114"/>
      <c r="O463" s="115" t="s">
        <v>1488</v>
      </c>
      <c r="P463" s="115" t="s">
        <v>117</v>
      </c>
    </row>
    <row r="464" spans="1:16" x14ac:dyDescent="0.2">
      <c r="A464" s="69" t="str">
        <f t="shared" si="42"/>
        <v> BAN 2.130 </v>
      </c>
      <c r="B464" s="2" t="str">
        <f t="shared" si="43"/>
        <v>I</v>
      </c>
      <c r="C464" s="69">
        <f t="shared" si="44"/>
        <v>18194.424999999999</v>
      </c>
      <c r="D464" t="str">
        <f t="shared" si="45"/>
        <v>vis</v>
      </c>
      <c r="E464">
        <f>VLOOKUP(C464,'Active 1'!C$21:E$968,3,FALSE)</f>
        <v>-15633.005201305585</v>
      </c>
      <c r="F464" s="2" t="s">
        <v>345</v>
      </c>
      <c r="G464" t="str">
        <f t="shared" si="46"/>
        <v>18194.425</v>
      </c>
      <c r="H464" s="69">
        <f t="shared" si="47"/>
        <v>-15633</v>
      </c>
      <c r="I464" s="113" t="s">
        <v>1540</v>
      </c>
      <c r="J464" s="114" t="s">
        <v>1541</v>
      </c>
      <c r="K464" s="113">
        <v>-15633</v>
      </c>
      <c r="L464" s="113" t="s">
        <v>419</v>
      </c>
      <c r="M464" s="114" t="s">
        <v>355</v>
      </c>
      <c r="N464" s="114"/>
      <c r="O464" s="115" t="s">
        <v>1496</v>
      </c>
      <c r="P464" s="115" t="s">
        <v>119</v>
      </c>
    </row>
    <row r="465" spans="1:16" x14ac:dyDescent="0.2">
      <c r="A465" s="69" t="str">
        <f t="shared" si="42"/>
        <v> BAN 2.130 </v>
      </c>
      <c r="B465" s="2" t="str">
        <f t="shared" si="43"/>
        <v>II</v>
      </c>
      <c r="C465" s="69">
        <f t="shared" si="44"/>
        <v>18205.345000000001</v>
      </c>
      <c r="D465" t="str">
        <f t="shared" si="45"/>
        <v>vis</v>
      </c>
      <c r="E465">
        <f>VLOOKUP(C465,'Active 1'!C$21:E$968,3,FALSE)</f>
        <v>-15626.494917265647</v>
      </c>
      <c r="F465" s="2" t="s">
        <v>345</v>
      </c>
      <c r="G465" t="str">
        <f t="shared" si="46"/>
        <v>18205.345</v>
      </c>
      <c r="H465" s="69">
        <f t="shared" si="47"/>
        <v>-15626.5</v>
      </c>
      <c r="I465" s="113" t="s">
        <v>1542</v>
      </c>
      <c r="J465" s="114" t="s">
        <v>1543</v>
      </c>
      <c r="K465" s="113">
        <v>-15626.5</v>
      </c>
      <c r="L465" s="113" t="s">
        <v>790</v>
      </c>
      <c r="M465" s="114" t="s">
        <v>355</v>
      </c>
      <c r="N465" s="114"/>
      <c r="O465" s="115" t="s">
        <v>1496</v>
      </c>
      <c r="P465" s="115" t="s">
        <v>119</v>
      </c>
    </row>
    <row r="466" spans="1:16" x14ac:dyDescent="0.2">
      <c r="A466" s="69" t="str">
        <f t="shared" si="42"/>
        <v> BAN 2.130 </v>
      </c>
      <c r="B466" s="2" t="str">
        <f t="shared" si="43"/>
        <v>II</v>
      </c>
      <c r="C466" s="69">
        <f t="shared" si="44"/>
        <v>18215.43</v>
      </c>
      <c r="D466" t="str">
        <f t="shared" si="45"/>
        <v>vis</v>
      </c>
      <c r="E466">
        <f>VLOOKUP(C466,'Active 1'!C$21:E$968,3,FALSE)</f>
        <v>-15620.482443406421</v>
      </c>
      <c r="F466" s="2" t="s">
        <v>345</v>
      </c>
      <c r="G466" t="str">
        <f t="shared" si="46"/>
        <v>18215.430</v>
      </c>
      <c r="H466" s="69">
        <f t="shared" si="47"/>
        <v>-15620.5</v>
      </c>
      <c r="I466" s="113" t="s">
        <v>1544</v>
      </c>
      <c r="J466" s="114" t="s">
        <v>1545</v>
      </c>
      <c r="K466" s="113">
        <v>-15620.5</v>
      </c>
      <c r="L466" s="113" t="s">
        <v>1173</v>
      </c>
      <c r="M466" s="114" t="s">
        <v>355</v>
      </c>
      <c r="N466" s="114"/>
      <c r="O466" s="115" t="s">
        <v>1496</v>
      </c>
      <c r="P466" s="115" t="s">
        <v>119</v>
      </c>
    </row>
    <row r="467" spans="1:16" x14ac:dyDescent="0.2">
      <c r="A467" s="69" t="str">
        <f t="shared" si="42"/>
        <v>VSB 47 </v>
      </c>
      <c r="B467" s="2" t="str">
        <f t="shared" si="43"/>
        <v>I</v>
      </c>
      <c r="C467" s="69">
        <f t="shared" si="44"/>
        <v>18424.22</v>
      </c>
      <c r="D467" t="str">
        <f t="shared" si="45"/>
        <v>vis</v>
      </c>
      <c r="E467">
        <f>VLOOKUP(C467,'Active 1'!C$21:E$968,3,FALSE)</f>
        <v>-15496.006051034772</v>
      </c>
      <c r="F467" s="2" t="s">
        <v>345</v>
      </c>
      <c r="G467" t="str">
        <f t="shared" si="46"/>
        <v>18424.22</v>
      </c>
      <c r="H467" s="69">
        <f t="shared" si="47"/>
        <v>-15496</v>
      </c>
      <c r="I467" s="113" t="s">
        <v>1546</v>
      </c>
      <c r="J467" s="114" t="s">
        <v>1547</v>
      </c>
      <c r="K467" s="113">
        <v>-15496</v>
      </c>
      <c r="L467" s="113" t="s">
        <v>1548</v>
      </c>
      <c r="M467" s="114" t="s">
        <v>355</v>
      </c>
      <c r="N467" s="114"/>
      <c r="O467" s="115" t="s">
        <v>1549</v>
      </c>
      <c r="P467" s="116" t="s">
        <v>120</v>
      </c>
    </row>
    <row r="468" spans="1:16" x14ac:dyDescent="0.2">
      <c r="A468" s="69" t="str">
        <f t="shared" si="42"/>
        <v> BAN 2.130 </v>
      </c>
      <c r="B468" s="2" t="str">
        <f t="shared" si="43"/>
        <v>II</v>
      </c>
      <c r="C468" s="69">
        <f t="shared" si="44"/>
        <v>18448.556</v>
      </c>
      <c r="D468" t="str">
        <f t="shared" si="45"/>
        <v>vis</v>
      </c>
      <c r="E468">
        <f>VLOOKUP(C468,'Active 1'!C$21:E$968,3,FALSE)</f>
        <v>-15481.497418031486</v>
      </c>
      <c r="F468" s="2" t="s">
        <v>345</v>
      </c>
      <c r="G468" t="str">
        <f t="shared" si="46"/>
        <v>18448.556</v>
      </c>
      <c r="H468" s="69">
        <f t="shared" si="47"/>
        <v>-15481.5</v>
      </c>
      <c r="I468" s="113" t="s">
        <v>1550</v>
      </c>
      <c r="J468" s="114" t="s">
        <v>1551</v>
      </c>
      <c r="K468" s="113">
        <v>-15481.5</v>
      </c>
      <c r="L468" s="113" t="s">
        <v>625</v>
      </c>
      <c r="M468" s="114" t="s">
        <v>355</v>
      </c>
      <c r="N468" s="114"/>
      <c r="O468" s="115" t="s">
        <v>1496</v>
      </c>
      <c r="P468" s="115" t="s">
        <v>119</v>
      </c>
    </row>
    <row r="469" spans="1:16" x14ac:dyDescent="0.2">
      <c r="A469" s="69" t="str">
        <f t="shared" si="42"/>
        <v> BAN 2.130 </v>
      </c>
      <c r="B469" s="2" t="str">
        <f t="shared" si="43"/>
        <v>I</v>
      </c>
      <c r="C469" s="69">
        <f t="shared" si="44"/>
        <v>18449.416000000001</v>
      </c>
      <c r="D469" t="str">
        <f t="shared" si="45"/>
        <v>vis</v>
      </c>
      <c r="E469">
        <f>VLOOKUP(C469,'Active 1'!C$21:E$968,3,FALSE)</f>
        <v>-15480.984703354346</v>
      </c>
      <c r="F469" s="2" t="s">
        <v>345</v>
      </c>
      <c r="G469" t="str">
        <f t="shared" si="46"/>
        <v>18449.416</v>
      </c>
      <c r="H469" s="69">
        <f t="shared" si="47"/>
        <v>-15481</v>
      </c>
      <c r="I469" s="113" t="s">
        <v>1552</v>
      </c>
      <c r="J469" s="114" t="s">
        <v>1553</v>
      </c>
      <c r="K469" s="113">
        <v>-15481</v>
      </c>
      <c r="L469" s="113" t="s">
        <v>883</v>
      </c>
      <c r="M469" s="114" t="s">
        <v>355</v>
      </c>
      <c r="N469" s="114"/>
      <c r="O469" s="115" t="s">
        <v>1496</v>
      </c>
      <c r="P469" s="115" t="s">
        <v>119</v>
      </c>
    </row>
    <row r="470" spans="1:16" x14ac:dyDescent="0.2">
      <c r="A470" s="69" t="str">
        <f t="shared" si="42"/>
        <v> BAN 2.130 </v>
      </c>
      <c r="B470" s="2" t="str">
        <f t="shared" si="43"/>
        <v>II</v>
      </c>
      <c r="C470" s="69">
        <f t="shared" si="44"/>
        <v>18453.579000000002</v>
      </c>
      <c r="D470" t="str">
        <f t="shared" si="45"/>
        <v>vis</v>
      </c>
      <c r="E470">
        <f>VLOOKUP(C470,'Active 1'!C$21:E$968,3,FALSE)</f>
        <v>-15478.502806609085</v>
      </c>
      <c r="F470" s="2" t="s">
        <v>345</v>
      </c>
      <c r="G470" t="str">
        <f t="shared" si="46"/>
        <v>18453.579</v>
      </c>
      <c r="H470" s="69">
        <f t="shared" si="47"/>
        <v>-15478.5</v>
      </c>
      <c r="I470" s="113" t="s">
        <v>1554</v>
      </c>
      <c r="J470" s="114" t="s">
        <v>1555</v>
      </c>
      <c r="K470" s="113">
        <v>-15478.5</v>
      </c>
      <c r="L470" s="113" t="s">
        <v>360</v>
      </c>
      <c r="M470" s="114" t="s">
        <v>355</v>
      </c>
      <c r="N470" s="114"/>
      <c r="O470" s="115" t="s">
        <v>1496</v>
      </c>
      <c r="P470" s="115" t="s">
        <v>119</v>
      </c>
    </row>
    <row r="471" spans="1:16" x14ac:dyDescent="0.2">
      <c r="A471" s="69" t="str">
        <f t="shared" si="42"/>
        <v> BAN 2.130 </v>
      </c>
      <c r="B471" s="2" t="str">
        <f t="shared" si="43"/>
        <v>I</v>
      </c>
      <c r="C471" s="69">
        <f t="shared" si="44"/>
        <v>18454.425999999999</v>
      </c>
      <c r="D471" t="str">
        <f t="shared" si="45"/>
        <v>vis</v>
      </c>
      <c r="E471">
        <f>VLOOKUP(C471,'Active 1'!C$21:E$968,3,FALSE)</f>
        <v>-15477.997842270091</v>
      </c>
      <c r="F471" s="2" t="s">
        <v>345</v>
      </c>
      <c r="G471" t="str">
        <f t="shared" si="46"/>
        <v>18454.426</v>
      </c>
      <c r="H471" s="69">
        <f t="shared" si="47"/>
        <v>-15478</v>
      </c>
      <c r="I471" s="113" t="s">
        <v>1556</v>
      </c>
      <c r="J471" s="114" t="s">
        <v>1557</v>
      </c>
      <c r="K471" s="113">
        <v>-15478</v>
      </c>
      <c r="L471" s="113" t="s">
        <v>625</v>
      </c>
      <c r="M471" s="114" t="s">
        <v>355</v>
      </c>
      <c r="N471" s="114"/>
      <c r="O471" s="115" t="s">
        <v>1496</v>
      </c>
      <c r="P471" s="115" t="s">
        <v>119</v>
      </c>
    </row>
    <row r="472" spans="1:16" x14ac:dyDescent="0.2">
      <c r="A472" s="69" t="str">
        <f t="shared" si="42"/>
        <v> BAN 2.130 </v>
      </c>
      <c r="B472" s="2" t="str">
        <f t="shared" si="43"/>
        <v>I</v>
      </c>
      <c r="C472" s="69">
        <f t="shared" si="44"/>
        <v>18464.496999999999</v>
      </c>
      <c r="D472" t="str">
        <f t="shared" si="45"/>
        <v>vis</v>
      </c>
      <c r="E472">
        <f>VLOOKUP(C472,'Active 1'!C$21:E$968,3,FALSE)</f>
        <v>-15471.993714928863</v>
      </c>
      <c r="F472" s="2" t="s">
        <v>345</v>
      </c>
      <c r="G472" t="str">
        <f t="shared" si="46"/>
        <v>18464.497</v>
      </c>
      <c r="H472" s="69">
        <f t="shared" si="47"/>
        <v>-15472</v>
      </c>
      <c r="I472" s="113" t="s">
        <v>1558</v>
      </c>
      <c r="J472" s="114" t="s">
        <v>1559</v>
      </c>
      <c r="K472" s="113">
        <v>-15472</v>
      </c>
      <c r="L472" s="113" t="s">
        <v>657</v>
      </c>
      <c r="M472" s="114" t="s">
        <v>355</v>
      </c>
      <c r="N472" s="114"/>
      <c r="O472" s="115" t="s">
        <v>1496</v>
      </c>
      <c r="P472" s="115" t="s">
        <v>119</v>
      </c>
    </row>
    <row r="473" spans="1:16" x14ac:dyDescent="0.2">
      <c r="A473" s="69" t="str">
        <f t="shared" si="42"/>
        <v> MSSI 39.30 </v>
      </c>
      <c r="B473" s="2" t="str">
        <f t="shared" si="43"/>
        <v>II</v>
      </c>
      <c r="C473" s="69">
        <f t="shared" si="44"/>
        <v>18470.361000000001</v>
      </c>
      <c r="D473" t="str">
        <f t="shared" si="45"/>
        <v>vis</v>
      </c>
      <c r="E473">
        <f>VLOOKUP(C473,'Active 1'!C$21:E$968,3,FALSE)</f>
        <v>-15468.497716246611</v>
      </c>
      <c r="F473" s="2" t="s">
        <v>345</v>
      </c>
      <c r="G473" t="str">
        <f t="shared" si="46"/>
        <v>18470.361</v>
      </c>
      <c r="H473" s="69">
        <f t="shared" si="47"/>
        <v>-15468.5</v>
      </c>
      <c r="I473" s="113" t="s">
        <v>1560</v>
      </c>
      <c r="J473" s="114" t="s">
        <v>1561</v>
      </c>
      <c r="K473" s="113">
        <v>-15468.5</v>
      </c>
      <c r="L473" s="113" t="s">
        <v>625</v>
      </c>
      <c r="M473" s="114" t="s">
        <v>355</v>
      </c>
      <c r="N473" s="114"/>
      <c r="O473" s="115" t="s">
        <v>1562</v>
      </c>
      <c r="P473" s="115" t="s">
        <v>121</v>
      </c>
    </row>
    <row r="474" spans="1:16" x14ac:dyDescent="0.2">
      <c r="A474" s="69" t="str">
        <f t="shared" si="42"/>
        <v> MSSI 39.30 </v>
      </c>
      <c r="B474" s="2" t="str">
        <f t="shared" si="43"/>
        <v>II</v>
      </c>
      <c r="C474" s="69">
        <f t="shared" si="44"/>
        <v>18475.39</v>
      </c>
      <c r="D474" t="str">
        <f t="shared" si="45"/>
        <v>vis</v>
      </c>
      <c r="E474">
        <f>VLOOKUP(C474,'Active 1'!C$21:E$968,3,FALSE)</f>
        <v>-15465.499527745071</v>
      </c>
      <c r="F474" s="2" t="s">
        <v>345</v>
      </c>
      <c r="G474" t="str">
        <f t="shared" si="46"/>
        <v>18475.390</v>
      </c>
      <c r="H474" s="69">
        <f t="shared" si="47"/>
        <v>-15465.5</v>
      </c>
      <c r="I474" s="113" t="s">
        <v>1563</v>
      </c>
      <c r="J474" s="114" t="s">
        <v>1564</v>
      </c>
      <c r="K474" s="113">
        <v>-15465.5</v>
      </c>
      <c r="L474" s="113" t="s">
        <v>422</v>
      </c>
      <c r="M474" s="114" t="s">
        <v>355</v>
      </c>
      <c r="N474" s="114"/>
      <c r="O474" s="115" t="s">
        <v>1562</v>
      </c>
      <c r="P474" s="115" t="s">
        <v>121</v>
      </c>
    </row>
    <row r="475" spans="1:16" x14ac:dyDescent="0.2">
      <c r="A475" s="69" t="str">
        <f t="shared" si="42"/>
        <v> BAN 2.130 </v>
      </c>
      <c r="B475" s="2" t="str">
        <f t="shared" si="43"/>
        <v>II</v>
      </c>
      <c r="C475" s="69">
        <f t="shared" si="44"/>
        <v>18490.495999999999</v>
      </c>
      <c r="D475" t="str">
        <f t="shared" si="45"/>
        <v>vis</v>
      </c>
      <c r="E475">
        <f>VLOOKUP(C475,'Active 1'!C$21:E$968,3,FALSE)</f>
        <v>-15456.493634823159</v>
      </c>
      <c r="F475" s="2" t="s">
        <v>345</v>
      </c>
      <c r="G475" t="str">
        <f t="shared" si="46"/>
        <v>18490.496</v>
      </c>
      <c r="H475" s="69">
        <f t="shared" si="47"/>
        <v>-15456.5</v>
      </c>
      <c r="I475" s="113" t="s">
        <v>1565</v>
      </c>
      <c r="J475" s="114" t="s">
        <v>1566</v>
      </c>
      <c r="K475" s="113">
        <v>-15456.5</v>
      </c>
      <c r="L475" s="113" t="s">
        <v>657</v>
      </c>
      <c r="M475" s="114" t="s">
        <v>355</v>
      </c>
      <c r="N475" s="114"/>
      <c r="O475" s="115" t="s">
        <v>1496</v>
      </c>
      <c r="P475" s="115" t="s">
        <v>119</v>
      </c>
    </row>
    <row r="476" spans="1:16" x14ac:dyDescent="0.2">
      <c r="A476" s="69" t="str">
        <f t="shared" si="42"/>
        <v> BAN 2.130 </v>
      </c>
      <c r="B476" s="2" t="str">
        <f t="shared" si="43"/>
        <v>II</v>
      </c>
      <c r="C476" s="69">
        <f t="shared" si="44"/>
        <v>18505.580000000002</v>
      </c>
      <c r="D476" t="str">
        <f t="shared" si="45"/>
        <v>vis</v>
      </c>
      <c r="E476">
        <f>VLOOKUP(C476,'Active 1'!C$21:E$968,3,FALSE)</f>
        <v>-15447.5008578581</v>
      </c>
      <c r="F476" s="2" t="s">
        <v>345</v>
      </c>
      <c r="G476" t="str">
        <f t="shared" si="46"/>
        <v>18505.580</v>
      </c>
      <c r="H476" s="69">
        <f t="shared" si="47"/>
        <v>-15447.5</v>
      </c>
      <c r="I476" s="113" t="s">
        <v>1567</v>
      </c>
      <c r="J476" s="114" t="s">
        <v>1568</v>
      </c>
      <c r="K476" s="113">
        <v>-15447.5</v>
      </c>
      <c r="L476" s="113" t="s">
        <v>371</v>
      </c>
      <c r="M476" s="114" t="s">
        <v>355</v>
      </c>
      <c r="N476" s="114"/>
      <c r="O476" s="115" t="s">
        <v>1496</v>
      </c>
      <c r="P476" s="115" t="s">
        <v>119</v>
      </c>
    </row>
    <row r="477" spans="1:16" x14ac:dyDescent="0.2">
      <c r="A477" s="69" t="str">
        <f t="shared" si="42"/>
        <v> MSSI II.1.128 </v>
      </c>
      <c r="B477" s="2" t="str">
        <f t="shared" si="43"/>
        <v>I</v>
      </c>
      <c r="C477" s="69">
        <f t="shared" si="44"/>
        <v>18511.452000000001</v>
      </c>
      <c r="D477" t="str">
        <f t="shared" si="45"/>
        <v>vis</v>
      </c>
      <c r="E477">
        <f>VLOOKUP(C477,'Active 1'!C$21:E$968,3,FALSE)</f>
        <v>-15444.000089736992</v>
      </c>
      <c r="F477" s="2" t="s">
        <v>345</v>
      </c>
      <c r="G477" t="str">
        <f t="shared" si="46"/>
        <v>18511.452</v>
      </c>
      <c r="H477" s="69">
        <f t="shared" si="47"/>
        <v>-15444</v>
      </c>
      <c r="I477" s="113" t="s">
        <v>1569</v>
      </c>
      <c r="J477" s="114" t="s">
        <v>1570</v>
      </c>
      <c r="K477" s="113">
        <v>-15444</v>
      </c>
      <c r="L477" s="113" t="s">
        <v>737</v>
      </c>
      <c r="M477" s="114" t="s">
        <v>355</v>
      </c>
      <c r="N477" s="114"/>
      <c r="O477" s="115" t="s">
        <v>1571</v>
      </c>
      <c r="P477" s="115" t="s">
        <v>122</v>
      </c>
    </row>
    <row r="478" spans="1:16" x14ac:dyDescent="0.2">
      <c r="A478" s="69" t="str">
        <f t="shared" si="42"/>
        <v> BAN 2.130 </v>
      </c>
      <c r="B478" s="2" t="str">
        <f t="shared" si="43"/>
        <v>I</v>
      </c>
      <c r="C478" s="69">
        <f t="shared" si="44"/>
        <v>18511.462</v>
      </c>
      <c r="D478" t="str">
        <f t="shared" si="45"/>
        <v>vis</v>
      </c>
      <c r="E478">
        <f>VLOOKUP(C478,'Active 1'!C$21:E$968,3,FALSE)</f>
        <v>-15443.994127938422</v>
      </c>
      <c r="F478" s="2" t="s">
        <v>345</v>
      </c>
      <c r="G478" t="str">
        <f t="shared" si="46"/>
        <v>18511.462</v>
      </c>
      <c r="H478" s="69">
        <f t="shared" si="47"/>
        <v>-15444</v>
      </c>
      <c r="I478" s="113" t="s">
        <v>1572</v>
      </c>
      <c r="J478" s="114" t="s">
        <v>1573</v>
      </c>
      <c r="K478" s="113">
        <v>-15444</v>
      </c>
      <c r="L478" s="113" t="s">
        <v>892</v>
      </c>
      <c r="M478" s="114" t="s">
        <v>355</v>
      </c>
      <c r="N478" s="114"/>
      <c r="O478" s="115" t="s">
        <v>1496</v>
      </c>
      <c r="P478" s="115" t="s">
        <v>119</v>
      </c>
    </row>
    <row r="479" spans="1:16" x14ac:dyDescent="0.2">
      <c r="A479" s="69" t="str">
        <f t="shared" si="42"/>
        <v> BAN 2.130 </v>
      </c>
      <c r="B479" s="2" t="str">
        <f t="shared" si="43"/>
        <v>I</v>
      </c>
      <c r="C479" s="69">
        <f t="shared" si="44"/>
        <v>18516.502</v>
      </c>
      <c r="D479" t="str">
        <f t="shared" si="45"/>
        <v>vis</v>
      </c>
      <c r="E479">
        <f>VLOOKUP(C479,'Active 1'!C$21:E$968,3,FALSE)</f>
        <v>-15440.98938145845</v>
      </c>
      <c r="F479" s="2" t="s">
        <v>345</v>
      </c>
      <c r="G479" t="str">
        <f t="shared" si="46"/>
        <v>18516.502</v>
      </c>
      <c r="H479" s="69">
        <f t="shared" si="47"/>
        <v>-15441</v>
      </c>
      <c r="I479" s="113" t="s">
        <v>1574</v>
      </c>
      <c r="J479" s="114" t="s">
        <v>1575</v>
      </c>
      <c r="K479" s="113">
        <v>-15441</v>
      </c>
      <c r="L479" s="113" t="s">
        <v>1445</v>
      </c>
      <c r="M479" s="114" t="s">
        <v>355</v>
      </c>
      <c r="N479" s="114"/>
      <c r="O479" s="115" t="s">
        <v>1496</v>
      </c>
      <c r="P479" s="115" t="s">
        <v>119</v>
      </c>
    </row>
    <row r="480" spans="1:16" x14ac:dyDescent="0.2">
      <c r="A480" s="69" t="str">
        <f t="shared" si="42"/>
        <v> BAN 2.130 </v>
      </c>
      <c r="B480" s="2" t="str">
        <f t="shared" si="43"/>
        <v>II</v>
      </c>
      <c r="C480" s="69">
        <f t="shared" si="44"/>
        <v>18527.382000000001</v>
      </c>
      <c r="D480" t="str">
        <f t="shared" si="45"/>
        <v>vis</v>
      </c>
      <c r="E480">
        <f>VLOOKUP(C480,'Active 1'!C$21:E$968,3,FALSE)</f>
        <v>-15434.502944612799</v>
      </c>
      <c r="F480" s="2" t="s">
        <v>345</v>
      </c>
      <c r="G480" t="str">
        <f t="shared" si="46"/>
        <v>18527.382</v>
      </c>
      <c r="H480" s="69">
        <f t="shared" si="47"/>
        <v>-15434.5</v>
      </c>
      <c r="I480" s="113" t="s">
        <v>1576</v>
      </c>
      <c r="J480" s="114" t="s">
        <v>1577</v>
      </c>
      <c r="K480" s="113">
        <v>-15434.5</v>
      </c>
      <c r="L480" s="113" t="s">
        <v>360</v>
      </c>
      <c r="M480" s="114" t="s">
        <v>355</v>
      </c>
      <c r="N480" s="114"/>
      <c r="O480" s="115" t="s">
        <v>1496</v>
      </c>
      <c r="P480" s="115" t="s">
        <v>119</v>
      </c>
    </row>
    <row r="481" spans="1:16" x14ac:dyDescent="0.2">
      <c r="A481" s="69" t="str">
        <f t="shared" si="42"/>
        <v> MSSI II.1.128 </v>
      </c>
      <c r="B481" s="2" t="str">
        <f t="shared" si="43"/>
        <v>II</v>
      </c>
      <c r="C481" s="69">
        <f t="shared" si="44"/>
        <v>18527.382000000001</v>
      </c>
      <c r="D481" t="str">
        <f t="shared" si="45"/>
        <v>vis</v>
      </c>
      <c r="E481">
        <f>VLOOKUP(C481,'Active 1'!C$21:E$968,3,FALSE)</f>
        <v>-15434.502944612799</v>
      </c>
      <c r="F481" s="2" t="s">
        <v>345</v>
      </c>
      <c r="G481" t="str">
        <f t="shared" si="46"/>
        <v>18527.382</v>
      </c>
      <c r="H481" s="69">
        <f t="shared" si="47"/>
        <v>-15434.5</v>
      </c>
      <c r="I481" s="113" t="s">
        <v>1576</v>
      </c>
      <c r="J481" s="114" t="s">
        <v>1577</v>
      </c>
      <c r="K481" s="113">
        <v>-15434.5</v>
      </c>
      <c r="L481" s="113" t="s">
        <v>360</v>
      </c>
      <c r="M481" s="114" t="s">
        <v>355</v>
      </c>
      <c r="N481" s="114"/>
      <c r="O481" s="115" t="s">
        <v>1571</v>
      </c>
      <c r="P481" s="115" t="s">
        <v>122</v>
      </c>
    </row>
    <row r="482" spans="1:16" x14ac:dyDescent="0.2">
      <c r="A482" s="69" t="str">
        <f t="shared" si="42"/>
        <v> BAN 2.130 </v>
      </c>
      <c r="B482" s="2" t="str">
        <f t="shared" si="43"/>
        <v>II</v>
      </c>
      <c r="C482" s="69">
        <f t="shared" si="44"/>
        <v>18532.424999999999</v>
      </c>
      <c r="D482" t="str">
        <f t="shared" si="45"/>
        <v>vis</v>
      </c>
      <c r="E482">
        <f>VLOOKUP(C482,'Active 1'!C$21:E$968,3,FALSE)</f>
        <v>-15431.496409593257</v>
      </c>
      <c r="F482" s="2" t="s">
        <v>345</v>
      </c>
      <c r="G482" t="str">
        <f t="shared" si="46"/>
        <v>18532.425</v>
      </c>
      <c r="H482" s="69">
        <f t="shared" si="47"/>
        <v>-15431.5</v>
      </c>
      <c r="I482" s="113" t="s">
        <v>1578</v>
      </c>
      <c r="J482" s="114" t="s">
        <v>1579</v>
      </c>
      <c r="K482" s="113">
        <v>-15431.5</v>
      </c>
      <c r="L482" s="113" t="s">
        <v>717</v>
      </c>
      <c r="M482" s="114" t="s">
        <v>355</v>
      </c>
      <c r="N482" s="114"/>
      <c r="O482" s="115" t="s">
        <v>1496</v>
      </c>
      <c r="P482" s="115" t="s">
        <v>119</v>
      </c>
    </row>
    <row r="483" spans="1:16" x14ac:dyDescent="0.2">
      <c r="A483" s="69" t="str">
        <f t="shared" si="42"/>
        <v> HA 69(2) </v>
      </c>
      <c r="B483" s="2" t="str">
        <f t="shared" si="43"/>
        <v>II</v>
      </c>
      <c r="C483" s="69">
        <f t="shared" si="44"/>
        <v>18540.807000000001</v>
      </c>
      <c r="D483" t="str">
        <f t="shared" si="45"/>
        <v>vis</v>
      </c>
      <c r="E483">
        <f>VLOOKUP(C483,'Active 1'!C$21:E$968,3,FALSE)</f>
        <v>-15426.499230030735</v>
      </c>
      <c r="F483" s="2" t="s">
        <v>345</v>
      </c>
      <c r="G483" t="str">
        <f t="shared" si="46"/>
        <v>18540.807</v>
      </c>
      <c r="H483" s="69">
        <f t="shared" si="47"/>
        <v>-15426.5</v>
      </c>
      <c r="I483" s="113" t="s">
        <v>1580</v>
      </c>
      <c r="J483" s="114" t="s">
        <v>1581</v>
      </c>
      <c r="K483" s="113">
        <v>-15426.5</v>
      </c>
      <c r="L483" s="113" t="s">
        <v>422</v>
      </c>
      <c r="M483" s="114" t="s">
        <v>355</v>
      </c>
      <c r="N483" s="114"/>
      <c r="O483" s="115" t="s">
        <v>1488</v>
      </c>
      <c r="P483" s="115" t="s">
        <v>117</v>
      </c>
    </row>
    <row r="484" spans="1:16" x14ac:dyDescent="0.2">
      <c r="A484" s="69" t="str">
        <f t="shared" si="42"/>
        <v> BAN 2.130 </v>
      </c>
      <c r="B484" s="2" t="str">
        <f t="shared" si="43"/>
        <v>I</v>
      </c>
      <c r="C484" s="69">
        <f t="shared" si="44"/>
        <v>18553.381000000001</v>
      </c>
      <c r="D484" t="str">
        <f t="shared" si="45"/>
        <v>vis</v>
      </c>
      <c r="E484">
        <f>VLOOKUP(C484,'Active 1'!C$21:E$968,3,FALSE)</f>
        <v>-15419.002864507092</v>
      </c>
      <c r="F484" s="2" t="s">
        <v>345</v>
      </c>
      <c r="G484" t="str">
        <f t="shared" si="46"/>
        <v>18553.381</v>
      </c>
      <c r="H484" s="69">
        <f t="shared" si="47"/>
        <v>-15419</v>
      </c>
      <c r="I484" s="113" t="s">
        <v>1582</v>
      </c>
      <c r="J484" s="114" t="s">
        <v>1583</v>
      </c>
      <c r="K484" s="113">
        <v>-15419</v>
      </c>
      <c r="L484" s="113" t="s">
        <v>360</v>
      </c>
      <c r="M484" s="114" t="s">
        <v>355</v>
      </c>
      <c r="N484" s="114"/>
      <c r="O484" s="115" t="s">
        <v>1496</v>
      </c>
      <c r="P484" s="115" t="s">
        <v>119</v>
      </c>
    </row>
    <row r="485" spans="1:16" x14ac:dyDescent="0.2">
      <c r="A485" s="69" t="str">
        <f t="shared" si="42"/>
        <v> BAN 2.130 </v>
      </c>
      <c r="B485" s="2" t="str">
        <f t="shared" si="43"/>
        <v>II</v>
      </c>
      <c r="C485" s="69">
        <f t="shared" si="44"/>
        <v>18559.297999999999</v>
      </c>
      <c r="D485" t="str">
        <f t="shared" si="45"/>
        <v>vis</v>
      </c>
      <c r="E485">
        <f>VLOOKUP(C485,'Active 1'!C$21:E$968,3,FALSE)</f>
        <v>-15415.475268292414</v>
      </c>
      <c r="F485" s="2" t="s">
        <v>345</v>
      </c>
      <c r="G485" t="str">
        <f t="shared" si="46"/>
        <v>18559.298</v>
      </c>
      <c r="H485" s="69">
        <f t="shared" si="47"/>
        <v>-15415.5</v>
      </c>
      <c r="I485" s="113" t="s">
        <v>1584</v>
      </c>
      <c r="J485" s="114" t="s">
        <v>1585</v>
      </c>
      <c r="K485" s="113">
        <v>-15415.5</v>
      </c>
      <c r="L485" s="113" t="s">
        <v>1516</v>
      </c>
      <c r="M485" s="114" t="s">
        <v>355</v>
      </c>
      <c r="N485" s="114"/>
      <c r="O485" s="115" t="s">
        <v>1496</v>
      </c>
      <c r="P485" s="115" t="s">
        <v>119</v>
      </c>
    </row>
    <row r="486" spans="1:16" x14ac:dyDescent="0.2">
      <c r="A486" s="69" t="str">
        <f t="shared" si="42"/>
        <v> BAN 2.130 </v>
      </c>
      <c r="B486" s="2" t="str">
        <f t="shared" si="43"/>
        <v>II</v>
      </c>
      <c r="C486" s="69">
        <f t="shared" si="44"/>
        <v>18574.316999999999</v>
      </c>
      <c r="D486" t="str">
        <f t="shared" si="45"/>
        <v>vis</v>
      </c>
      <c r="E486">
        <f>VLOOKUP(C486,'Active 1'!C$21:E$968,3,FALSE)</f>
        <v>-15406.521243018073</v>
      </c>
      <c r="F486" s="2" t="s">
        <v>345</v>
      </c>
      <c r="G486" t="str">
        <f t="shared" si="46"/>
        <v>18574.317</v>
      </c>
      <c r="H486" s="69">
        <f t="shared" si="47"/>
        <v>-15406.5</v>
      </c>
      <c r="I486" s="113" t="s">
        <v>1586</v>
      </c>
      <c r="J486" s="114" t="s">
        <v>1587</v>
      </c>
      <c r="K486" s="113">
        <v>-15406.5</v>
      </c>
      <c r="L486" s="113" t="s">
        <v>1588</v>
      </c>
      <c r="M486" s="114" t="s">
        <v>355</v>
      </c>
      <c r="N486" s="114"/>
      <c r="O486" s="115" t="s">
        <v>1496</v>
      </c>
      <c r="P486" s="115" t="s">
        <v>119</v>
      </c>
    </row>
    <row r="487" spans="1:16" x14ac:dyDescent="0.2">
      <c r="A487" s="69" t="str">
        <f t="shared" si="42"/>
        <v> BAN 2.130 </v>
      </c>
      <c r="B487" s="2" t="str">
        <f t="shared" si="43"/>
        <v>I</v>
      </c>
      <c r="C487" s="69">
        <f t="shared" si="44"/>
        <v>18590.285</v>
      </c>
      <c r="D487" t="str">
        <f t="shared" si="45"/>
        <v>vis</v>
      </c>
      <c r="E487">
        <f>VLOOKUP(C487,'Active 1'!C$21:E$968,3,FALSE)</f>
        <v>-15397.001443059307</v>
      </c>
      <c r="F487" s="2" t="s">
        <v>345</v>
      </c>
      <c r="G487" t="str">
        <f t="shared" si="46"/>
        <v>18590.285</v>
      </c>
      <c r="H487" s="69">
        <f t="shared" si="47"/>
        <v>-15397</v>
      </c>
      <c r="I487" s="113" t="s">
        <v>1589</v>
      </c>
      <c r="J487" s="114" t="s">
        <v>1590</v>
      </c>
      <c r="K487" s="113">
        <v>-15397</v>
      </c>
      <c r="L487" s="113" t="s">
        <v>800</v>
      </c>
      <c r="M487" s="114" t="s">
        <v>355</v>
      </c>
      <c r="N487" s="114"/>
      <c r="O487" s="115" t="s">
        <v>1496</v>
      </c>
      <c r="P487" s="115" t="s">
        <v>119</v>
      </c>
    </row>
    <row r="488" spans="1:16" x14ac:dyDescent="0.2">
      <c r="A488" s="69" t="str">
        <f t="shared" si="42"/>
        <v> MSSI II.1.128 </v>
      </c>
      <c r="B488" s="2" t="str">
        <f t="shared" si="43"/>
        <v>II</v>
      </c>
      <c r="C488" s="69">
        <f t="shared" si="44"/>
        <v>18869.567999999999</v>
      </c>
      <c r="D488" t="str">
        <f t="shared" si="45"/>
        <v>vis</v>
      </c>
      <c r="E488">
        <f>VLOOKUP(C488,'Active 1'!C$21:E$968,3,FALSE)</f>
        <v>-15230.498544018497</v>
      </c>
      <c r="F488" s="2" t="s">
        <v>345</v>
      </c>
      <c r="G488" t="str">
        <f t="shared" si="46"/>
        <v>18869.568</v>
      </c>
      <c r="H488" s="69">
        <f t="shared" si="47"/>
        <v>-15230.5</v>
      </c>
      <c r="I488" s="113" t="s">
        <v>1591</v>
      </c>
      <c r="J488" s="114" t="s">
        <v>1592</v>
      </c>
      <c r="K488" s="113">
        <v>-15230.5</v>
      </c>
      <c r="L488" s="113" t="s">
        <v>354</v>
      </c>
      <c r="M488" s="114" t="s">
        <v>355</v>
      </c>
      <c r="N488" s="114"/>
      <c r="O488" s="115" t="s">
        <v>1571</v>
      </c>
      <c r="P488" s="115" t="s">
        <v>122</v>
      </c>
    </row>
    <row r="489" spans="1:16" x14ac:dyDescent="0.2">
      <c r="A489" s="69" t="str">
        <f t="shared" si="42"/>
        <v> HA 69(2) </v>
      </c>
      <c r="B489" s="2" t="str">
        <f t="shared" si="43"/>
        <v>II</v>
      </c>
      <c r="C489" s="69">
        <f t="shared" si="44"/>
        <v>18874.605</v>
      </c>
      <c r="D489" t="str">
        <f t="shared" si="45"/>
        <v>vis</v>
      </c>
      <c r="E489">
        <f>VLOOKUP(C489,'Active 1'!C$21:E$968,3,FALSE)</f>
        <v>-15227.495586078097</v>
      </c>
      <c r="F489" s="2" t="s">
        <v>345</v>
      </c>
      <c r="G489" t="str">
        <f t="shared" si="46"/>
        <v>18874.605</v>
      </c>
      <c r="H489" s="69">
        <f t="shared" si="47"/>
        <v>-15227.5</v>
      </c>
      <c r="I489" s="113" t="s">
        <v>1593</v>
      </c>
      <c r="J489" s="114" t="s">
        <v>1594</v>
      </c>
      <c r="K489" s="113">
        <v>-15227.5</v>
      </c>
      <c r="L489" s="113" t="s">
        <v>576</v>
      </c>
      <c r="M489" s="114" t="s">
        <v>355</v>
      </c>
      <c r="N489" s="114"/>
      <c r="O489" s="115" t="s">
        <v>1488</v>
      </c>
      <c r="P489" s="115" t="s">
        <v>117</v>
      </c>
    </row>
    <row r="490" spans="1:16" x14ac:dyDescent="0.2">
      <c r="A490" s="69" t="str">
        <f t="shared" si="42"/>
        <v> MSSI II.1.128 </v>
      </c>
      <c r="B490" s="2" t="str">
        <f t="shared" si="43"/>
        <v>II</v>
      </c>
      <c r="C490" s="69">
        <f t="shared" si="44"/>
        <v>18891.383999999998</v>
      </c>
      <c r="D490" t="str">
        <f t="shared" si="45"/>
        <v>vis</v>
      </c>
      <c r="E490">
        <f>VLOOKUP(C490,'Active 1'!C$21:E$968,3,FALSE)</f>
        <v>-15217.492284255195</v>
      </c>
      <c r="F490" s="2" t="s">
        <v>345</v>
      </c>
      <c r="G490" t="str">
        <f t="shared" si="46"/>
        <v>18891.384</v>
      </c>
      <c r="H490" s="69">
        <f t="shared" si="47"/>
        <v>-15217.5</v>
      </c>
      <c r="I490" s="113" t="s">
        <v>1595</v>
      </c>
      <c r="J490" s="114" t="s">
        <v>1596</v>
      </c>
      <c r="K490" s="113">
        <v>-15217.5</v>
      </c>
      <c r="L490" s="113" t="s">
        <v>1014</v>
      </c>
      <c r="M490" s="114" t="s">
        <v>355</v>
      </c>
      <c r="N490" s="114"/>
      <c r="O490" s="115" t="s">
        <v>1571</v>
      </c>
      <c r="P490" s="115" t="s">
        <v>122</v>
      </c>
    </row>
    <row r="491" spans="1:16" x14ac:dyDescent="0.2">
      <c r="A491" s="69" t="str">
        <f t="shared" si="42"/>
        <v> MSSI II.2.57 </v>
      </c>
      <c r="B491" s="2" t="str">
        <f t="shared" si="43"/>
        <v>I</v>
      </c>
      <c r="C491" s="69">
        <f t="shared" si="44"/>
        <v>19504.455999999998</v>
      </c>
      <c r="D491" t="str">
        <f t="shared" si="45"/>
        <v>vis</v>
      </c>
      <c r="E491">
        <f>VLOOKUP(C491,'Active 1'!C$21:E$968,3,FALSE)</f>
        <v>-14851.991106880461</v>
      </c>
      <c r="F491" s="2" t="s">
        <v>345</v>
      </c>
      <c r="G491" t="str">
        <f t="shared" si="46"/>
        <v>19504.456</v>
      </c>
      <c r="H491" s="69">
        <f t="shared" si="47"/>
        <v>-14852</v>
      </c>
      <c r="I491" s="113" t="s">
        <v>1597</v>
      </c>
      <c r="J491" s="114" t="s">
        <v>1598</v>
      </c>
      <c r="K491" s="113">
        <v>-14852</v>
      </c>
      <c r="L491" s="113" t="s">
        <v>878</v>
      </c>
      <c r="M491" s="114" t="s">
        <v>355</v>
      </c>
      <c r="N491" s="114"/>
      <c r="O491" s="115" t="s">
        <v>1571</v>
      </c>
      <c r="P491" s="115" t="s">
        <v>123</v>
      </c>
    </row>
    <row r="492" spans="1:16" x14ac:dyDescent="0.2">
      <c r="A492" s="69" t="str">
        <f t="shared" si="42"/>
        <v> AN 194.166 </v>
      </c>
      <c r="B492" s="2" t="str">
        <f t="shared" si="43"/>
        <v>I</v>
      </c>
      <c r="C492" s="69">
        <f t="shared" si="44"/>
        <v>19514.524000000001</v>
      </c>
      <c r="D492" t="str">
        <f t="shared" si="45"/>
        <v>vis</v>
      </c>
      <c r="E492">
        <f>VLOOKUP(C492,'Active 1'!C$21:E$968,3,FALSE)</f>
        <v>-14845.988768078805</v>
      </c>
      <c r="F492" s="2" t="s">
        <v>345</v>
      </c>
      <c r="G492" t="str">
        <f t="shared" si="46"/>
        <v>19514.524</v>
      </c>
      <c r="H492" s="69">
        <f t="shared" si="47"/>
        <v>-14846</v>
      </c>
      <c r="I492" s="113" t="s">
        <v>1599</v>
      </c>
      <c r="J492" s="114" t="s">
        <v>1600</v>
      </c>
      <c r="K492" s="113">
        <v>-14846</v>
      </c>
      <c r="L492" s="113" t="s">
        <v>1134</v>
      </c>
      <c r="M492" s="114" t="s">
        <v>355</v>
      </c>
      <c r="N492" s="114"/>
      <c r="O492" s="115" t="s">
        <v>1601</v>
      </c>
      <c r="P492" s="115" t="s">
        <v>124</v>
      </c>
    </row>
    <row r="493" spans="1:16" x14ac:dyDescent="0.2">
      <c r="A493" s="69" t="str">
        <f t="shared" si="42"/>
        <v> MSSI II.2.57 </v>
      </c>
      <c r="B493" s="2" t="str">
        <f t="shared" si="43"/>
        <v>II</v>
      </c>
      <c r="C493" s="69">
        <f t="shared" si="44"/>
        <v>19540.507000000001</v>
      </c>
      <c r="D493" t="str">
        <f t="shared" si="45"/>
        <v>vis</v>
      </c>
      <c r="E493">
        <f>VLOOKUP(C493,'Active 1'!C$21:E$968,3,FALSE)</f>
        <v>-14830.498226850812</v>
      </c>
      <c r="F493" s="2" t="s">
        <v>345</v>
      </c>
      <c r="G493" t="str">
        <f t="shared" si="46"/>
        <v>19540.507</v>
      </c>
      <c r="H493" s="69">
        <f t="shared" si="47"/>
        <v>-14830.5</v>
      </c>
      <c r="I493" s="113" t="s">
        <v>1602</v>
      </c>
      <c r="J493" s="114" t="s">
        <v>1603</v>
      </c>
      <c r="K493" s="113">
        <v>-14830.5</v>
      </c>
      <c r="L493" s="113" t="s">
        <v>515</v>
      </c>
      <c r="M493" s="114" t="s">
        <v>355</v>
      </c>
      <c r="N493" s="114"/>
      <c r="O493" s="115" t="s">
        <v>1571</v>
      </c>
      <c r="P493" s="115" t="s">
        <v>123</v>
      </c>
    </row>
    <row r="494" spans="1:16" x14ac:dyDescent="0.2">
      <c r="A494" s="69" t="str">
        <f t="shared" si="42"/>
        <v> MSSI II.2.57 </v>
      </c>
      <c r="B494" s="2" t="str">
        <f t="shared" si="43"/>
        <v>II</v>
      </c>
      <c r="C494" s="69">
        <f t="shared" si="44"/>
        <v>19592.508999999998</v>
      </c>
      <c r="D494" t="str">
        <f t="shared" si="45"/>
        <v>vis</v>
      </c>
      <c r="E494">
        <f>VLOOKUP(C494,'Active 1'!C$21:E$968,3,FALSE)</f>
        <v>-14799.495681919972</v>
      </c>
      <c r="F494" s="2" t="s">
        <v>345</v>
      </c>
      <c r="G494" t="str">
        <f t="shared" si="46"/>
        <v>19592.509</v>
      </c>
      <c r="H494" s="69">
        <f t="shared" si="47"/>
        <v>-14799.5</v>
      </c>
      <c r="I494" s="113" t="s">
        <v>1604</v>
      </c>
      <c r="J494" s="114" t="s">
        <v>1605</v>
      </c>
      <c r="K494" s="113">
        <v>-14799.5</v>
      </c>
      <c r="L494" s="113" t="s">
        <v>576</v>
      </c>
      <c r="M494" s="114" t="s">
        <v>355</v>
      </c>
      <c r="N494" s="114"/>
      <c r="O494" s="115" t="s">
        <v>1571</v>
      </c>
      <c r="P494" s="115" t="s">
        <v>123</v>
      </c>
    </row>
    <row r="495" spans="1:16" x14ac:dyDescent="0.2">
      <c r="A495" s="69" t="str">
        <f t="shared" si="42"/>
        <v> HA 69(2) </v>
      </c>
      <c r="B495" s="2" t="str">
        <f t="shared" si="43"/>
        <v>II</v>
      </c>
      <c r="C495" s="69">
        <f t="shared" si="44"/>
        <v>19699.863000000001</v>
      </c>
      <c r="D495" t="str">
        <f t="shared" si="45"/>
        <v>vis</v>
      </c>
      <c r="E495">
        <f>VLOOKUP(C495,'Active 1'!C$21:E$968,3,FALSE)</f>
        <v>-14735.493389536878</v>
      </c>
      <c r="F495" s="2" t="s">
        <v>345</v>
      </c>
      <c r="G495" t="str">
        <f t="shared" si="46"/>
        <v>19699.863</v>
      </c>
      <c r="H495" s="69">
        <f t="shared" si="47"/>
        <v>-14735.5</v>
      </c>
      <c r="I495" s="113" t="s">
        <v>1606</v>
      </c>
      <c r="J495" s="114" t="s">
        <v>1607</v>
      </c>
      <c r="K495" s="113">
        <v>-14735.5</v>
      </c>
      <c r="L495" s="113" t="s">
        <v>657</v>
      </c>
      <c r="M495" s="114" t="s">
        <v>355</v>
      </c>
      <c r="N495" s="114"/>
      <c r="O495" s="115" t="s">
        <v>1488</v>
      </c>
      <c r="P495" s="115" t="s">
        <v>117</v>
      </c>
    </row>
    <row r="496" spans="1:16" x14ac:dyDescent="0.2">
      <c r="A496" s="69" t="str">
        <f t="shared" si="42"/>
        <v> MSSI II.2.189 </v>
      </c>
      <c r="B496" s="2" t="str">
        <f t="shared" si="43"/>
        <v>II</v>
      </c>
      <c r="C496" s="69">
        <f t="shared" si="44"/>
        <v>19951.469000000001</v>
      </c>
      <c r="D496" t="str">
        <f t="shared" si="45"/>
        <v>vis</v>
      </c>
      <c r="E496">
        <f>VLOOKUP(C496,'Active 1'!C$21:E$968,3,FALSE)</f>
        <v>-14585.49096040205</v>
      </c>
      <c r="F496" s="2" t="s">
        <v>345</v>
      </c>
      <c r="G496" t="str">
        <f t="shared" si="46"/>
        <v>19951.469</v>
      </c>
      <c r="H496" s="69">
        <f t="shared" si="47"/>
        <v>-14585.5</v>
      </c>
      <c r="I496" s="113" t="s">
        <v>1608</v>
      </c>
      <c r="J496" s="114" t="s">
        <v>1609</v>
      </c>
      <c r="K496" s="113">
        <v>-14585.5</v>
      </c>
      <c r="L496" s="113" t="s">
        <v>878</v>
      </c>
      <c r="M496" s="114" t="s">
        <v>355</v>
      </c>
      <c r="N496" s="114"/>
      <c r="O496" s="115" t="s">
        <v>1571</v>
      </c>
      <c r="P496" s="115" t="s">
        <v>125</v>
      </c>
    </row>
    <row r="497" spans="1:16" x14ac:dyDescent="0.2">
      <c r="A497" s="69" t="str">
        <f t="shared" si="42"/>
        <v> AN 197.317 </v>
      </c>
      <c r="B497" s="2" t="str">
        <f t="shared" si="43"/>
        <v>I</v>
      </c>
      <c r="C497" s="69">
        <f t="shared" si="44"/>
        <v>20066.357</v>
      </c>
      <c r="D497" t="str">
        <f t="shared" si="45"/>
        <v>vis</v>
      </c>
      <c r="E497">
        <f>VLOOKUP(C497,'Active 1'!C$21:E$968,3,FALSE)</f>
        <v>-14516.997048975289</v>
      </c>
      <c r="F497" s="2" t="s">
        <v>345</v>
      </c>
      <c r="G497" t="str">
        <f t="shared" si="46"/>
        <v>20066.357</v>
      </c>
      <c r="H497" s="69">
        <f t="shared" si="47"/>
        <v>-14517</v>
      </c>
      <c r="I497" s="113" t="s">
        <v>1610</v>
      </c>
      <c r="J497" s="114" t="s">
        <v>1611</v>
      </c>
      <c r="K497" s="113">
        <v>-14517</v>
      </c>
      <c r="L497" s="113" t="s">
        <v>524</v>
      </c>
      <c r="M497" s="114" t="s">
        <v>355</v>
      </c>
      <c r="N497" s="114"/>
      <c r="O497" s="115" t="s">
        <v>1612</v>
      </c>
      <c r="P497" s="115" t="s">
        <v>126</v>
      </c>
    </row>
    <row r="498" spans="1:16" x14ac:dyDescent="0.2">
      <c r="A498" s="69" t="str">
        <f t="shared" si="42"/>
        <v> PLYN 2.5.152 </v>
      </c>
      <c r="B498" s="2" t="str">
        <f t="shared" si="43"/>
        <v>I</v>
      </c>
      <c r="C498" s="69">
        <f t="shared" si="44"/>
        <v>21012.366999999998</v>
      </c>
      <c r="D498" t="str">
        <f t="shared" si="45"/>
        <v>vis</v>
      </c>
      <c r="E498">
        <f>VLOOKUP(C498,'Active 1'!C$21:E$968,3,FALSE)</f>
        <v>-13953.004942325057</v>
      </c>
      <c r="F498" s="2" t="s">
        <v>345</v>
      </c>
      <c r="G498" t="str">
        <f t="shared" si="46"/>
        <v>21012.367</v>
      </c>
      <c r="H498" s="69">
        <f t="shared" si="47"/>
        <v>-13953</v>
      </c>
      <c r="I498" s="113" t="s">
        <v>1613</v>
      </c>
      <c r="J498" s="114" t="s">
        <v>1614</v>
      </c>
      <c r="K498" s="113">
        <v>-13953</v>
      </c>
      <c r="L498" s="113" t="s">
        <v>376</v>
      </c>
      <c r="M498" s="114" t="s">
        <v>355</v>
      </c>
      <c r="N498" s="114"/>
      <c r="O498" s="115" t="s">
        <v>1615</v>
      </c>
      <c r="P498" s="115" t="s">
        <v>127</v>
      </c>
    </row>
    <row r="499" spans="1:16" x14ac:dyDescent="0.2">
      <c r="A499" s="69" t="str">
        <f t="shared" si="42"/>
        <v> PLYN 2.5.152 </v>
      </c>
      <c r="B499" s="2" t="str">
        <f t="shared" si="43"/>
        <v>II</v>
      </c>
      <c r="C499" s="69">
        <f t="shared" si="44"/>
        <v>21459.370999999999</v>
      </c>
      <c r="D499" t="str">
        <f t="shared" si="45"/>
        <v>vis</v>
      </c>
      <c r="E499">
        <f>VLOOKUP(C499,'Active 1'!C$21:E$968,3,FALSE)</f>
        <v>-13686.510161465359</v>
      </c>
      <c r="F499" s="2" t="s">
        <v>345</v>
      </c>
      <c r="G499" t="str">
        <f t="shared" si="46"/>
        <v>21459.371</v>
      </c>
      <c r="H499" s="69">
        <f t="shared" si="47"/>
        <v>-13686.5</v>
      </c>
      <c r="I499" s="113" t="s">
        <v>1616</v>
      </c>
      <c r="J499" s="114" t="s">
        <v>1617</v>
      </c>
      <c r="K499" s="113">
        <v>-13686.5</v>
      </c>
      <c r="L499" s="113" t="s">
        <v>482</v>
      </c>
      <c r="M499" s="114" t="s">
        <v>355</v>
      </c>
      <c r="N499" s="114"/>
      <c r="O499" s="115" t="s">
        <v>1615</v>
      </c>
      <c r="P499" s="115" t="s">
        <v>127</v>
      </c>
    </row>
    <row r="500" spans="1:16" x14ac:dyDescent="0.2">
      <c r="A500" s="69" t="str">
        <f t="shared" si="42"/>
        <v> PLYN 2.5.152 </v>
      </c>
      <c r="B500" s="2" t="str">
        <f t="shared" si="43"/>
        <v>I</v>
      </c>
      <c r="C500" s="69">
        <f t="shared" si="44"/>
        <v>21745.374</v>
      </c>
      <c r="D500" t="str">
        <f t="shared" si="45"/>
        <v>vis</v>
      </c>
      <c r="E500">
        <f>VLOOKUP(C500,'Active 1'!C$21:E$968,3,FALSE)</f>
        <v>-13516.000933784588</v>
      </c>
      <c r="F500" s="2" t="s">
        <v>345</v>
      </c>
      <c r="G500" t="str">
        <f t="shared" si="46"/>
        <v>21745.374</v>
      </c>
      <c r="H500" s="69">
        <f t="shared" si="47"/>
        <v>-13516</v>
      </c>
      <c r="I500" s="113" t="s">
        <v>1618</v>
      </c>
      <c r="J500" s="114" t="s">
        <v>1619</v>
      </c>
      <c r="K500" s="113">
        <v>-13516</v>
      </c>
      <c r="L500" s="113" t="s">
        <v>800</v>
      </c>
      <c r="M500" s="114" t="s">
        <v>355</v>
      </c>
      <c r="N500" s="114"/>
      <c r="O500" s="115" t="s">
        <v>1615</v>
      </c>
      <c r="P500" s="115" t="s">
        <v>127</v>
      </c>
    </row>
    <row r="501" spans="1:16" x14ac:dyDescent="0.2">
      <c r="A501" s="69" t="str">
        <f t="shared" si="42"/>
        <v> PLYN 2.5.152 </v>
      </c>
      <c r="B501" s="2" t="str">
        <f t="shared" si="43"/>
        <v>I</v>
      </c>
      <c r="C501" s="69">
        <f t="shared" si="44"/>
        <v>21750.411</v>
      </c>
      <c r="D501" t="str">
        <f t="shared" si="45"/>
        <v>vis</v>
      </c>
      <c r="E501">
        <f>VLOOKUP(C501,'Active 1'!C$21:E$968,3,FALSE)</f>
        <v>-13512.997975844188</v>
      </c>
      <c r="F501" s="2" t="s">
        <v>345</v>
      </c>
      <c r="G501" t="str">
        <f t="shared" si="46"/>
        <v>21750.411</v>
      </c>
      <c r="H501" s="69">
        <f t="shared" si="47"/>
        <v>-13513</v>
      </c>
      <c r="I501" s="113" t="s">
        <v>1620</v>
      </c>
      <c r="J501" s="114" t="s">
        <v>1621</v>
      </c>
      <c r="K501" s="113">
        <v>-13513</v>
      </c>
      <c r="L501" s="113" t="s">
        <v>515</v>
      </c>
      <c r="M501" s="114" t="s">
        <v>355</v>
      </c>
      <c r="N501" s="114"/>
      <c r="O501" s="115" t="s">
        <v>1615</v>
      </c>
      <c r="P501" s="115" t="s">
        <v>127</v>
      </c>
    </row>
    <row r="502" spans="1:16" x14ac:dyDescent="0.2">
      <c r="A502" s="69" t="str">
        <f t="shared" si="42"/>
        <v> PLYN 2.5.152 </v>
      </c>
      <c r="B502" s="2" t="str">
        <f t="shared" si="43"/>
        <v>II</v>
      </c>
      <c r="C502" s="69">
        <f t="shared" si="44"/>
        <v>22103.555</v>
      </c>
      <c r="D502" t="str">
        <f t="shared" si="45"/>
        <v>vis</v>
      </c>
      <c r="E502">
        <f>VLOOKUP(C502,'Active 1'!C$21:E$968,3,FALSE)</f>
        <v>-13302.460636375377</v>
      </c>
      <c r="F502" s="2" t="s">
        <v>345</v>
      </c>
      <c r="G502" t="str">
        <f t="shared" si="46"/>
        <v>22103.555</v>
      </c>
      <c r="H502" s="69">
        <f t="shared" si="47"/>
        <v>-13302.5</v>
      </c>
      <c r="I502" s="113" t="s">
        <v>1622</v>
      </c>
      <c r="J502" s="114" t="s">
        <v>1623</v>
      </c>
      <c r="K502" s="113">
        <v>-13302.5</v>
      </c>
      <c r="L502" s="113" t="s">
        <v>1624</v>
      </c>
      <c r="M502" s="114" t="s">
        <v>355</v>
      </c>
      <c r="N502" s="114"/>
      <c r="O502" s="115" t="s">
        <v>1615</v>
      </c>
      <c r="P502" s="115" t="s">
        <v>127</v>
      </c>
    </row>
    <row r="503" spans="1:16" x14ac:dyDescent="0.2">
      <c r="A503" s="69" t="str">
        <f t="shared" si="42"/>
        <v> PLYN 2.5.152 </v>
      </c>
      <c r="B503" s="2" t="str">
        <f t="shared" si="43"/>
        <v>I</v>
      </c>
      <c r="C503" s="69">
        <f t="shared" si="44"/>
        <v>22114.41</v>
      </c>
      <c r="D503" t="str">
        <f t="shared" si="45"/>
        <v>vis</v>
      </c>
      <c r="E503">
        <f>VLOOKUP(C503,'Active 1'!C$21:E$968,3,FALSE)</f>
        <v>-13295.989104026155</v>
      </c>
      <c r="F503" s="2" t="s">
        <v>345</v>
      </c>
      <c r="G503" t="str">
        <f t="shared" si="46"/>
        <v>22114.410</v>
      </c>
      <c r="H503" s="69">
        <f t="shared" si="47"/>
        <v>-13296</v>
      </c>
      <c r="I503" s="113" t="s">
        <v>1625</v>
      </c>
      <c r="J503" s="114" t="s">
        <v>1626</v>
      </c>
      <c r="K503" s="113">
        <v>-13296</v>
      </c>
      <c r="L503" s="113" t="s">
        <v>1445</v>
      </c>
      <c r="M503" s="114" t="s">
        <v>355</v>
      </c>
      <c r="N503" s="114"/>
      <c r="O503" s="115" t="s">
        <v>1615</v>
      </c>
      <c r="P503" s="115" t="s">
        <v>127</v>
      </c>
    </row>
    <row r="504" spans="1:16" x14ac:dyDescent="0.2">
      <c r="A504" s="69" t="str">
        <f t="shared" si="42"/>
        <v> PLYN 2.5.152 </v>
      </c>
      <c r="B504" s="2" t="str">
        <f t="shared" si="43"/>
        <v>II</v>
      </c>
      <c r="C504" s="69">
        <f t="shared" si="44"/>
        <v>22130.358</v>
      </c>
      <c r="D504" t="str">
        <f t="shared" si="45"/>
        <v>vis</v>
      </c>
      <c r="E504">
        <f>VLOOKUP(C504,'Active 1'!C$21:E$968,3,FALSE)</f>
        <v>-13286.481227664533</v>
      </c>
      <c r="F504" s="2" t="s">
        <v>345</v>
      </c>
      <c r="G504" t="str">
        <f t="shared" si="46"/>
        <v>22130.358</v>
      </c>
      <c r="H504" s="69">
        <f t="shared" si="47"/>
        <v>-13286.5</v>
      </c>
      <c r="I504" s="113" t="s">
        <v>1627</v>
      </c>
      <c r="J504" s="114" t="s">
        <v>1628</v>
      </c>
      <c r="K504" s="113">
        <v>-13286.5</v>
      </c>
      <c r="L504" s="113" t="s">
        <v>1535</v>
      </c>
      <c r="M504" s="114" t="s">
        <v>355</v>
      </c>
      <c r="N504" s="114"/>
      <c r="O504" s="115" t="s">
        <v>1615</v>
      </c>
      <c r="P504" s="115" t="s">
        <v>127</v>
      </c>
    </row>
    <row r="505" spans="1:16" x14ac:dyDescent="0.2">
      <c r="A505" s="69" t="str">
        <f t="shared" si="42"/>
        <v> CNAP 50 </v>
      </c>
      <c r="B505" s="2" t="str">
        <f t="shared" si="43"/>
        <v>I</v>
      </c>
      <c r="C505" s="69">
        <f t="shared" si="44"/>
        <v>22166.4005</v>
      </c>
      <c r="D505" t="str">
        <f t="shared" si="45"/>
        <v>vis</v>
      </c>
      <c r="E505">
        <f>VLOOKUP(C505,'Active 1'!C$21:E$968,3,FALSE)</f>
        <v>-13264.99341516367</v>
      </c>
      <c r="F505" s="2" t="s">
        <v>345</v>
      </c>
      <c r="G505" t="str">
        <f t="shared" si="46"/>
        <v>22166.4005</v>
      </c>
      <c r="H505" s="69">
        <f t="shared" si="47"/>
        <v>-13265</v>
      </c>
      <c r="I505" s="113" t="s">
        <v>1629</v>
      </c>
      <c r="J505" s="114" t="s">
        <v>1630</v>
      </c>
      <c r="K505" s="113">
        <v>-13265</v>
      </c>
      <c r="L505" s="113" t="s">
        <v>1631</v>
      </c>
      <c r="M505" s="114" t="s">
        <v>355</v>
      </c>
      <c r="N505" s="114"/>
      <c r="O505" s="115" t="s">
        <v>1562</v>
      </c>
      <c r="P505" s="115" t="s">
        <v>128</v>
      </c>
    </row>
    <row r="506" spans="1:16" x14ac:dyDescent="0.2">
      <c r="A506" s="69" t="str">
        <f t="shared" si="42"/>
        <v> CNAP 50 </v>
      </c>
      <c r="B506" s="2" t="str">
        <f t="shared" si="43"/>
        <v>II</v>
      </c>
      <c r="C506" s="69">
        <f t="shared" si="44"/>
        <v>22167.144</v>
      </c>
      <c r="D506" t="str">
        <f t="shared" si="45"/>
        <v>vis</v>
      </c>
      <c r="E506">
        <f>VLOOKUP(C506,'Active 1'!C$21:E$968,3,FALSE)</f>
        <v>-13264.550155439889</v>
      </c>
      <c r="F506" s="2" t="s">
        <v>345</v>
      </c>
      <c r="G506" t="str">
        <f t="shared" si="46"/>
        <v>22167.144</v>
      </c>
      <c r="H506" s="69">
        <f t="shared" si="47"/>
        <v>-13264.5</v>
      </c>
      <c r="I506" s="113" t="s">
        <v>1632</v>
      </c>
      <c r="J506" s="114" t="s">
        <v>1633</v>
      </c>
      <c r="K506" s="113">
        <v>-13264.5</v>
      </c>
      <c r="L506" s="113" t="s">
        <v>1634</v>
      </c>
      <c r="M506" s="114" t="s">
        <v>355</v>
      </c>
      <c r="N506" s="114"/>
      <c r="O506" s="115" t="s">
        <v>1562</v>
      </c>
      <c r="P506" s="115" t="s">
        <v>128</v>
      </c>
    </row>
    <row r="507" spans="1:16" x14ac:dyDescent="0.2">
      <c r="A507" s="69" t="str">
        <f t="shared" si="42"/>
        <v> PLYN 2.5.152 </v>
      </c>
      <c r="B507" s="2" t="str">
        <f t="shared" si="43"/>
        <v>I</v>
      </c>
      <c r="C507" s="69">
        <f t="shared" si="44"/>
        <v>22250.269</v>
      </c>
      <c r="D507" t="str">
        <f t="shared" si="45"/>
        <v>vis</v>
      </c>
      <c r="E507">
        <f>VLOOKUP(C507,'Active 1'!C$21:E$968,3,FALSE)</f>
        <v>-13214.99270481537</v>
      </c>
      <c r="F507" s="2" t="s">
        <v>345</v>
      </c>
      <c r="G507" t="str">
        <f t="shared" si="46"/>
        <v>22250.269</v>
      </c>
      <c r="H507" s="69">
        <f t="shared" si="47"/>
        <v>-13215</v>
      </c>
      <c r="I507" s="113" t="s">
        <v>1635</v>
      </c>
      <c r="J507" s="114" t="s">
        <v>1636</v>
      </c>
      <c r="K507" s="113">
        <v>-13215</v>
      </c>
      <c r="L507" s="113" t="s">
        <v>348</v>
      </c>
      <c r="M507" s="114" t="s">
        <v>355</v>
      </c>
      <c r="N507" s="114"/>
      <c r="O507" s="115" t="s">
        <v>1615</v>
      </c>
      <c r="P507" s="115" t="s">
        <v>127</v>
      </c>
    </row>
    <row r="508" spans="1:16" x14ac:dyDescent="0.2">
      <c r="A508" s="69" t="str">
        <f t="shared" si="42"/>
        <v> PLYN 2.5.152 </v>
      </c>
      <c r="B508" s="2" t="str">
        <f t="shared" si="43"/>
        <v>I</v>
      </c>
      <c r="C508" s="69">
        <f t="shared" si="44"/>
        <v>22473.395</v>
      </c>
      <c r="D508" t="str">
        <f t="shared" si="45"/>
        <v>vis</v>
      </c>
      <c r="E508">
        <f>VLOOKUP(C508,'Active 1'!C$21:E$968,3,FALSE)</f>
        <v>-13081.969478011806</v>
      </c>
      <c r="F508" s="2" t="s">
        <v>345</v>
      </c>
      <c r="G508" t="str">
        <f t="shared" si="46"/>
        <v>22473.395</v>
      </c>
      <c r="H508" s="69">
        <f t="shared" si="47"/>
        <v>-13082</v>
      </c>
      <c r="I508" s="113" t="s">
        <v>1637</v>
      </c>
      <c r="J508" s="114" t="s">
        <v>1638</v>
      </c>
      <c r="K508" s="113">
        <v>-13082</v>
      </c>
      <c r="L508" s="113" t="s">
        <v>1639</v>
      </c>
      <c r="M508" s="114" t="s">
        <v>355</v>
      </c>
      <c r="N508" s="114"/>
      <c r="O508" s="115" t="s">
        <v>1615</v>
      </c>
      <c r="P508" s="115" t="s">
        <v>127</v>
      </c>
    </row>
    <row r="509" spans="1:16" x14ac:dyDescent="0.2">
      <c r="A509" s="69" t="str">
        <f t="shared" si="42"/>
        <v> PLYN 2.5.152 </v>
      </c>
      <c r="B509" s="2" t="str">
        <f t="shared" si="43"/>
        <v>I</v>
      </c>
      <c r="C509" s="69">
        <f t="shared" si="44"/>
        <v>22483.424999999999</v>
      </c>
      <c r="D509" t="str">
        <f t="shared" si="45"/>
        <v>vis</v>
      </c>
      <c r="E509">
        <f>VLOOKUP(C509,'Active 1'!C$21:E$968,3,FALSE)</f>
        <v>-13075.989794044721</v>
      </c>
      <c r="F509" s="2" t="s">
        <v>345</v>
      </c>
      <c r="G509" t="str">
        <f t="shared" si="46"/>
        <v>22483.425</v>
      </c>
      <c r="H509" s="69">
        <f t="shared" si="47"/>
        <v>-13076</v>
      </c>
      <c r="I509" s="113" t="s">
        <v>1640</v>
      </c>
      <c r="J509" s="114" t="s">
        <v>1641</v>
      </c>
      <c r="K509" s="113">
        <v>-13076</v>
      </c>
      <c r="L509" s="113" t="s">
        <v>978</v>
      </c>
      <c r="M509" s="114" t="s">
        <v>355</v>
      </c>
      <c r="N509" s="114"/>
      <c r="O509" s="115" t="s">
        <v>1615</v>
      </c>
      <c r="P509" s="115" t="s">
        <v>127</v>
      </c>
    </row>
    <row r="510" spans="1:16" x14ac:dyDescent="0.2">
      <c r="A510" s="69" t="str">
        <f t="shared" si="42"/>
        <v> PLYN 2.5.152 </v>
      </c>
      <c r="B510" s="2" t="str">
        <f t="shared" si="43"/>
        <v>I</v>
      </c>
      <c r="C510" s="69">
        <f t="shared" si="44"/>
        <v>22498.484</v>
      </c>
      <c r="D510" t="str">
        <f t="shared" si="45"/>
        <v>vis</v>
      </c>
      <c r="E510">
        <f>VLOOKUP(C510,'Active 1'!C$21:E$968,3,FALSE)</f>
        <v>-13067.011921576093</v>
      </c>
      <c r="F510" s="2" t="s">
        <v>345</v>
      </c>
      <c r="G510" t="str">
        <f t="shared" si="46"/>
        <v>22498.484</v>
      </c>
      <c r="H510" s="69">
        <f t="shared" si="47"/>
        <v>-13067</v>
      </c>
      <c r="I510" s="113" t="s">
        <v>1642</v>
      </c>
      <c r="J510" s="114" t="s">
        <v>1643</v>
      </c>
      <c r="K510" s="113">
        <v>-13067</v>
      </c>
      <c r="L510" s="113" t="s">
        <v>1644</v>
      </c>
      <c r="M510" s="114" t="s">
        <v>355</v>
      </c>
      <c r="N510" s="114"/>
      <c r="O510" s="115" t="s">
        <v>1615</v>
      </c>
      <c r="P510" s="115" t="s">
        <v>127</v>
      </c>
    </row>
    <row r="511" spans="1:16" x14ac:dyDescent="0.2">
      <c r="A511" s="69" t="str">
        <f t="shared" si="42"/>
        <v> PLYN 2.5.152 </v>
      </c>
      <c r="B511" s="2" t="str">
        <f t="shared" si="43"/>
        <v>II</v>
      </c>
      <c r="C511" s="69">
        <f t="shared" si="44"/>
        <v>22499.391</v>
      </c>
      <c r="D511" t="str">
        <f t="shared" si="45"/>
        <v>vis</v>
      </c>
      <c r="E511">
        <f>VLOOKUP(C511,'Active 1'!C$21:E$968,3,FALSE)</f>
        <v>-13066.471186445671</v>
      </c>
      <c r="F511" s="2" t="s">
        <v>345</v>
      </c>
      <c r="G511" t="str">
        <f t="shared" si="46"/>
        <v>22499.391</v>
      </c>
      <c r="H511" s="69">
        <f t="shared" si="47"/>
        <v>-13066.5</v>
      </c>
      <c r="I511" s="113" t="s">
        <v>1645</v>
      </c>
      <c r="J511" s="114" t="s">
        <v>1646</v>
      </c>
      <c r="K511" s="113">
        <v>-13066.5</v>
      </c>
      <c r="L511" s="113" t="s">
        <v>1647</v>
      </c>
      <c r="M511" s="114" t="s">
        <v>355</v>
      </c>
      <c r="N511" s="114"/>
      <c r="O511" s="115" t="s">
        <v>1615</v>
      </c>
      <c r="P511" s="115" t="s">
        <v>127</v>
      </c>
    </row>
    <row r="512" spans="1:16" x14ac:dyDescent="0.2">
      <c r="A512" s="69" t="str">
        <f t="shared" si="42"/>
        <v> PLYN 2.5.152 </v>
      </c>
      <c r="B512" s="2" t="str">
        <f t="shared" si="43"/>
        <v>II</v>
      </c>
      <c r="C512" s="69">
        <f t="shared" si="44"/>
        <v>22816.364000000001</v>
      </c>
      <c r="D512" t="str">
        <f t="shared" si="45"/>
        <v>vis</v>
      </c>
      <c r="E512">
        <f>VLOOKUP(C512,'Active 1'!C$21:E$968,3,FALSE)</f>
        <v>-12877.498268589365</v>
      </c>
      <c r="F512" s="2" t="s">
        <v>345</v>
      </c>
      <c r="G512" t="str">
        <f t="shared" si="46"/>
        <v>22816.364</v>
      </c>
      <c r="H512" s="69">
        <f t="shared" si="47"/>
        <v>-12877.5</v>
      </c>
      <c r="I512" s="113" t="s">
        <v>1648</v>
      </c>
      <c r="J512" s="114" t="s">
        <v>1649</v>
      </c>
      <c r="K512" s="113">
        <v>-12877.5</v>
      </c>
      <c r="L512" s="113" t="s">
        <v>515</v>
      </c>
      <c r="M512" s="114" t="s">
        <v>355</v>
      </c>
      <c r="N512" s="114"/>
      <c r="O512" s="115" t="s">
        <v>1615</v>
      </c>
      <c r="P512" s="115" t="s">
        <v>127</v>
      </c>
    </row>
    <row r="513" spans="1:16" x14ac:dyDescent="0.2">
      <c r="A513" s="69" t="str">
        <f t="shared" si="42"/>
        <v> PLYN 2.5.152 </v>
      </c>
      <c r="B513" s="2" t="str">
        <f t="shared" si="43"/>
        <v>I</v>
      </c>
      <c r="C513" s="69">
        <f t="shared" si="44"/>
        <v>22820.560000000001</v>
      </c>
      <c r="D513" t="str">
        <f t="shared" si="45"/>
        <v>vis</v>
      </c>
      <c r="E513">
        <f>VLOOKUP(C513,'Active 1'!C$21:E$968,3,FALSE)</f>
        <v>-12874.996697908817</v>
      </c>
      <c r="F513" s="2" t="s">
        <v>345</v>
      </c>
      <c r="G513" t="str">
        <f t="shared" si="46"/>
        <v>22820.560</v>
      </c>
      <c r="H513" s="69">
        <f t="shared" si="47"/>
        <v>-12875</v>
      </c>
      <c r="I513" s="113" t="s">
        <v>1650</v>
      </c>
      <c r="J513" s="114" t="s">
        <v>1651</v>
      </c>
      <c r="K513" s="113">
        <v>-12875</v>
      </c>
      <c r="L513" s="113" t="s">
        <v>717</v>
      </c>
      <c r="M513" s="114" t="s">
        <v>355</v>
      </c>
      <c r="N513" s="114"/>
      <c r="O513" s="115" t="s">
        <v>1615</v>
      </c>
      <c r="P513" s="115" t="s">
        <v>127</v>
      </c>
    </row>
    <row r="514" spans="1:16" x14ac:dyDescent="0.2">
      <c r="A514" s="69" t="str">
        <f t="shared" si="42"/>
        <v> PLYN 2.5.152 </v>
      </c>
      <c r="B514" s="2" t="str">
        <f t="shared" si="43"/>
        <v>I</v>
      </c>
      <c r="C514" s="69">
        <f t="shared" si="44"/>
        <v>22842.418000000001</v>
      </c>
      <c r="D514" t="str">
        <f t="shared" si="45"/>
        <v>vis</v>
      </c>
      <c r="E514">
        <f>VLOOKUP(C514,'Active 1'!C$21:E$968,3,FALSE)</f>
        <v>-12861.965398591514</v>
      </c>
      <c r="F514" s="2" t="s">
        <v>345</v>
      </c>
      <c r="G514" t="str">
        <f t="shared" si="46"/>
        <v>22842.418</v>
      </c>
      <c r="H514" s="69">
        <f t="shared" si="47"/>
        <v>-12862</v>
      </c>
      <c r="I514" s="113" t="s">
        <v>1652</v>
      </c>
      <c r="J514" s="114" t="s">
        <v>1653</v>
      </c>
      <c r="K514" s="113">
        <v>-12862</v>
      </c>
      <c r="L514" s="113" t="s">
        <v>1654</v>
      </c>
      <c r="M514" s="114" t="s">
        <v>355</v>
      </c>
      <c r="N514" s="114"/>
      <c r="O514" s="115" t="s">
        <v>1615</v>
      </c>
      <c r="P514" s="115" t="s">
        <v>127</v>
      </c>
    </row>
    <row r="515" spans="1:16" x14ac:dyDescent="0.2">
      <c r="A515" s="69" t="str">
        <f t="shared" si="42"/>
        <v> PLYN 2.5.152 </v>
      </c>
      <c r="B515" s="2" t="str">
        <f t="shared" si="43"/>
        <v>II</v>
      </c>
      <c r="C515" s="69">
        <f t="shared" si="44"/>
        <v>22873.42</v>
      </c>
      <c r="D515" t="str">
        <f t="shared" si="45"/>
        <v>vis</v>
      </c>
      <c r="E515">
        <f>VLOOKUP(C515,'Active 1'!C$21:E$968,3,FALSE)</f>
        <v>-12843.482630660554</v>
      </c>
      <c r="F515" s="2" t="s">
        <v>345</v>
      </c>
      <c r="G515" t="str">
        <f t="shared" si="46"/>
        <v>22873.420</v>
      </c>
      <c r="H515" s="69">
        <f t="shared" si="47"/>
        <v>-12843.5</v>
      </c>
      <c r="I515" s="113" t="s">
        <v>1655</v>
      </c>
      <c r="J515" s="114" t="s">
        <v>1656</v>
      </c>
      <c r="K515" s="113">
        <v>-12843.5</v>
      </c>
      <c r="L515" s="113" t="s">
        <v>1173</v>
      </c>
      <c r="M515" s="114" t="s">
        <v>355</v>
      </c>
      <c r="N515" s="114"/>
      <c r="O515" s="115" t="s">
        <v>1615</v>
      </c>
      <c r="P515" s="115" t="s">
        <v>127</v>
      </c>
    </row>
    <row r="516" spans="1:16" x14ac:dyDescent="0.2">
      <c r="A516" s="69" t="str">
        <f t="shared" si="42"/>
        <v> PLYN 2.5.152 </v>
      </c>
      <c r="B516" s="2" t="str">
        <f t="shared" si="43"/>
        <v>I</v>
      </c>
      <c r="C516" s="69">
        <f t="shared" si="44"/>
        <v>22899.396000000001</v>
      </c>
      <c r="D516" t="str">
        <f t="shared" si="45"/>
        <v>vis</v>
      </c>
      <c r="E516">
        <f>VLOOKUP(C516,'Active 1'!C$21:E$968,3,FALSE)</f>
        <v>-12827.99626269156</v>
      </c>
      <c r="F516" s="2" t="s">
        <v>345</v>
      </c>
      <c r="G516" t="str">
        <f t="shared" si="46"/>
        <v>22899.396</v>
      </c>
      <c r="H516" s="69">
        <f t="shared" si="47"/>
        <v>-12828</v>
      </c>
      <c r="I516" s="113" t="s">
        <v>1657</v>
      </c>
      <c r="J516" s="114" t="s">
        <v>1658</v>
      </c>
      <c r="K516" s="113">
        <v>-12828</v>
      </c>
      <c r="L516" s="113" t="s">
        <v>717</v>
      </c>
      <c r="M516" s="114" t="s">
        <v>355</v>
      </c>
      <c r="N516" s="114"/>
      <c r="O516" s="115" t="s">
        <v>1615</v>
      </c>
      <c r="P516" s="115" t="s">
        <v>127</v>
      </c>
    </row>
    <row r="517" spans="1:16" x14ac:dyDescent="0.2">
      <c r="A517" s="69" t="str">
        <f t="shared" si="42"/>
        <v> PLYN 2.5.152 </v>
      </c>
      <c r="B517" s="2" t="str">
        <f t="shared" si="43"/>
        <v>II</v>
      </c>
      <c r="C517" s="69">
        <f t="shared" si="44"/>
        <v>22962.295999999998</v>
      </c>
      <c r="D517" t="str">
        <f t="shared" si="45"/>
        <v>vis</v>
      </c>
      <c r="E517">
        <f>VLOOKUP(C517,'Active 1'!C$21:E$968,3,FALSE)</f>
        <v>-12790.49654967764</v>
      </c>
      <c r="F517" s="2" t="s">
        <v>345</v>
      </c>
      <c r="G517" t="str">
        <f t="shared" si="46"/>
        <v>22962.296</v>
      </c>
      <c r="H517" s="69">
        <f t="shared" si="47"/>
        <v>-12790.5</v>
      </c>
      <c r="I517" s="113" t="s">
        <v>1659</v>
      </c>
      <c r="J517" s="114" t="s">
        <v>1660</v>
      </c>
      <c r="K517" s="113">
        <v>-12790.5</v>
      </c>
      <c r="L517" s="113" t="s">
        <v>717</v>
      </c>
      <c r="M517" s="114" t="s">
        <v>355</v>
      </c>
      <c r="N517" s="114"/>
      <c r="O517" s="115" t="s">
        <v>1615</v>
      </c>
      <c r="P517" s="115" t="s">
        <v>127</v>
      </c>
    </row>
    <row r="518" spans="1:16" x14ac:dyDescent="0.2">
      <c r="A518" s="69" t="str">
        <f t="shared" si="42"/>
        <v> PLYN 2.5.152 </v>
      </c>
      <c r="B518" s="2" t="str">
        <f t="shared" si="43"/>
        <v>I</v>
      </c>
      <c r="C518" s="69">
        <f t="shared" si="44"/>
        <v>23226.477999999999</v>
      </c>
      <c r="D518" t="str">
        <f t="shared" si="45"/>
        <v>vis</v>
      </c>
      <c r="E518">
        <f>VLOOKUP(C518,'Active 1'!C$21:E$968,3,FALSE)</f>
        <v>-12632.996562659455</v>
      </c>
      <c r="F518" s="2" t="s">
        <v>345</v>
      </c>
      <c r="G518" t="str">
        <f t="shared" si="46"/>
        <v>23226.478</v>
      </c>
      <c r="H518" s="69">
        <f t="shared" si="47"/>
        <v>-12633</v>
      </c>
      <c r="I518" s="113" t="s">
        <v>1661</v>
      </c>
      <c r="J518" s="114" t="s">
        <v>1662</v>
      </c>
      <c r="K518" s="113">
        <v>-12633</v>
      </c>
      <c r="L518" s="113" t="s">
        <v>717</v>
      </c>
      <c r="M518" s="114" t="s">
        <v>355</v>
      </c>
      <c r="N518" s="114"/>
      <c r="O518" s="115" t="s">
        <v>1615</v>
      </c>
      <c r="P518" s="115" t="s">
        <v>127</v>
      </c>
    </row>
    <row r="519" spans="1:16" x14ac:dyDescent="0.2">
      <c r="A519" s="69" t="str">
        <f t="shared" si="42"/>
        <v> PLYN 2.5.152 </v>
      </c>
      <c r="B519" s="2" t="str">
        <f t="shared" si="43"/>
        <v>I</v>
      </c>
      <c r="C519" s="69">
        <f t="shared" si="44"/>
        <v>23283.522000000001</v>
      </c>
      <c r="D519" t="str">
        <f t="shared" si="45"/>
        <v>vis</v>
      </c>
      <c r="E519">
        <f>VLOOKUP(C519,'Active 1'!C$21:E$968,3,FALSE)</f>
        <v>-12598.988078888928</v>
      </c>
      <c r="F519" s="2" t="s">
        <v>345</v>
      </c>
      <c r="G519" t="str">
        <f t="shared" si="46"/>
        <v>23283.522</v>
      </c>
      <c r="H519" s="69">
        <f t="shared" si="47"/>
        <v>-12599</v>
      </c>
      <c r="I519" s="113" t="s">
        <v>1663</v>
      </c>
      <c r="J519" s="114" t="s">
        <v>1664</v>
      </c>
      <c r="K519" s="113">
        <v>-12599</v>
      </c>
      <c r="L519" s="113" t="s">
        <v>1006</v>
      </c>
      <c r="M519" s="114" t="s">
        <v>355</v>
      </c>
      <c r="N519" s="114"/>
      <c r="O519" s="115" t="s">
        <v>1615</v>
      </c>
      <c r="P519" s="115" t="s">
        <v>127</v>
      </c>
    </row>
    <row r="520" spans="1:16" x14ac:dyDescent="0.2">
      <c r="A520" s="69" t="str">
        <f t="shared" si="42"/>
        <v> PLYN 2.5.152 </v>
      </c>
      <c r="B520" s="2" t="str">
        <f t="shared" si="43"/>
        <v>I</v>
      </c>
      <c r="C520" s="69">
        <f t="shared" si="44"/>
        <v>23305.297999999999</v>
      </c>
      <c r="D520" t="str">
        <f t="shared" si="45"/>
        <v>vis</v>
      </c>
      <c r="E520">
        <f>VLOOKUP(C520,'Active 1'!C$21:E$968,3,FALSE)</f>
        <v>-12586.005666319912</v>
      </c>
      <c r="F520" s="2" t="s">
        <v>345</v>
      </c>
      <c r="G520" t="str">
        <f t="shared" si="46"/>
        <v>23305.298</v>
      </c>
      <c r="H520" s="69">
        <f t="shared" si="47"/>
        <v>-12586</v>
      </c>
      <c r="I520" s="113" t="s">
        <v>1665</v>
      </c>
      <c r="J520" s="114" t="s">
        <v>1666</v>
      </c>
      <c r="K520" s="113">
        <v>-12586</v>
      </c>
      <c r="L520" s="113" t="s">
        <v>476</v>
      </c>
      <c r="M520" s="114" t="s">
        <v>355</v>
      </c>
      <c r="N520" s="114"/>
      <c r="O520" s="115" t="s">
        <v>1615</v>
      </c>
      <c r="P520" s="115" t="s">
        <v>127</v>
      </c>
    </row>
    <row r="521" spans="1:16" x14ac:dyDescent="0.2">
      <c r="A521" s="69" t="str">
        <f t="shared" si="42"/>
        <v> PLYN 2.5.152 </v>
      </c>
      <c r="B521" s="2" t="str">
        <f t="shared" si="43"/>
        <v>I</v>
      </c>
      <c r="C521" s="69">
        <f t="shared" si="44"/>
        <v>23320.376</v>
      </c>
      <c r="D521" t="str">
        <f t="shared" si="45"/>
        <v>vis</v>
      </c>
      <c r="E521">
        <f>VLOOKUP(C521,'Active 1'!C$21:E$968,3,FALSE)</f>
        <v>-12577.016466433999</v>
      </c>
      <c r="F521" s="2" t="s">
        <v>345</v>
      </c>
      <c r="G521" t="str">
        <f t="shared" si="46"/>
        <v>23320.376</v>
      </c>
      <c r="H521" s="69">
        <f t="shared" si="47"/>
        <v>-12577</v>
      </c>
      <c r="I521" s="113" t="s">
        <v>1667</v>
      </c>
      <c r="J521" s="114" t="s">
        <v>1668</v>
      </c>
      <c r="K521" s="113">
        <v>-12577</v>
      </c>
      <c r="L521" s="113" t="s">
        <v>599</v>
      </c>
      <c r="M521" s="114" t="s">
        <v>355</v>
      </c>
      <c r="N521" s="114"/>
      <c r="O521" s="115" t="s">
        <v>1615</v>
      </c>
      <c r="P521" s="115" t="s">
        <v>127</v>
      </c>
    </row>
    <row r="522" spans="1:16" x14ac:dyDescent="0.2">
      <c r="A522" s="69" t="str">
        <f t="shared" si="42"/>
        <v> PLYN 2.5.152 </v>
      </c>
      <c r="B522" s="2" t="str">
        <f t="shared" si="43"/>
        <v>II</v>
      </c>
      <c r="C522" s="69">
        <f t="shared" si="44"/>
        <v>23606.382000000001</v>
      </c>
      <c r="D522" t="str">
        <f t="shared" si="45"/>
        <v>vis</v>
      </c>
      <c r="E522">
        <f>VLOOKUP(C522,'Active 1'!C$21:E$968,3,FALSE)</f>
        <v>-12406.505450213655</v>
      </c>
      <c r="F522" s="2" t="s">
        <v>345</v>
      </c>
      <c r="G522" t="str">
        <f t="shared" si="46"/>
        <v>23606.382</v>
      </c>
      <c r="H522" s="69">
        <f t="shared" si="47"/>
        <v>-12406.5</v>
      </c>
      <c r="I522" s="113" t="s">
        <v>1669</v>
      </c>
      <c r="J522" s="114" t="s">
        <v>1670</v>
      </c>
      <c r="K522" s="113">
        <v>-12406.5</v>
      </c>
      <c r="L522" s="113" t="s">
        <v>419</v>
      </c>
      <c r="M522" s="114" t="s">
        <v>355</v>
      </c>
      <c r="N522" s="114"/>
      <c r="O522" s="115" t="s">
        <v>1615</v>
      </c>
      <c r="P522" s="115" t="s">
        <v>127</v>
      </c>
    </row>
    <row r="523" spans="1:16" x14ac:dyDescent="0.2">
      <c r="A523" s="69" t="str">
        <f t="shared" ref="A523:A586" si="48">P523</f>
        <v> SAC 3.47 </v>
      </c>
      <c r="B523" s="2" t="str">
        <f t="shared" ref="B523:B586" si="49">IF(H523=INT(H523),"I","II")</f>
        <v>I</v>
      </c>
      <c r="C523" s="69">
        <f t="shared" ref="C523:C586" si="50">1*G523</f>
        <v>23944.378199999999</v>
      </c>
      <c r="D523" t="str">
        <f t="shared" ref="D523:D586" si="51">VLOOKUP(F523,I$1:J$5,2,FALSE)</f>
        <v>vis</v>
      </c>
      <c r="E523">
        <f>VLOOKUP(C523,'Active 1'!C$21:E$968,3,FALSE)</f>
        <v>-12204.998923984787</v>
      </c>
      <c r="F523" s="2" t="s">
        <v>345</v>
      </c>
      <c r="G523" t="str">
        <f t="shared" ref="G523:G586" si="52">MID(I523,3,LEN(I523)-3)</f>
        <v>23944.3782</v>
      </c>
      <c r="H523" s="69">
        <f t="shared" ref="H523:H586" si="53">1*K523</f>
        <v>-12205</v>
      </c>
      <c r="I523" s="113" t="s">
        <v>1671</v>
      </c>
      <c r="J523" s="114" t="s">
        <v>1672</v>
      </c>
      <c r="K523" s="113">
        <v>-12205</v>
      </c>
      <c r="L523" s="113" t="s">
        <v>853</v>
      </c>
      <c r="M523" s="114" t="s">
        <v>355</v>
      </c>
      <c r="N523" s="114"/>
      <c r="O523" s="115" t="s">
        <v>1673</v>
      </c>
      <c r="P523" s="115" t="s">
        <v>129</v>
      </c>
    </row>
    <row r="524" spans="1:16" x14ac:dyDescent="0.2">
      <c r="A524" s="69" t="str">
        <f t="shared" si="48"/>
        <v> PLYN 2.5.152 </v>
      </c>
      <c r="B524" s="2" t="str">
        <f t="shared" si="49"/>
        <v>I</v>
      </c>
      <c r="C524" s="69">
        <f t="shared" si="50"/>
        <v>24001.392</v>
      </c>
      <c r="D524" t="str">
        <f t="shared" si="51"/>
        <v>vis</v>
      </c>
      <c r="E524">
        <f>VLOOKUP(C524,'Active 1'!C$21:E$968,3,FALSE)</f>
        <v>-12171.008444845946</v>
      </c>
      <c r="F524" s="2" t="s">
        <v>345</v>
      </c>
      <c r="G524" t="str">
        <f t="shared" si="52"/>
        <v>24001.392</v>
      </c>
      <c r="H524" s="69">
        <f t="shared" si="53"/>
        <v>-12171</v>
      </c>
      <c r="I524" s="113" t="s">
        <v>1674</v>
      </c>
      <c r="J524" s="114" t="s">
        <v>1675</v>
      </c>
      <c r="K524" s="113">
        <v>-12171</v>
      </c>
      <c r="L524" s="113" t="s">
        <v>364</v>
      </c>
      <c r="M524" s="114" t="s">
        <v>355</v>
      </c>
      <c r="N524" s="114"/>
      <c r="O524" s="115" t="s">
        <v>1615</v>
      </c>
      <c r="P524" s="115" t="s">
        <v>127</v>
      </c>
    </row>
    <row r="525" spans="1:16" x14ac:dyDescent="0.2">
      <c r="A525" s="69" t="str">
        <f t="shared" si="48"/>
        <v> PLYN 2.5.152 </v>
      </c>
      <c r="B525" s="2" t="str">
        <f t="shared" si="49"/>
        <v>I</v>
      </c>
      <c r="C525" s="69">
        <f t="shared" si="50"/>
        <v>24006.489000000001</v>
      </c>
      <c r="D525" t="str">
        <f t="shared" si="51"/>
        <v>vis</v>
      </c>
      <c r="E525">
        <f>VLOOKUP(C525,'Active 1'!C$21:E$968,3,FALSE)</f>
        <v>-12167.969716114116</v>
      </c>
      <c r="F525" s="2" t="s">
        <v>345</v>
      </c>
      <c r="G525" t="str">
        <f t="shared" si="52"/>
        <v>24006.489</v>
      </c>
      <c r="H525" s="69">
        <f t="shared" si="53"/>
        <v>-12168</v>
      </c>
      <c r="I525" s="113" t="s">
        <v>1676</v>
      </c>
      <c r="J525" s="114" t="s">
        <v>1677</v>
      </c>
      <c r="K525" s="113">
        <v>-12168</v>
      </c>
      <c r="L525" s="113" t="s">
        <v>1639</v>
      </c>
      <c r="M525" s="114" t="s">
        <v>355</v>
      </c>
      <c r="N525" s="114"/>
      <c r="O525" s="115" t="s">
        <v>1615</v>
      </c>
      <c r="P525" s="115" t="s">
        <v>127</v>
      </c>
    </row>
    <row r="526" spans="1:16" x14ac:dyDescent="0.2">
      <c r="A526" s="69" t="str">
        <f t="shared" si="48"/>
        <v> HA 113.75 </v>
      </c>
      <c r="B526" s="2" t="str">
        <f t="shared" si="49"/>
        <v>I</v>
      </c>
      <c r="C526" s="69">
        <f t="shared" si="50"/>
        <v>24655.59</v>
      </c>
      <c r="D526" t="str">
        <f t="shared" si="51"/>
        <v>vis</v>
      </c>
      <c r="E526">
        <f>VLOOKUP(C526,'Active 1'!C$21:E$968,3,FALSE)</f>
        <v>-11780.988774666592</v>
      </c>
      <c r="F526" s="2" t="s">
        <v>345</v>
      </c>
      <c r="G526" t="str">
        <f t="shared" si="52"/>
        <v>24655.590</v>
      </c>
      <c r="H526" s="69">
        <f t="shared" si="53"/>
        <v>-11781</v>
      </c>
      <c r="I526" s="113" t="s">
        <v>1678</v>
      </c>
      <c r="J526" s="114" t="s">
        <v>1679</v>
      </c>
      <c r="K526" s="113">
        <v>-11781</v>
      </c>
      <c r="L526" s="113" t="s">
        <v>1134</v>
      </c>
      <c r="M526" s="114" t="s">
        <v>847</v>
      </c>
      <c r="N526" s="114"/>
      <c r="O526" s="115" t="s">
        <v>1680</v>
      </c>
      <c r="P526" s="115" t="s">
        <v>130</v>
      </c>
    </row>
    <row r="527" spans="1:16" x14ac:dyDescent="0.2">
      <c r="A527" s="69" t="str">
        <f t="shared" si="48"/>
        <v> PLYN 2.5.152 </v>
      </c>
      <c r="B527" s="2" t="str">
        <f t="shared" si="49"/>
        <v>I</v>
      </c>
      <c r="C527" s="69">
        <f t="shared" si="50"/>
        <v>25113.508000000002</v>
      </c>
      <c r="D527" t="str">
        <f t="shared" si="51"/>
        <v>vis</v>
      </c>
      <c r="E527">
        <f>VLOOKUP(C527,'Active 1'!C$21:E$968,3,FALSE)</f>
        <v>-11507.987286846103</v>
      </c>
      <c r="F527" s="2" t="s">
        <v>345</v>
      </c>
      <c r="G527" t="str">
        <f t="shared" si="52"/>
        <v>25113.508</v>
      </c>
      <c r="H527" s="69">
        <f t="shared" si="53"/>
        <v>-11508</v>
      </c>
      <c r="I527" s="113" t="s">
        <v>1681</v>
      </c>
      <c r="J527" s="114" t="s">
        <v>1682</v>
      </c>
      <c r="K527" s="113">
        <v>-11508</v>
      </c>
      <c r="L527" s="113" t="s">
        <v>1406</v>
      </c>
      <c r="M527" s="114" t="s">
        <v>355</v>
      </c>
      <c r="N527" s="114"/>
      <c r="O527" s="115" t="s">
        <v>1615</v>
      </c>
      <c r="P527" s="115" t="s">
        <v>127</v>
      </c>
    </row>
    <row r="528" spans="1:16" x14ac:dyDescent="0.2">
      <c r="A528" s="69" t="str">
        <f t="shared" si="48"/>
        <v> PLYN 2.5.152 </v>
      </c>
      <c r="B528" s="2" t="str">
        <f t="shared" si="49"/>
        <v>II</v>
      </c>
      <c r="C528" s="69">
        <f t="shared" si="50"/>
        <v>25119.38</v>
      </c>
      <c r="D528" t="str">
        <f t="shared" si="51"/>
        <v>vis</v>
      </c>
      <c r="E528">
        <f>VLOOKUP(C528,'Active 1'!C$21:E$968,3,FALSE)</f>
        <v>-11504.486518724994</v>
      </c>
      <c r="F528" s="2" t="s">
        <v>345</v>
      </c>
      <c r="G528" t="str">
        <f t="shared" si="52"/>
        <v>25119.380</v>
      </c>
      <c r="H528" s="69">
        <f t="shared" si="53"/>
        <v>-11504.5</v>
      </c>
      <c r="I528" s="113" t="s">
        <v>1683</v>
      </c>
      <c r="J528" s="114" t="s">
        <v>1684</v>
      </c>
      <c r="K528" s="113">
        <v>-11504.5</v>
      </c>
      <c r="L528" s="113" t="s">
        <v>1503</v>
      </c>
      <c r="M528" s="114" t="s">
        <v>355</v>
      </c>
      <c r="N528" s="114"/>
      <c r="O528" s="115" t="s">
        <v>1615</v>
      </c>
      <c r="P528" s="115" t="s">
        <v>127</v>
      </c>
    </row>
    <row r="529" spans="1:16" x14ac:dyDescent="0.2">
      <c r="A529" s="69" t="str">
        <f t="shared" si="48"/>
        <v> PLYN 2.5.152 </v>
      </c>
      <c r="B529" s="2" t="str">
        <f t="shared" si="49"/>
        <v>I</v>
      </c>
      <c r="C529" s="69">
        <f t="shared" si="50"/>
        <v>25123.527999999998</v>
      </c>
      <c r="D529" t="str">
        <f t="shared" si="51"/>
        <v>vis</v>
      </c>
      <c r="E529">
        <f>VLOOKUP(C529,'Active 1'!C$21:E$968,3,FALSE)</f>
        <v>-11502.013564677591</v>
      </c>
      <c r="F529" s="2" t="s">
        <v>345</v>
      </c>
      <c r="G529" t="str">
        <f t="shared" si="52"/>
        <v>25123.528</v>
      </c>
      <c r="H529" s="69">
        <f t="shared" si="53"/>
        <v>-11502</v>
      </c>
      <c r="I529" s="113" t="s">
        <v>1685</v>
      </c>
      <c r="J529" s="114" t="s">
        <v>1686</v>
      </c>
      <c r="K529" s="113">
        <v>-11502</v>
      </c>
      <c r="L529" s="113" t="s">
        <v>760</v>
      </c>
      <c r="M529" s="114" t="s">
        <v>355</v>
      </c>
      <c r="N529" s="114"/>
      <c r="O529" s="115" t="s">
        <v>1615</v>
      </c>
      <c r="P529" s="115" t="s">
        <v>127</v>
      </c>
    </row>
    <row r="530" spans="1:16" x14ac:dyDescent="0.2">
      <c r="A530" s="69" t="str">
        <f t="shared" si="48"/>
        <v> PLYN 2.5.152 </v>
      </c>
      <c r="B530" s="2" t="str">
        <f t="shared" si="49"/>
        <v>II</v>
      </c>
      <c r="C530" s="69">
        <f t="shared" si="50"/>
        <v>25124.39</v>
      </c>
      <c r="D530" t="str">
        <f t="shared" si="51"/>
        <v>vis</v>
      </c>
      <c r="E530">
        <f>VLOOKUP(C530,'Active 1'!C$21:E$968,3,FALSE)</f>
        <v>-11501.499657640737</v>
      </c>
      <c r="F530" s="2" t="s">
        <v>345</v>
      </c>
      <c r="G530" t="str">
        <f t="shared" si="52"/>
        <v>25124.390</v>
      </c>
      <c r="H530" s="69">
        <f t="shared" si="53"/>
        <v>-11501.5</v>
      </c>
      <c r="I530" s="113" t="s">
        <v>1687</v>
      </c>
      <c r="J530" s="114" t="s">
        <v>1688</v>
      </c>
      <c r="K530" s="113">
        <v>-11501.5</v>
      </c>
      <c r="L530" s="113" t="s">
        <v>422</v>
      </c>
      <c r="M530" s="114" t="s">
        <v>355</v>
      </c>
      <c r="N530" s="114"/>
      <c r="O530" s="115" t="s">
        <v>1615</v>
      </c>
      <c r="P530" s="115" t="s">
        <v>127</v>
      </c>
    </row>
    <row r="531" spans="1:16" x14ac:dyDescent="0.2">
      <c r="A531" s="69" t="str">
        <f t="shared" si="48"/>
        <v> PLYN 2.5.152 </v>
      </c>
      <c r="B531" s="2" t="str">
        <f t="shared" si="49"/>
        <v>II</v>
      </c>
      <c r="C531" s="69">
        <f t="shared" si="50"/>
        <v>25129.413</v>
      </c>
      <c r="D531" t="str">
        <f t="shared" si="51"/>
        <v>vis</v>
      </c>
      <c r="E531">
        <f>VLOOKUP(C531,'Active 1'!C$21:E$968,3,FALSE)</f>
        <v>-11498.505046218337</v>
      </c>
      <c r="F531" s="2" t="s">
        <v>345</v>
      </c>
      <c r="G531" t="str">
        <f t="shared" si="52"/>
        <v>25129.413</v>
      </c>
      <c r="H531" s="69">
        <f t="shared" si="53"/>
        <v>-11498.5</v>
      </c>
      <c r="I531" s="113" t="s">
        <v>1689</v>
      </c>
      <c r="J531" s="114" t="s">
        <v>1690</v>
      </c>
      <c r="K531" s="113">
        <v>-11498.5</v>
      </c>
      <c r="L531" s="113" t="s">
        <v>376</v>
      </c>
      <c r="M531" s="114" t="s">
        <v>355</v>
      </c>
      <c r="N531" s="114"/>
      <c r="O531" s="115" t="s">
        <v>1615</v>
      </c>
      <c r="P531" s="115" t="s">
        <v>127</v>
      </c>
    </row>
    <row r="532" spans="1:16" x14ac:dyDescent="0.2">
      <c r="A532" s="69" t="str">
        <f t="shared" si="48"/>
        <v> PLYN 2.5.152 </v>
      </c>
      <c r="B532" s="2" t="str">
        <f t="shared" si="49"/>
        <v>I</v>
      </c>
      <c r="C532" s="69">
        <f t="shared" si="50"/>
        <v>25378.498</v>
      </c>
      <c r="D532" t="str">
        <f t="shared" si="51"/>
        <v>vis</v>
      </c>
      <c r="E532">
        <f>VLOOKUP(C532,'Active 1'!C$21:E$968,3,FALSE)</f>
        <v>-11350.005586503354</v>
      </c>
      <c r="F532" s="2" t="s">
        <v>345</v>
      </c>
      <c r="G532" t="str">
        <f t="shared" si="52"/>
        <v>25378.498</v>
      </c>
      <c r="H532" s="69">
        <f t="shared" si="53"/>
        <v>-11350</v>
      </c>
      <c r="I532" s="113" t="s">
        <v>1691</v>
      </c>
      <c r="J532" s="114" t="s">
        <v>1692</v>
      </c>
      <c r="K532" s="113">
        <v>-11350</v>
      </c>
      <c r="L532" s="113" t="s">
        <v>419</v>
      </c>
      <c r="M532" s="114" t="s">
        <v>355</v>
      </c>
      <c r="N532" s="114"/>
      <c r="O532" s="115" t="s">
        <v>1615</v>
      </c>
      <c r="P532" s="115" t="s">
        <v>127</v>
      </c>
    </row>
    <row r="533" spans="1:16" x14ac:dyDescent="0.2">
      <c r="A533" s="69" t="str">
        <f t="shared" si="48"/>
        <v> PLYN 2.5.152 </v>
      </c>
      <c r="B533" s="2" t="str">
        <f t="shared" si="49"/>
        <v>I</v>
      </c>
      <c r="C533" s="69">
        <f t="shared" si="50"/>
        <v>25420.45</v>
      </c>
      <c r="D533" t="str">
        <f t="shared" si="51"/>
        <v>vis</v>
      </c>
      <c r="E533">
        <f>VLOOKUP(C533,'Active 1'!C$21:E$968,3,FALSE)</f>
        <v>-11324.994649136737</v>
      </c>
      <c r="F533" s="2" t="s">
        <v>345</v>
      </c>
      <c r="G533" t="str">
        <f t="shared" si="52"/>
        <v>25420.450</v>
      </c>
      <c r="H533" s="69">
        <f t="shared" si="53"/>
        <v>-11325</v>
      </c>
      <c r="I533" s="113" t="s">
        <v>1693</v>
      </c>
      <c r="J533" s="114" t="s">
        <v>1694</v>
      </c>
      <c r="K533" s="113">
        <v>-11325</v>
      </c>
      <c r="L533" s="113" t="s">
        <v>790</v>
      </c>
      <c r="M533" s="114" t="s">
        <v>355</v>
      </c>
      <c r="N533" s="114"/>
      <c r="O533" s="115" t="s">
        <v>1615</v>
      </c>
      <c r="P533" s="115" t="s">
        <v>127</v>
      </c>
    </row>
    <row r="534" spans="1:16" x14ac:dyDescent="0.2">
      <c r="A534" s="69" t="str">
        <f t="shared" si="48"/>
        <v> PLYN 2.5.152 </v>
      </c>
      <c r="B534" s="2" t="str">
        <f t="shared" si="49"/>
        <v>I</v>
      </c>
      <c r="C534" s="69">
        <f t="shared" si="50"/>
        <v>25435.542000000001</v>
      </c>
      <c r="D534" t="str">
        <f t="shared" si="51"/>
        <v>vis</v>
      </c>
      <c r="E534">
        <f>VLOOKUP(C534,'Active 1'!C$21:E$968,3,FALSE)</f>
        <v>-11315.997102732825</v>
      </c>
      <c r="F534" s="2" t="s">
        <v>345</v>
      </c>
      <c r="G534" t="str">
        <f t="shared" si="52"/>
        <v>25435.542</v>
      </c>
      <c r="H534" s="69">
        <f t="shared" si="53"/>
        <v>-11316</v>
      </c>
      <c r="I534" s="113" t="s">
        <v>1695</v>
      </c>
      <c r="J534" s="114" t="s">
        <v>1696</v>
      </c>
      <c r="K534" s="113">
        <v>-11316</v>
      </c>
      <c r="L534" s="113" t="s">
        <v>524</v>
      </c>
      <c r="M534" s="114" t="s">
        <v>355</v>
      </c>
      <c r="N534" s="114"/>
      <c r="O534" s="115" t="s">
        <v>1615</v>
      </c>
      <c r="P534" s="115" t="s">
        <v>127</v>
      </c>
    </row>
    <row r="535" spans="1:16" x14ac:dyDescent="0.2">
      <c r="A535" s="69" t="str">
        <f t="shared" si="48"/>
        <v> PLYN 2.5.152 </v>
      </c>
      <c r="B535" s="2" t="str">
        <f t="shared" si="49"/>
        <v>II</v>
      </c>
      <c r="C535" s="69">
        <f t="shared" si="50"/>
        <v>25436.396000000001</v>
      </c>
      <c r="D535" t="str">
        <f t="shared" si="51"/>
        <v>vis</v>
      </c>
      <c r="E535">
        <f>VLOOKUP(C535,'Active 1'!C$21:E$968,3,FALSE)</f>
        <v>-11315.487965134831</v>
      </c>
      <c r="F535" s="2" t="s">
        <v>345</v>
      </c>
      <c r="G535" t="str">
        <f t="shared" si="52"/>
        <v>25436.396</v>
      </c>
      <c r="H535" s="69">
        <f t="shared" si="53"/>
        <v>-11315.5</v>
      </c>
      <c r="I535" s="113" t="s">
        <v>1697</v>
      </c>
      <c r="J535" s="114" t="s">
        <v>1698</v>
      </c>
      <c r="K535" s="113">
        <v>-11315.5</v>
      </c>
      <c r="L535" s="113" t="s">
        <v>1006</v>
      </c>
      <c r="M535" s="114" t="s">
        <v>355</v>
      </c>
      <c r="N535" s="114"/>
      <c r="O535" s="115" t="s">
        <v>1615</v>
      </c>
      <c r="P535" s="115" t="s">
        <v>127</v>
      </c>
    </row>
    <row r="536" spans="1:16" x14ac:dyDescent="0.2">
      <c r="A536" s="69" t="str">
        <f t="shared" si="48"/>
        <v> PLYN 2.5.152 </v>
      </c>
      <c r="B536" s="2" t="str">
        <f t="shared" si="49"/>
        <v>II</v>
      </c>
      <c r="C536" s="69">
        <f t="shared" si="50"/>
        <v>25451.48</v>
      </c>
      <c r="D536" t="str">
        <f t="shared" si="51"/>
        <v>vis</v>
      </c>
      <c r="E536">
        <f>VLOOKUP(C536,'Active 1'!C$21:E$968,3,FALSE)</f>
        <v>-11306.495188169776</v>
      </c>
      <c r="F536" s="2" t="s">
        <v>345</v>
      </c>
      <c r="G536" t="str">
        <f t="shared" si="52"/>
        <v>25451.480</v>
      </c>
      <c r="H536" s="69">
        <f t="shared" si="53"/>
        <v>-11306.5</v>
      </c>
      <c r="I536" s="113" t="s">
        <v>1699</v>
      </c>
      <c r="J536" s="114" t="s">
        <v>1700</v>
      </c>
      <c r="K536" s="113">
        <v>-11306.5</v>
      </c>
      <c r="L536" s="113" t="s">
        <v>528</v>
      </c>
      <c r="M536" s="114" t="s">
        <v>355</v>
      </c>
      <c r="N536" s="114"/>
      <c r="O536" s="115" t="s">
        <v>1615</v>
      </c>
      <c r="P536" s="115" t="s">
        <v>127</v>
      </c>
    </row>
    <row r="537" spans="1:16" x14ac:dyDescent="0.2">
      <c r="A537" s="69" t="str">
        <f t="shared" si="48"/>
        <v> PLYN 2.5.152 </v>
      </c>
      <c r="B537" s="2" t="str">
        <f t="shared" si="49"/>
        <v>I</v>
      </c>
      <c r="C537" s="69">
        <f t="shared" si="50"/>
        <v>25467.403999999999</v>
      </c>
      <c r="D537" t="str">
        <f t="shared" si="51"/>
        <v>vis</v>
      </c>
      <c r="E537">
        <f>VLOOKUP(C537,'Active 1'!C$21:E$968,3,FALSE)</f>
        <v>-11297.001620124725</v>
      </c>
      <c r="F537" s="2" t="s">
        <v>345</v>
      </c>
      <c r="G537" t="str">
        <f t="shared" si="52"/>
        <v>25467.404</v>
      </c>
      <c r="H537" s="69">
        <f t="shared" si="53"/>
        <v>-11297</v>
      </c>
      <c r="I537" s="113" t="s">
        <v>1701</v>
      </c>
      <c r="J537" s="114" t="s">
        <v>1702</v>
      </c>
      <c r="K537" s="113">
        <v>-11297</v>
      </c>
      <c r="L537" s="113" t="s">
        <v>531</v>
      </c>
      <c r="M537" s="114" t="s">
        <v>355</v>
      </c>
      <c r="N537" s="114"/>
      <c r="O537" s="115" t="s">
        <v>1615</v>
      </c>
      <c r="P537" s="115" t="s">
        <v>127</v>
      </c>
    </row>
    <row r="538" spans="1:16" x14ac:dyDescent="0.2">
      <c r="A538" s="69" t="str">
        <f t="shared" si="48"/>
        <v> PLYN 2.5.152 </v>
      </c>
      <c r="B538" s="2" t="str">
        <f t="shared" si="49"/>
        <v>I</v>
      </c>
      <c r="C538" s="69">
        <f t="shared" si="50"/>
        <v>25509.339</v>
      </c>
      <c r="D538" t="str">
        <f t="shared" si="51"/>
        <v>vis</v>
      </c>
      <c r="E538">
        <f>VLOOKUP(C538,'Active 1'!C$21:E$968,3,FALSE)</f>
        <v>-11272.000817815682</v>
      </c>
      <c r="F538" s="2" t="s">
        <v>345</v>
      </c>
      <c r="G538" t="str">
        <f t="shared" si="52"/>
        <v>25509.339</v>
      </c>
      <c r="H538" s="69">
        <f t="shared" si="53"/>
        <v>-11272</v>
      </c>
      <c r="I538" s="113" t="s">
        <v>1703</v>
      </c>
      <c r="J538" s="114" t="s">
        <v>1704</v>
      </c>
      <c r="K538" s="113">
        <v>-11272</v>
      </c>
      <c r="L538" s="113" t="s">
        <v>371</v>
      </c>
      <c r="M538" s="114" t="s">
        <v>355</v>
      </c>
      <c r="N538" s="114"/>
      <c r="O538" s="115" t="s">
        <v>1615</v>
      </c>
      <c r="P538" s="115" t="s">
        <v>127</v>
      </c>
    </row>
    <row r="539" spans="1:16" x14ac:dyDescent="0.2">
      <c r="A539" s="69" t="str">
        <f t="shared" si="48"/>
        <v> PSMO 8.1.49 </v>
      </c>
      <c r="B539" s="2" t="str">
        <f t="shared" si="49"/>
        <v>I</v>
      </c>
      <c r="C539" s="69">
        <f t="shared" si="50"/>
        <v>25774.368999999999</v>
      </c>
      <c r="D539" t="str">
        <f t="shared" si="51"/>
        <v>vis</v>
      </c>
      <c r="E539">
        <f>VLOOKUP(C539,'Active 1'!C$21:E$968,3,FALSE)</f>
        <v>-11113.995270278647</v>
      </c>
      <c r="F539" s="2" t="s">
        <v>345</v>
      </c>
      <c r="G539" t="str">
        <f t="shared" si="52"/>
        <v>25774.369</v>
      </c>
      <c r="H539" s="69">
        <f t="shared" si="53"/>
        <v>-11114</v>
      </c>
      <c r="I539" s="113" t="s">
        <v>1705</v>
      </c>
      <c r="J539" s="114" t="s">
        <v>1706</v>
      </c>
      <c r="K539" s="113">
        <v>-11114</v>
      </c>
      <c r="L539" s="113" t="s">
        <v>528</v>
      </c>
      <c r="M539" s="114" t="s">
        <v>355</v>
      </c>
      <c r="N539" s="114"/>
      <c r="O539" s="115" t="s">
        <v>1707</v>
      </c>
      <c r="P539" s="115" t="s">
        <v>131</v>
      </c>
    </row>
    <row r="540" spans="1:16" x14ac:dyDescent="0.2">
      <c r="A540" s="69" t="str">
        <f t="shared" si="48"/>
        <v> PSMO 12.1 </v>
      </c>
      <c r="B540" s="2" t="str">
        <f t="shared" si="49"/>
        <v>I</v>
      </c>
      <c r="C540" s="69">
        <f t="shared" si="50"/>
        <v>25816.294000000002</v>
      </c>
      <c r="D540" t="str">
        <f t="shared" si="51"/>
        <v>vis</v>
      </c>
      <c r="E540">
        <f>VLOOKUP(C540,'Active 1'!C$21:E$968,3,FALSE)</f>
        <v>-11089.000429768173</v>
      </c>
      <c r="F540" s="2" t="s">
        <v>345</v>
      </c>
      <c r="G540" t="str">
        <f t="shared" si="52"/>
        <v>25816.294</v>
      </c>
      <c r="H540" s="69">
        <f t="shared" si="53"/>
        <v>-11089</v>
      </c>
      <c r="I540" s="113" t="s">
        <v>1708</v>
      </c>
      <c r="J540" s="114" t="s">
        <v>1709</v>
      </c>
      <c r="K540" s="113">
        <v>-11089</v>
      </c>
      <c r="L540" s="113" t="s">
        <v>371</v>
      </c>
      <c r="M540" s="114" t="s">
        <v>355</v>
      </c>
      <c r="N540" s="114"/>
      <c r="O540" s="115" t="s">
        <v>1710</v>
      </c>
      <c r="P540" s="115" t="s">
        <v>132</v>
      </c>
    </row>
    <row r="541" spans="1:16" x14ac:dyDescent="0.2">
      <c r="A541" s="69" t="str">
        <f t="shared" si="48"/>
        <v> AN 238.210 </v>
      </c>
      <c r="B541" s="2" t="str">
        <f t="shared" si="49"/>
        <v>I</v>
      </c>
      <c r="C541" s="69">
        <f t="shared" si="50"/>
        <v>25826.358</v>
      </c>
      <c r="D541" t="str">
        <f t="shared" si="51"/>
        <v>vis</v>
      </c>
      <c r="E541">
        <f>VLOOKUP(C541,'Active 1'!C$21:E$968,3,FALSE)</f>
        <v>-11083.000475685947</v>
      </c>
      <c r="F541" s="2" t="s">
        <v>345</v>
      </c>
      <c r="G541" t="str">
        <f t="shared" si="52"/>
        <v>25826.358</v>
      </c>
      <c r="H541" s="69">
        <f t="shared" si="53"/>
        <v>-11083</v>
      </c>
      <c r="I541" s="113" t="s">
        <v>1711</v>
      </c>
      <c r="J541" s="114" t="s">
        <v>1712</v>
      </c>
      <c r="K541" s="113">
        <v>-11083</v>
      </c>
      <c r="L541" s="113" t="s">
        <v>371</v>
      </c>
      <c r="M541" s="114" t="s">
        <v>355</v>
      </c>
      <c r="N541" s="114"/>
      <c r="O541" s="115" t="s">
        <v>1710</v>
      </c>
      <c r="P541" s="115" t="s">
        <v>133</v>
      </c>
    </row>
    <row r="542" spans="1:16" x14ac:dyDescent="0.2">
      <c r="A542" s="69" t="str">
        <f t="shared" si="48"/>
        <v> PLYN 2.5.152 </v>
      </c>
      <c r="B542" s="2" t="str">
        <f t="shared" si="49"/>
        <v>I</v>
      </c>
      <c r="C542" s="69">
        <f t="shared" si="50"/>
        <v>25888.43</v>
      </c>
      <c r="D542" t="str">
        <f t="shared" si="51"/>
        <v>vis</v>
      </c>
      <c r="E542">
        <f>VLOOKUP(C542,'Active 1'!C$21:E$968,3,FALSE)</f>
        <v>-11045.994399593736</v>
      </c>
      <c r="F542" s="2" t="s">
        <v>345</v>
      </c>
      <c r="G542" t="str">
        <f t="shared" si="52"/>
        <v>25888.430</v>
      </c>
      <c r="H542" s="69">
        <f t="shared" si="53"/>
        <v>-11046</v>
      </c>
      <c r="I542" s="113" t="s">
        <v>1713</v>
      </c>
      <c r="J542" s="114" t="s">
        <v>1714</v>
      </c>
      <c r="K542" s="113">
        <v>-11046</v>
      </c>
      <c r="L542" s="113" t="s">
        <v>790</v>
      </c>
      <c r="M542" s="114" t="s">
        <v>355</v>
      </c>
      <c r="N542" s="114"/>
      <c r="O542" s="115" t="s">
        <v>1615</v>
      </c>
      <c r="P542" s="115" t="s">
        <v>127</v>
      </c>
    </row>
    <row r="543" spans="1:16" x14ac:dyDescent="0.2">
      <c r="A543" s="69" t="str">
        <f t="shared" si="48"/>
        <v> PSMO 8.1.49 </v>
      </c>
      <c r="B543" s="2" t="str">
        <f t="shared" si="49"/>
        <v>I</v>
      </c>
      <c r="C543" s="69">
        <f t="shared" si="50"/>
        <v>26478.848000000002</v>
      </c>
      <c r="D543" t="str">
        <f t="shared" si="51"/>
        <v>vis</v>
      </c>
      <c r="E543">
        <f>VLOOKUP(C543,'Active 1'!C$21:E$968,3,FALSE)</f>
        <v>-10693.999080702584</v>
      </c>
      <c r="F543" s="2" t="s">
        <v>345</v>
      </c>
      <c r="G543" t="str">
        <f t="shared" si="52"/>
        <v>26478.848</v>
      </c>
      <c r="H543" s="69">
        <f t="shared" si="53"/>
        <v>-10694</v>
      </c>
      <c r="I543" s="113" t="s">
        <v>1715</v>
      </c>
      <c r="J543" s="114" t="s">
        <v>1716</v>
      </c>
      <c r="K543" s="113">
        <v>-10694</v>
      </c>
      <c r="L543" s="113" t="s">
        <v>354</v>
      </c>
      <c r="M543" s="114" t="s">
        <v>355</v>
      </c>
      <c r="N543" s="114"/>
      <c r="O543" s="115" t="s">
        <v>1707</v>
      </c>
      <c r="P543" s="115" t="s">
        <v>131</v>
      </c>
    </row>
    <row r="544" spans="1:16" x14ac:dyDescent="0.2">
      <c r="A544" s="69" t="str">
        <f t="shared" si="48"/>
        <v> ZFA 11.10 </v>
      </c>
      <c r="B544" s="2" t="str">
        <f t="shared" si="49"/>
        <v>I</v>
      </c>
      <c r="C544" s="69">
        <f t="shared" si="50"/>
        <v>26867.98</v>
      </c>
      <c r="D544" t="str">
        <f t="shared" si="51"/>
        <v>vis</v>
      </c>
      <c r="E544">
        <f>VLOOKUP(C544,'Active 1'!C$21:E$968,3,FALSE)</f>
        <v>-10462.006420535126</v>
      </c>
      <c r="F544" s="2" t="s">
        <v>345</v>
      </c>
      <c r="G544" t="str">
        <f t="shared" si="52"/>
        <v>26867.980</v>
      </c>
      <c r="H544" s="69">
        <f t="shared" si="53"/>
        <v>-10462</v>
      </c>
      <c r="I544" s="113" t="s">
        <v>1717</v>
      </c>
      <c r="J544" s="114" t="s">
        <v>1718</v>
      </c>
      <c r="K544" s="113">
        <v>-10462</v>
      </c>
      <c r="L544" s="113" t="s">
        <v>385</v>
      </c>
      <c r="M544" s="114" t="s">
        <v>355</v>
      </c>
      <c r="N544" s="114"/>
      <c r="O544" s="115" t="s">
        <v>1719</v>
      </c>
      <c r="P544" s="115" t="s">
        <v>134</v>
      </c>
    </row>
    <row r="545" spans="1:16" x14ac:dyDescent="0.2">
      <c r="A545" s="69" t="str">
        <f t="shared" si="48"/>
        <v> AN 261.255 </v>
      </c>
      <c r="B545" s="2" t="str">
        <f t="shared" si="49"/>
        <v>II</v>
      </c>
      <c r="C545" s="69">
        <f t="shared" si="50"/>
        <v>27244.556</v>
      </c>
      <c r="D545" t="str">
        <f t="shared" si="51"/>
        <v>vis</v>
      </c>
      <c r="E545">
        <f>VLOOKUP(C545,'Active 1'!C$21:E$968,3,FALSE)</f>
        <v>-10237.499394653878</v>
      </c>
      <c r="F545" s="2" t="s">
        <v>345</v>
      </c>
      <c r="G545" t="str">
        <f t="shared" si="52"/>
        <v>27244.556</v>
      </c>
      <c r="H545" s="69">
        <f t="shared" si="53"/>
        <v>-10237.5</v>
      </c>
      <c r="I545" s="113" t="s">
        <v>1720</v>
      </c>
      <c r="J545" s="114" t="s">
        <v>1721</v>
      </c>
      <c r="K545" s="113">
        <v>-10237.5</v>
      </c>
      <c r="L545" s="113" t="s">
        <v>422</v>
      </c>
      <c r="M545" s="114" t="s">
        <v>355</v>
      </c>
      <c r="N545" s="114"/>
      <c r="O545" s="115" t="s">
        <v>1722</v>
      </c>
      <c r="P545" s="115" t="s">
        <v>135</v>
      </c>
    </row>
    <row r="546" spans="1:16" x14ac:dyDescent="0.2">
      <c r="A546" s="69" t="str">
        <f t="shared" si="48"/>
        <v> AN 261.255 </v>
      </c>
      <c r="B546" s="2" t="str">
        <f t="shared" si="49"/>
        <v>I</v>
      </c>
      <c r="C546" s="69">
        <f t="shared" si="50"/>
        <v>27245.394</v>
      </c>
      <c r="D546" t="str">
        <f t="shared" si="51"/>
        <v>vis</v>
      </c>
      <c r="E546">
        <f>VLOOKUP(C546,'Active 1'!C$21:E$968,3,FALSE)</f>
        <v>-10236.999795933598</v>
      </c>
      <c r="F546" s="2" t="s">
        <v>345</v>
      </c>
      <c r="G546" t="str">
        <f t="shared" si="52"/>
        <v>27245.394</v>
      </c>
      <c r="H546" s="69">
        <f t="shared" si="53"/>
        <v>-10237</v>
      </c>
      <c r="I546" s="113" t="s">
        <v>1723</v>
      </c>
      <c r="J546" s="114" t="s">
        <v>1724</v>
      </c>
      <c r="K546" s="113">
        <v>-10237</v>
      </c>
      <c r="L546" s="113" t="s">
        <v>541</v>
      </c>
      <c r="M546" s="114" t="s">
        <v>355</v>
      </c>
      <c r="N546" s="114"/>
      <c r="O546" s="115" t="s">
        <v>1722</v>
      </c>
      <c r="P546" s="115" t="s">
        <v>135</v>
      </c>
    </row>
    <row r="547" spans="1:16" x14ac:dyDescent="0.2">
      <c r="A547" s="69" t="str">
        <f t="shared" si="48"/>
        <v> AA 27.154 </v>
      </c>
      <c r="B547" s="2" t="str">
        <f t="shared" si="49"/>
        <v>I</v>
      </c>
      <c r="C547" s="69">
        <f t="shared" si="50"/>
        <v>27629.495999999999</v>
      </c>
      <c r="D547" t="str">
        <f t="shared" si="51"/>
        <v>vis</v>
      </c>
      <c r="E547">
        <f>VLOOKUP(C547,'Active 1'!C$21:E$968,3,FALSE)</f>
        <v>-10008.005920447538</v>
      </c>
      <c r="F547" s="2" t="s">
        <v>345</v>
      </c>
      <c r="G547" t="str">
        <f t="shared" si="52"/>
        <v>27629.496</v>
      </c>
      <c r="H547" s="69">
        <f t="shared" si="53"/>
        <v>-10008</v>
      </c>
      <c r="I547" s="113" t="s">
        <v>1725</v>
      </c>
      <c r="J547" s="114" t="s">
        <v>1726</v>
      </c>
      <c r="K547" s="113">
        <v>-10008</v>
      </c>
      <c r="L547" s="113" t="s">
        <v>476</v>
      </c>
      <c r="M547" s="114" t="s">
        <v>355</v>
      </c>
      <c r="N547" s="114"/>
      <c r="O547" s="115" t="s">
        <v>1727</v>
      </c>
      <c r="P547" s="115" t="s">
        <v>136</v>
      </c>
    </row>
    <row r="548" spans="1:16" x14ac:dyDescent="0.2">
      <c r="A548" s="69" t="str">
        <f t="shared" si="48"/>
        <v> AAC 4.81 </v>
      </c>
      <c r="B548" s="2" t="str">
        <f t="shared" si="49"/>
        <v>I</v>
      </c>
      <c r="C548" s="69">
        <f t="shared" si="50"/>
        <v>27661.364000000001</v>
      </c>
      <c r="D548" t="str">
        <f t="shared" si="51"/>
        <v>vis</v>
      </c>
      <c r="E548">
        <f>VLOOKUP(C548,'Active 1'!C$21:E$968,3,FALSE)</f>
        <v>-9989.0068607602934</v>
      </c>
      <c r="F548" s="2" t="s">
        <v>345</v>
      </c>
      <c r="G548" t="str">
        <f t="shared" si="52"/>
        <v>27661.364</v>
      </c>
      <c r="H548" s="69">
        <f t="shared" si="53"/>
        <v>-9989</v>
      </c>
      <c r="I548" s="113" t="s">
        <v>1728</v>
      </c>
      <c r="J548" s="114" t="s">
        <v>1729</v>
      </c>
      <c r="K548" s="113">
        <v>-9989</v>
      </c>
      <c r="L548" s="113" t="s">
        <v>395</v>
      </c>
      <c r="M548" s="114" t="s">
        <v>355</v>
      </c>
      <c r="N548" s="114"/>
      <c r="O548" s="115" t="s">
        <v>1730</v>
      </c>
      <c r="P548" s="115" t="s">
        <v>137</v>
      </c>
    </row>
    <row r="549" spans="1:16" x14ac:dyDescent="0.2">
      <c r="A549" s="69" t="str">
        <f t="shared" si="48"/>
        <v> AN 258.312 </v>
      </c>
      <c r="B549" s="2" t="str">
        <f t="shared" si="49"/>
        <v>I</v>
      </c>
      <c r="C549" s="69">
        <f t="shared" si="50"/>
        <v>27877.742999999999</v>
      </c>
      <c r="D549" t="str">
        <f t="shared" si="51"/>
        <v>vis</v>
      </c>
      <c r="E549">
        <f>VLOOKUP(C549,'Active 1'!C$21:E$968,3,FALSE)</f>
        <v>-9860.006059452835</v>
      </c>
      <c r="F549" s="2" t="s">
        <v>345</v>
      </c>
      <c r="G549" t="str">
        <f t="shared" si="52"/>
        <v>27877.743</v>
      </c>
      <c r="H549" s="69">
        <f t="shared" si="53"/>
        <v>-9860</v>
      </c>
      <c r="I549" s="113" t="s">
        <v>1731</v>
      </c>
      <c r="J549" s="114" t="s">
        <v>1732</v>
      </c>
      <c r="K549" s="113">
        <v>-9860</v>
      </c>
      <c r="L549" s="113" t="s">
        <v>476</v>
      </c>
      <c r="M549" s="114" t="s">
        <v>355</v>
      </c>
      <c r="N549" s="114"/>
      <c r="O549" s="115" t="s">
        <v>1733</v>
      </c>
      <c r="P549" s="115" t="s">
        <v>138</v>
      </c>
    </row>
    <row r="550" spans="1:16" x14ac:dyDescent="0.2">
      <c r="A550" s="69" t="str">
        <f t="shared" si="48"/>
        <v> AN 258.312 </v>
      </c>
      <c r="B550" s="2" t="str">
        <f t="shared" si="49"/>
        <v>I</v>
      </c>
      <c r="C550" s="69">
        <f t="shared" si="50"/>
        <v>27926.392</v>
      </c>
      <c r="D550" t="str">
        <f t="shared" si="51"/>
        <v>vis</v>
      </c>
      <c r="E550">
        <f>VLOOKUP(C550,'Active 1'!C$21:E$968,3,FALSE)</f>
        <v>-9831.0025055829719</v>
      </c>
      <c r="F550" s="2" t="s">
        <v>345</v>
      </c>
      <c r="G550" t="str">
        <f t="shared" si="52"/>
        <v>27926.392</v>
      </c>
      <c r="H550" s="69">
        <f t="shared" si="53"/>
        <v>-9831</v>
      </c>
      <c r="I550" s="113" t="s">
        <v>1734</v>
      </c>
      <c r="J550" s="114" t="s">
        <v>1735</v>
      </c>
      <c r="K550" s="113">
        <v>-9831</v>
      </c>
      <c r="L550" s="113" t="s">
        <v>381</v>
      </c>
      <c r="M550" s="114" t="s">
        <v>355</v>
      </c>
      <c r="N550" s="114"/>
      <c r="O550" s="115" t="s">
        <v>1733</v>
      </c>
      <c r="P550" s="115" t="s">
        <v>138</v>
      </c>
    </row>
    <row r="551" spans="1:16" x14ac:dyDescent="0.2">
      <c r="A551" s="69" t="str">
        <f t="shared" si="48"/>
        <v> AN 258.312 </v>
      </c>
      <c r="B551" s="2" t="str">
        <f t="shared" si="49"/>
        <v>I</v>
      </c>
      <c r="C551" s="69">
        <f t="shared" si="50"/>
        <v>27946.496999999999</v>
      </c>
      <c r="D551" t="str">
        <f t="shared" si="51"/>
        <v>vis</v>
      </c>
      <c r="E551">
        <f>VLOOKUP(C551,'Active 1'!C$21:E$968,3,FALSE)</f>
        <v>-9819.0163095552325</v>
      </c>
      <c r="F551" s="2" t="s">
        <v>345</v>
      </c>
      <c r="G551" t="str">
        <f t="shared" si="52"/>
        <v>27946.497</v>
      </c>
      <c r="H551" s="69">
        <f t="shared" si="53"/>
        <v>-9819</v>
      </c>
      <c r="I551" s="113" t="s">
        <v>1736</v>
      </c>
      <c r="J551" s="114" t="s">
        <v>1737</v>
      </c>
      <c r="K551" s="113">
        <v>-9819</v>
      </c>
      <c r="L551" s="113" t="s">
        <v>425</v>
      </c>
      <c r="M551" s="114" t="s">
        <v>355</v>
      </c>
      <c r="N551" s="114"/>
      <c r="O551" s="115" t="s">
        <v>1733</v>
      </c>
      <c r="P551" s="115" t="s">
        <v>138</v>
      </c>
    </row>
    <row r="552" spans="1:16" x14ac:dyDescent="0.2">
      <c r="A552" s="69" t="str">
        <f t="shared" si="48"/>
        <v> AAC 4.81 </v>
      </c>
      <c r="B552" s="2" t="str">
        <f t="shared" si="49"/>
        <v>I</v>
      </c>
      <c r="C552" s="69">
        <f t="shared" si="50"/>
        <v>27951.541000000001</v>
      </c>
      <c r="D552" t="str">
        <f t="shared" si="51"/>
        <v>vis</v>
      </c>
      <c r="E552">
        <f>VLOOKUP(C552,'Active 1'!C$21:E$968,3,FALSE)</f>
        <v>-9816.009178355831</v>
      </c>
      <c r="F552" s="2" t="s">
        <v>345</v>
      </c>
      <c r="G552" t="str">
        <f t="shared" si="52"/>
        <v>27951.541</v>
      </c>
      <c r="H552" s="69">
        <f t="shared" si="53"/>
        <v>-9816</v>
      </c>
      <c r="I552" s="113" t="s">
        <v>1738</v>
      </c>
      <c r="J552" s="114" t="s">
        <v>1739</v>
      </c>
      <c r="K552" s="113">
        <v>-9816</v>
      </c>
      <c r="L552" s="113" t="s">
        <v>588</v>
      </c>
      <c r="M552" s="114" t="s">
        <v>355</v>
      </c>
      <c r="N552" s="114"/>
      <c r="O552" s="115" t="s">
        <v>1730</v>
      </c>
      <c r="P552" s="115" t="s">
        <v>137</v>
      </c>
    </row>
    <row r="553" spans="1:16" x14ac:dyDescent="0.2">
      <c r="A553" s="69" t="str">
        <f t="shared" si="48"/>
        <v> AN 258.312 </v>
      </c>
      <c r="B553" s="2" t="str">
        <f t="shared" si="49"/>
        <v>I</v>
      </c>
      <c r="C553" s="69">
        <f t="shared" si="50"/>
        <v>27961.600999999999</v>
      </c>
      <c r="D553" t="str">
        <f t="shared" si="51"/>
        <v>vis</v>
      </c>
      <c r="E553">
        <f>VLOOKUP(C553,'Active 1'!C$21:E$968,3,FALSE)</f>
        <v>-9810.0116089930343</v>
      </c>
      <c r="F553" s="2" t="s">
        <v>345</v>
      </c>
      <c r="G553" t="str">
        <f t="shared" si="52"/>
        <v>27961.601</v>
      </c>
      <c r="H553" s="69">
        <f t="shared" si="53"/>
        <v>-9810</v>
      </c>
      <c r="I553" s="113" t="s">
        <v>1740</v>
      </c>
      <c r="J553" s="114" t="s">
        <v>1741</v>
      </c>
      <c r="K553" s="113">
        <v>-9810</v>
      </c>
      <c r="L553" s="113" t="s">
        <v>407</v>
      </c>
      <c r="M553" s="114" t="s">
        <v>355</v>
      </c>
      <c r="N553" s="114"/>
      <c r="O553" s="115" t="s">
        <v>1733</v>
      </c>
      <c r="P553" s="115" t="s">
        <v>138</v>
      </c>
    </row>
    <row r="554" spans="1:16" x14ac:dyDescent="0.2">
      <c r="A554" s="69" t="str">
        <f t="shared" si="48"/>
        <v> AN 258.313 </v>
      </c>
      <c r="B554" s="2" t="str">
        <f t="shared" si="49"/>
        <v>I</v>
      </c>
      <c r="C554" s="69">
        <f t="shared" si="50"/>
        <v>27966.645</v>
      </c>
      <c r="D554" t="str">
        <f t="shared" si="51"/>
        <v>vis</v>
      </c>
      <c r="E554">
        <f>VLOOKUP(C554,'Active 1'!C$21:E$968,3,FALSE)</f>
        <v>-9807.0044777936346</v>
      </c>
      <c r="F554" s="2" t="s">
        <v>345</v>
      </c>
      <c r="G554" t="str">
        <f t="shared" si="52"/>
        <v>27966.645</v>
      </c>
      <c r="H554" s="69">
        <f t="shared" si="53"/>
        <v>-9807</v>
      </c>
      <c r="I554" s="113" t="s">
        <v>1742</v>
      </c>
      <c r="J554" s="114" t="s">
        <v>1743</v>
      </c>
      <c r="K554" s="113">
        <v>-9807</v>
      </c>
      <c r="L554" s="113" t="s">
        <v>376</v>
      </c>
      <c r="M554" s="114" t="s">
        <v>355</v>
      </c>
      <c r="N554" s="114"/>
      <c r="O554" s="115" t="s">
        <v>1733</v>
      </c>
      <c r="P554" s="115" t="s">
        <v>139</v>
      </c>
    </row>
    <row r="555" spans="1:16" x14ac:dyDescent="0.2">
      <c r="A555" s="69" t="str">
        <f t="shared" si="48"/>
        <v> AN 258.313 </v>
      </c>
      <c r="B555" s="2" t="str">
        <f t="shared" si="49"/>
        <v>I</v>
      </c>
      <c r="C555" s="69">
        <f t="shared" si="50"/>
        <v>27988.45</v>
      </c>
      <c r="D555" t="str">
        <f t="shared" si="51"/>
        <v>vis</v>
      </c>
      <c r="E555">
        <f>VLOOKUP(C555,'Active 1'!C$21:E$968,3,FALSE)</f>
        <v>-9794.00477600876</v>
      </c>
      <c r="F555" s="2" t="s">
        <v>345</v>
      </c>
      <c r="G555" t="str">
        <f t="shared" si="52"/>
        <v>27988.450</v>
      </c>
      <c r="H555" s="69">
        <f t="shared" si="53"/>
        <v>-9794</v>
      </c>
      <c r="I555" s="113" t="s">
        <v>1744</v>
      </c>
      <c r="J555" s="114" t="s">
        <v>1745</v>
      </c>
      <c r="K555" s="113">
        <v>-9794</v>
      </c>
      <c r="L555" s="113" t="s">
        <v>376</v>
      </c>
      <c r="M555" s="114" t="s">
        <v>355</v>
      </c>
      <c r="N555" s="114"/>
      <c r="O555" s="115" t="s">
        <v>1733</v>
      </c>
      <c r="P555" s="115" t="s">
        <v>139</v>
      </c>
    </row>
    <row r="556" spans="1:16" x14ac:dyDescent="0.2">
      <c r="A556" s="69" t="str">
        <f t="shared" si="48"/>
        <v> AN 258.313 </v>
      </c>
      <c r="B556" s="2" t="str">
        <f t="shared" si="49"/>
        <v>I</v>
      </c>
      <c r="C556" s="69">
        <f t="shared" si="50"/>
        <v>27993.454000000002</v>
      </c>
      <c r="D556" t="str">
        <f t="shared" si="51"/>
        <v>vis</v>
      </c>
      <c r="E556">
        <f>VLOOKUP(C556,'Active 1'!C$21:E$968,3,FALSE)</f>
        <v>-9791.0214920036451</v>
      </c>
      <c r="F556" s="2" t="s">
        <v>345</v>
      </c>
      <c r="G556" t="str">
        <f t="shared" si="52"/>
        <v>27993.454</v>
      </c>
      <c r="H556" s="69">
        <f t="shared" si="53"/>
        <v>-9791</v>
      </c>
      <c r="I556" s="113" t="s">
        <v>1746</v>
      </c>
      <c r="J556" s="114" t="s">
        <v>1747</v>
      </c>
      <c r="K556" s="113">
        <v>-9791</v>
      </c>
      <c r="L556" s="113" t="s">
        <v>1588</v>
      </c>
      <c r="M556" s="114" t="s">
        <v>355</v>
      </c>
      <c r="N556" s="114"/>
      <c r="O556" s="115" t="s">
        <v>1733</v>
      </c>
      <c r="P556" s="115" t="s">
        <v>139</v>
      </c>
    </row>
    <row r="557" spans="1:16" x14ac:dyDescent="0.2">
      <c r="A557" s="69" t="str">
        <f t="shared" si="48"/>
        <v> AA 27.154 </v>
      </c>
      <c r="B557" s="2" t="str">
        <f t="shared" si="49"/>
        <v>I</v>
      </c>
      <c r="C557" s="69">
        <f t="shared" si="50"/>
        <v>27993.474999999999</v>
      </c>
      <c r="D557" t="str">
        <f t="shared" si="51"/>
        <v>vis</v>
      </c>
      <c r="E557">
        <f>VLOOKUP(C557,'Active 1'!C$21:E$968,3,FALSE)</f>
        <v>-9791.0089722266475</v>
      </c>
      <c r="F557" s="2" t="s">
        <v>345</v>
      </c>
      <c r="G557" t="str">
        <f t="shared" si="52"/>
        <v>27993.475</v>
      </c>
      <c r="H557" s="69">
        <f t="shared" si="53"/>
        <v>-9791</v>
      </c>
      <c r="I557" s="113" t="s">
        <v>1748</v>
      </c>
      <c r="J557" s="114" t="s">
        <v>1749</v>
      </c>
      <c r="K557" s="113">
        <v>-9791</v>
      </c>
      <c r="L557" s="113" t="s">
        <v>588</v>
      </c>
      <c r="M557" s="114" t="s">
        <v>355</v>
      </c>
      <c r="N557" s="114"/>
      <c r="O557" s="115" t="s">
        <v>1727</v>
      </c>
      <c r="P557" s="115" t="s">
        <v>136</v>
      </c>
    </row>
    <row r="558" spans="1:16" x14ac:dyDescent="0.2">
      <c r="A558" s="69" t="str">
        <f t="shared" si="48"/>
        <v> AN 258.313 </v>
      </c>
      <c r="B558" s="2" t="str">
        <f t="shared" si="49"/>
        <v>I</v>
      </c>
      <c r="C558" s="69">
        <f t="shared" si="50"/>
        <v>28015.3</v>
      </c>
      <c r="D558" t="str">
        <f t="shared" si="51"/>
        <v>vis</v>
      </c>
      <c r="E558">
        <f>VLOOKUP(C558,'Active 1'!C$21:E$968,3,FALSE)</f>
        <v>-9777.9973468446315</v>
      </c>
      <c r="F558" s="2" t="s">
        <v>345</v>
      </c>
      <c r="G558" t="str">
        <f t="shared" si="52"/>
        <v>28015.300</v>
      </c>
      <c r="H558" s="69">
        <f t="shared" si="53"/>
        <v>-9778</v>
      </c>
      <c r="I558" s="113" t="s">
        <v>1750</v>
      </c>
      <c r="J558" s="114" t="s">
        <v>1751</v>
      </c>
      <c r="K558" s="113">
        <v>-9778</v>
      </c>
      <c r="L558" s="113" t="s">
        <v>625</v>
      </c>
      <c r="M558" s="114" t="s">
        <v>355</v>
      </c>
      <c r="N558" s="114"/>
      <c r="O558" s="115" t="s">
        <v>1733</v>
      </c>
      <c r="P558" s="115" t="s">
        <v>139</v>
      </c>
    </row>
    <row r="559" spans="1:16" x14ac:dyDescent="0.2">
      <c r="A559" s="69" t="str">
        <f t="shared" si="48"/>
        <v> AN 258.313 </v>
      </c>
      <c r="B559" s="2" t="str">
        <f t="shared" si="49"/>
        <v>I</v>
      </c>
      <c r="C559" s="69">
        <f t="shared" si="50"/>
        <v>28035.41</v>
      </c>
      <c r="D559" t="str">
        <f t="shared" si="51"/>
        <v>vis</v>
      </c>
      <c r="E559">
        <f>VLOOKUP(C559,'Active 1'!C$21:E$968,3,FALSE)</f>
        <v>-9766.0081699176044</v>
      </c>
      <c r="F559" s="2" t="s">
        <v>345</v>
      </c>
      <c r="G559" t="str">
        <f t="shared" si="52"/>
        <v>28035.410</v>
      </c>
      <c r="H559" s="69">
        <f t="shared" si="53"/>
        <v>-9766</v>
      </c>
      <c r="I559" s="113" t="s">
        <v>1752</v>
      </c>
      <c r="J559" s="114" t="s">
        <v>1753</v>
      </c>
      <c r="K559" s="113">
        <v>-9766</v>
      </c>
      <c r="L559" s="113" t="s">
        <v>364</v>
      </c>
      <c r="M559" s="114" t="s">
        <v>355</v>
      </c>
      <c r="N559" s="114"/>
      <c r="O559" s="115" t="s">
        <v>1733</v>
      </c>
      <c r="P559" s="115" t="s">
        <v>139</v>
      </c>
    </row>
    <row r="560" spans="1:16" x14ac:dyDescent="0.2">
      <c r="A560" s="69" t="str">
        <f t="shared" si="48"/>
        <v> AN 258.313 </v>
      </c>
      <c r="B560" s="2" t="str">
        <f t="shared" si="49"/>
        <v>I</v>
      </c>
      <c r="C560" s="69">
        <f t="shared" si="50"/>
        <v>28067.27</v>
      </c>
      <c r="D560" t="str">
        <f t="shared" si="51"/>
        <v>vis</v>
      </c>
      <c r="E560">
        <f>VLOOKUP(C560,'Active 1'!C$21:E$968,3,FALSE)</f>
        <v>-9747.0138796692172</v>
      </c>
      <c r="F560" s="2" t="s">
        <v>345</v>
      </c>
      <c r="G560" t="str">
        <f t="shared" si="52"/>
        <v>28067.270</v>
      </c>
      <c r="H560" s="69">
        <f t="shared" si="53"/>
        <v>-9747</v>
      </c>
      <c r="I560" s="113" t="s">
        <v>1754</v>
      </c>
      <c r="J560" s="114" t="s">
        <v>1755</v>
      </c>
      <c r="K560" s="113">
        <v>-9747</v>
      </c>
      <c r="L560" s="113" t="s">
        <v>760</v>
      </c>
      <c r="M560" s="114" t="s">
        <v>355</v>
      </c>
      <c r="N560" s="114"/>
      <c r="O560" s="115" t="s">
        <v>1733</v>
      </c>
      <c r="P560" s="115" t="s">
        <v>139</v>
      </c>
    </row>
    <row r="561" spans="1:16" x14ac:dyDescent="0.2">
      <c r="A561" s="69" t="str">
        <f t="shared" si="48"/>
        <v> AN 258.313 </v>
      </c>
      <c r="B561" s="2" t="str">
        <f t="shared" si="49"/>
        <v>I</v>
      </c>
      <c r="C561" s="69">
        <f t="shared" si="50"/>
        <v>28072.332999999999</v>
      </c>
      <c r="D561" t="str">
        <f t="shared" si="51"/>
        <v>vis</v>
      </c>
      <c r="E561">
        <f>VLOOKUP(C561,'Active 1'!C$21:E$968,3,FALSE)</f>
        <v>-9743.9954210525339</v>
      </c>
      <c r="F561" s="2" t="s">
        <v>345</v>
      </c>
      <c r="G561" t="str">
        <f t="shared" si="52"/>
        <v>28072.333</v>
      </c>
      <c r="H561" s="69">
        <f t="shared" si="53"/>
        <v>-9744</v>
      </c>
      <c r="I561" s="113" t="s">
        <v>1756</v>
      </c>
      <c r="J561" s="114" t="s">
        <v>1757</v>
      </c>
      <c r="K561" s="113">
        <v>-9744</v>
      </c>
      <c r="L561" s="113" t="s">
        <v>528</v>
      </c>
      <c r="M561" s="114" t="s">
        <v>355</v>
      </c>
      <c r="N561" s="114"/>
      <c r="O561" s="115" t="s">
        <v>1733</v>
      </c>
      <c r="P561" s="115" t="s">
        <v>139</v>
      </c>
    </row>
    <row r="562" spans="1:16" x14ac:dyDescent="0.2">
      <c r="A562" s="69" t="str">
        <f t="shared" si="48"/>
        <v> AN 258.313 </v>
      </c>
      <c r="B562" s="2" t="str">
        <f t="shared" si="49"/>
        <v>I</v>
      </c>
      <c r="C562" s="69">
        <f t="shared" si="50"/>
        <v>28109.227999999999</v>
      </c>
      <c r="D562" t="str">
        <f t="shared" si="51"/>
        <v>vis</v>
      </c>
      <c r="E562">
        <f>VLOOKUP(C562,'Active 1'!C$21:E$968,3,FALSE)</f>
        <v>-9721.9993652234607</v>
      </c>
      <c r="F562" s="2" t="s">
        <v>345</v>
      </c>
      <c r="G562" t="str">
        <f t="shared" si="52"/>
        <v>28109.228</v>
      </c>
      <c r="H562" s="69">
        <f t="shared" si="53"/>
        <v>-9722</v>
      </c>
      <c r="I562" s="113" t="s">
        <v>1758</v>
      </c>
      <c r="J562" s="114" t="s">
        <v>1759</v>
      </c>
      <c r="K562" s="113">
        <v>-9722</v>
      </c>
      <c r="L562" s="113" t="s">
        <v>422</v>
      </c>
      <c r="M562" s="114" t="s">
        <v>355</v>
      </c>
      <c r="N562" s="114"/>
      <c r="O562" s="115" t="s">
        <v>1733</v>
      </c>
      <c r="P562" s="115" t="s">
        <v>139</v>
      </c>
    </row>
    <row r="563" spans="1:16" x14ac:dyDescent="0.2">
      <c r="A563" s="69" t="str">
        <f t="shared" si="48"/>
        <v> AN 266.21 </v>
      </c>
      <c r="B563" s="2" t="str">
        <f t="shared" si="49"/>
        <v>I</v>
      </c>
      <c r="C563" s="69">
        <f t="shared" si="50"/>
        <v>28285.355</v>
      </c>
      <c r="D563" t="str">
        <f t="shared" si="51"/>
        <v>vis</v>
      </c>
      <c r="E563">
        <f>VLOOKUP(C563,'Active 1'!C$21:E$968,3,FALSE)</f>
        <v>-9616.9959955254817</v>
      </c>
      <c r="F563" s="2" t="s">
        <v>345</v>
      </c>
      <c r="G563" t="str">
        <f t="shared" si="52"/>
        <v>28285.355</v>
      </c>
      <c r="H563" s="69">
        <f t="shared" si="53"/>
        <v>-9617</v>
      </c>
      <c r="I563" s="113" t="s">
        <v>1760</v>
      </c>
      <c r="J563" s="114" t="s">
        <v>1761</v>
      </c>
      <c r="K563" s="113">
        <v>-9617</v>
      </c>
      <c r="L563" s="113" t="s">
        <v>576</v>
      </c>
      <c r="M563" s="114" t="s">
        <v>355</v>
      </c>
      <c r="N563" s="114"/>
      <c r="O563" s="115" t="s">
        <v>1733</v>
      </c>
      <c r="P563" s="115" t="s">
        <v>140</v>
      </c>
    </row>
    <row r="564" spans="1:16" x14ac:dyDescent="0.2">
      <c r="A564" s="69" t="str">
        <f t="shared" si="48"/>
        <v> AN 266.21 </v>
      </c>
      <c r="B564" s="2" t="str">
        <f t="shared" si="49"/>
        <v>I</v>
      </c>
      <c r="C564" s="69">
        <f t="shared" si="50"/>
        <v>28332.333999999999</v>
      </c>
      <c r="D564" t="str">
        <f t="shared" si="51"/>
        <v>vis</v>
      </c>
      <c r="E564">
        <f>VLOOKUP(C564,'Active 1'!C$21:E$968,3,FALSE)</f>
        <v>-9588.9880620170388</v>
      </c>
      <c r="F564" s="2" t="s">
        <v>345</v>
      </c>
      <c r="G564" t="str">
        <f t="shared" si="52"/>
        <v>28332.334</v>
      </c>
      <c r="H564" s="69">
        <f t="shared" si="53"/>
        <v>-9589</v>
      </c>
      <c r="I564" s="113" t="s">
        <v>1762</v>
      </c>
      <c r="J564" s="114" t="s">
        <v>1763</v>
      </c>
      <c r="K564" s="113">
        <v>-9589</v>
      </c>
      <c r="L564" s="113" t="s">
        <v>1006</v>
      </c>
      <c r="M564" s="114" t="s">
        <v>355</v>
      </c>
      <c r="N564" s="114"/>
      <c r="O564" s="115" t="s">
        <v>1733</v>
      </c>
      <c r="P564" s="115" t="s">
        <v>140</v>
      </c>
    </row>
    <row r="565" spans="1:16" x14ac:dyDescent="0.2">
      <c r="A565" s="69" t="str">
        <f t="shared" si="48"/>
        <v> AN 266.21 </v>
      </c>
      <c r="B565" s="2" t="str">
        <f t="shared" si="49"/>
        <v>I</v>
      </c>
      <c r="C565" s="69">
        <f t="shared" si="50"/>
        <v>28357.466</v>
      </c>
      <c r="D565" t="str">
        <f t="shared" si="51"/>
        <v>vis</v>
      </c>
      <c r="E565">
        <f>VLOOKUP(C565,'Active 1'!C$21:E$968,3,FALSE)</f>
        <v>-9574.0048698474693</v>
      </c>
      <c r="F565" s="2" t="s">
        <v>345</v>
      </c>
      <c r="G565" t="str">
        <f t="shared" si="52"/>
        <v>28357.466</v>
      </c>
      <c r="H565" s="69">
        <f t="shared" si="53"/>
        <v>-9574</v>
      </c>
      <c r="I565" s="113" t="s">
        <v>1764</v>
      </c>
      <c r="J565" s="114" t="s">
        <v>1765</v>
      </c>
      <c r="K565" s="113">
        <v>-9574</v>
      </c>
      <c r="L565" s="113" t="s">
        <v>376</v>
      </c>
      <c r="M565" s="114" t="s">
        <v>355</v>
      </c>
      <c r="N565" s="114"/>
      <c r="O565" s="115" t="s">
        <v>1733</v>
      </c>
      <c r="P565" s="115" t="s">
        <v>140</v>
      </c>
    </row>
    <row r="566" spans="1:16" x14ac:dyDescent="0.2">
      <c r="A566" s="69" t="str">
        <f t="shared" si="48"/>
        <v> AN 266.21 </v>
      </c>
      <c r="B566" s="2" t="str">
        <f t="shared" si="49"/>
        <v>I</v>
      </c>
      <c r="C566" s="69">
        <f t="shared" si="50"/>
        <v>28367.501</v>
      </c>
      <c r="D566" t="str">
        <f t="shared" si="51"/>
        <v>vis</v>
      </c>
      <c r="E566">
        <f>VLOOKUP(C566,'Active 1'!C$21:E$968,3,FALSE)</f>
        <v>-9568.0222049811</v>
      </c>
      <c r="F566" s="2" t="s">
        <v>345</v>
      </c>
      <c r="G566" t="str">
        <f t="shared" si="52"/>
        <v>28367.501</v>
      </c>
      <c r="H566" s="69">
        <f t="shared" si="53"/>
        <v>-9568</v>
      </c>
      <c r="I566" s="113" t="s">
        <v>1766</v>
      </c>
      <c r="J566" s="114" t="s">
        <v>1767</v>
      </c>
      <c r="K566" s="113">
        <v>-9568</v>
      </c>
      <c r="L566" s="113" t="s">
        <v>1768</v>
      </c>
      <c r="M566" s="114" t="s">
        <v>355</v>
      </c>
      <c r="N566" s="114"/>
      <c r="O566" s="115" t="s">
        <v>1733</v>
      </c>
      <c r="P566" s="115" t="s">
        <v>140</v>
      </c>
    </row>
    <row r="567" spans="1:16" x14ac:dyDescent="0.2">
      <c r="A567" s="69" t="str">
        <f t="shared" si="48"/>
        <v> AN 266.21 </v>
      </c>
      <c r="B567" s="2" t="str">
        <f t="shared" si="49"/>
        <v>II</v>
      </c>
      <c r="C567" s="69">
        <f t="shared" si="50"/>
        <v>28373.399000000001</v>
      </c>
      <c r="D567" t="str">
        <f t="shared" si="51"/>
        <v>vis</v>
      </c>
      <c r="E567">
        <f>VLOOKUP(C567,'Active 1'!C$21:E$968,3,FALSE)</f>
        <v>-9564.5059361837048</v>
      </c>
      <c r="F567" s="2" t="s">
        <v>345</v>
      </c>
      <c r="G567" t="str">
        <f t="shared" si="52"/>
        <v>28373.399</v>
      </c>
      <c r="H567" s="69">
        <f t="shared" si="53"/>
        <v>-9564.5</v>
      </c>
      <c r="I567" s="113" t="s">
        <v>1769</v>
      </c>
      <c r="J567" s="114" t="s">
        <v>1770</v>
      </c>
      <c r="K567" s="113">
        <v>-9564.5</v>
      </c>
      <c r="L567" s="113" t="s">
        <v>476</v>
      </c>
      <c r="M567" s="114" t="s">
        <v>355</v>
      </c>
      <c r="N567" s="114"/>
      <c r="O567" s="115" t="s">
        <v>1733</v>
      </c>
      <c r="P567" s="115" t="s">
        <v>140</v>
      </c>
    </row>
    <row r="568" spans="1:16" x14ac:dyDescent="0.2">
      <c r="A568" s="69" t="str">
        <f t="shared" si="48"/>
        <v> AN 266.21 </v>
      </c>
      <c r="B568" s="2" t="str">
        <f t="shared" si="49"/>
        <v>I</v>
      </c>
      <c r="C568" s="69">
        <f t="shared" si="50"/>
        <v>28389.332999999999</v>
      </c>
      <c r="D568" t="str">
        <f t="shared" si="51"/>
        <v>vis</v>
      </c>
      <c r="E568">
        <f>VLOOKUP(C568,'Active 1'!C$21:E$968,3,FALSE)</f>
        <v>-9555.0064063400841</v>
      </c>
      <c r="F568" s="2" t="s">
        <v>345</v>
      </c>
      <c r="G568" t="str">
        <f t="shared" si="52"/>
        <v>28389.333</v>
      </c>
      <c r="H568" s="69">
        <f t="shared" si="53"/>
        <v>-9555</v>
      </c>
      <c r="I568" s="113" t="s">
        <v>1771</v>
      </c>
      <c r="J568" s="114" t="s">
        <v>1772</v>
      </c>
      <c r="K568" s="113">
        <v>-9555</v>
      </c>
      <c r="L568" s="113" t="s">
        <v>385</v>
      </c>
      <c r="M568" s="114" t="s">
        <v>355</v>
      </c>
      <c r="N568" s="114"/>
      <c r="O568" s="115" t="s">
        <v>1733</v>
      </c>
      <c r="P568" s="115" t="s">
        <v>140</v>
      </c>
    </row>
    <row r="569" spans="1:16" x14ac:dyDescent="0.2">
      <c r="A569" s="69" t="str">
        <f t="shared" si="48"/>
        <v> AN 266.21 </v>
      </c>
      <c r="B569" s="2" t="str">
        <f t="shared" si="49"/>
        <v>II</v>
      </c>
      <c r="C569" s="69">
        <f t="shared" si="50"/>
        <v>28395.214</v>
      </c>
      <c r="D569" t="str">
        <f t="shared" si="51"/>
        <v>vis</v>
      </c>
      <c r="E569">
        <f>VLOOKUP(C569,'Active 1'!C$21:E$968,3,FALSE)</f>
        <v>-9551.5002726002604</v>
      </c>
      <c r="F569" s="2" t="s">
        <v>345</v>
      </c>
      <c r="G569" t="str">
        <f t="shared" si="52"/>
        <v>28395.214</v>
      </c>
      <c r="H569" s="69">
        <f t="shared" si="53"/>
        <v>-9551.5</v>
      </c>
      <c r="I569" s="113" t="s">
        <v>1773</v>
      </c>
      <c r="J569" s="114" t="s">
        <v>1774</v>
      </c>
      <c r="K569" s="113">
        <v>-9551.5</v>
      </c>
      <c r="L569" s="113" t="s">
        <v>737</v>
      </c>
      <c r="M569" s="114" t="s">
        <v>355</v>
      </c>
      <c r="N569" s="114"/>
      <c r="O569" s="115" t="s">
        <v>1733</v>
      </c>
      <c r="P569" s="115" t="s">
        <v>140</v>
      </c>
    </row>
    <row r="570" spans="1:16" x14ac:dyDescent="0.2">
      <c r="A570" s="69" t="str">
        <f t="shared" si="48"/>
        <v> AN 266.21 </v>
      </c>
      <c r="B570" s="2" t="str">
        <f t="shared" si="49"/>
        <v>I</v>
      </c>
      <c r="C570" s="69">
        <f t="shared" si="50"/>
        <v>28399.38</v>
      </c>
      <c r="D570" t="str">
        <f t="shared" si="51"/>
        <v>vis</v>
      </c>
      <c r="E570">
        <f>VLOOKUP(C570,'Active 1'!C$21:E$968,3,FALSE)</f>
        <v>-9549.0165873154274</v>
      </c>
      <c r="F570" s="2" t="s">
        <v>345</v>
      </c>
      <c r="G570" t="str">
        <f t="shared" si="52"/>
        <v>28399.380</v>
      </c>
      <c r="H570" s="69">
        <f t="shared" si="53"/>
        <v>-9549</v>
      </c>
      <c r="I570" s="113" t="s">
        <v>1775</v>
      </c>
      <c r="J570" s="114" t="s">
        <v>1776</v>
      </c>
      <c r="K570" s="113">
        <v>-9549</v>
      </c>
      <c r="L570" s="113" t="s">
        <v>599</v>
      </c>
      <c r="M570" s="114" t="s">
        <v>355</v>
      </c>
      <c r="N570" s="114"/>
      <c r="O570" s="115" t="s">
        <v>1733</v>
      </c>
      <c r="P570" s="115" t="s">
        <v>140</v>
      </c>
    </row>
    <row r="571" spans="1:16" x14ac:dyDescent="0.2">
      <c r="A571" s="69" t="str">
        <f t="shared" si="48"/>
        <v> AN 266.21 </v>
      </c>
      <c r="B571" s="2" t="str">
        <f t="shared" si="49"/>
        <v>II</v>
      </c>
      <c r="C571" s="69">
        <f t="shared" si="50"/>
        <v>28405.264999999999</v>
      </c>
      <c r="D571" t="str">
        <f t="shared" si="51"/>
        <v>vis</v>
      </c>
      <c r="E571">
        <f>VLOOKUP(C571,'Active 1'!C$21:E$968,3,FALSE)</f>
        <v>-9545.5080688561757</v>
      </c>
      <c r="F571" s="2" t="s">
        <v>345</v>
      </c>
      <c r="G571" t="str">
        <f t="shared" si="52"/>
        <v>28405.265</v>
      </c>
      <c r="H571" s="69">
        <f t="shared" si="53"/>
        <v>-9545.5</v>
      </c>
      <c r="I571" s="113" t="s">
        <v>1777</v>
      </c>
      <c r="J571" s="114" t="s">
        <v>1778</v>
      </c>
      <c r="K571" s="113">
        <v>-9545.5</v>
      </c>
      <c r="L571" s="113" t="s">
        <v>364</v>
      </c>
      <c r="M571" s="114" t="s">
        <v>355</v>
      </c>
      <c r="N571" s="114"/>
      <c r="O571" s="115" t="s">
        <v>1733</v>
      </c>
      <c r="P571" s="115" t="s">
        <v>140</v>
      </c>
    </row>
    <row r="572" spans="1:16" x14ac:dyDescent="0.2">
      <c r="A572" s="69" t="str">
        <f t="shared" si="48"/>
        <v> AN 266.21 </v>
      </c>
      <c r="B572" s="2" t="str">
        <f t="shared" si="49"/>
        <v>I</v>
      </c>
      <c r="C572" s="69">
        <f t="shared" si="50"/>
        <v>28446.379000000001</v>
      </c>
      <c r="D572" t="str">
        <f t="shared" si="51"/>
        <v>vis</v>
      </c>
      <c r="E572">
        <f>VLOOKUP(C572,'Active 1'!C$21:E$968,3,FALSE)</f>
        <v>-9520.9967302098412</v>
      </c>
      <c r="F572" s="2" t="s">
        <v>345</v>
      </c>
      <c r="G572" t="str">
        <f t="shared" si="52"/>
        <v>28446.379</v>
      </c>
      <c r="H572" s="69">
        <f t="shared" si="53"/>
        <v>-9521</v>
      </c>
      <c r="I572" s="113" t="s">
        <v>1779</v>
      </c>
      <c r="J572" s="114" t="s">
        <v>1780</v>
      </c>
      <c r="K572" s="113">
        <v>-9521</v>
      </c>
      <c r="L572" s="113" t="s">
        <v>524</v>
      </c>
      <c r="M572" s="114" t="s">
        <v>355</v>
      </c>
      <c r="N572" s="114"/>
      <c r="O572" s="115" t="s">
        <v>1733</v>
      </c>
      <c r="P572" s="115" t="s">
        <v>140</v>
      </c>
    </row>
    <row r="573" spans="1:16" x14ac:dyDescent="0.2">
      <c r="A573" s="69" t="str">
        <f t="shared" si="48"/>
        <v> AN 266.21 </v>
      </c>
      <c r="B573" s="2" t="str">
        <f t="shared" si="49"/>
        <v>II</v>
      </c>
      <c r="C573" s="69">
        <f t="shared" si="50"/>
        <v>28457.252</v>
      </c>
      <c r="D573" t="str">
        <f t="shared" si="51"/>
        <v>vis</v>
      </c>
      <c r="E573">
        <f>VLOOKUP(C573,'Active 1'!C$21:E$968,3,FALSE)</f>
        <v>-9514.5144666231899</v>
      </c>
      <c r="F573" s="2" t="s">
        <v>345</v>
      </c>
      <c r="G573" t="str">
        <f t="shared" si="52"/>
        <v>28457.252</v>
      </c>
      <c r="H573" s="69">
        <f t="shared" si="53"/>
        <v>-9514.5</v>
      </c>
      <c r="I573" s="113" t="s">
        <v>1781</v>
      </c>
      <c r="J573" s="114" t="s">
        <v>1782</v>
      </c>
      <c r="K573" s="113">
        <v>-9514.5</v>
      </c>
      <c r="L573" s="113" t="s">
        <v>1783</v>
      </c>
      <c r="M573" s="114" t="s">
        <v>355</v>
      </c>
      <c r="N573" s="114"/>
      <c r="O573" s="115" t="s">
        <v>1733</v>
      </c>
      <c r="P573" s="115" t="s">
        <v>140</v>
      </c>
    </row>
    <row r="574" spans="1:16" x14ac:dyDescent="0.2">
      <c r="A574" s="69" t="str">
        <f t="shared" si="48"/>
        <v> AN 266.21 </v>
      </c>
      <c r="B574" s="2" t="str">
        <f t="shared" si="49"/>
        <v>II</v>
      </c>
      <c r="C574" s="69">
        <f t="shared" si="50"/>
        <v>28472.352999999999</v>
      </c>
      <c r="D574" t="str">
        <f t="shared" si="51"/>
        <v>vis</v>
      </c>
      <c r="E574">
        <f>VLOOKUP(C574,'Active 1'!C$21:E$968,3,FALSE)</f>
        <v>-9505.5115546005654</v>
      </c>
      <c r="F574" s="2" t="s">
        <v>345</v>
      </c>
      <c r="G574" t="str">
        <f t="shared" si="52"/>
        <v>28472.353</v>
      </c>
      <c r="H574" s="69">
        <f t="shared" si="53"/>
        <v>-9505.5</v>
      </c>
      <c r="I574" s="113" t="s">
        <v>1784</v>
      </c>
      <c r="J574" s="114" t="s">
        <v>1785</v>
      </c>
      <c r="K574" s="113">
        <v>-9505.5</v>
      </c>
      <c r="L574" s="113" t="s">
        <v>407</v>
      </c>
      <c r="M574" s="114" t="s">
        <v>355</v>
      </c>
      <c r="N574" s="114"/>
      <c r="O574" s="115" t="s">
        <v>1733</v>
      </c>
      <c r="P574" s="115" t="s">
        <v>140</v>
      </c>
    </row>
    <row r="575" spans="1:16" x14ac:dyDescent="0.2">
      <c r="A575" s="69" t="str">
        <f t="shared" si="48"/>
        <v> AA 27.154 </v>
      </c>
      <c r="B575" s="2" t="str">
        <f t="shared" si="49"/>
        <v>I</v>
      </c>
      <c r="C575" s="69">
        <f t="shared" si="50"/>
        <v>28659.385999999999</v>
      </c>
      <c r="D575" t="str">
        <f t="shared" si="51"/>
        <v>vis</v>
      </c>
      <c r="E575">
        <f>VLOOKUP(C575,'Active 1'!C$21:E$968,3,FALSE)</f>
        <v>-9394.0062473806483</v>
      </c>
      <c r="F575" s="2" t="s">
        <v>345</v>
      </c>
      <c r="G575" t="str">
        <f t="shared" si="52"/>
        <v>28659.386</v>
      </c>
      <c r="H575" s="69">
        <f t="shared" si="53"/>
        <v>-9394</v>
      </c>
      <c r="I575" s="113" t="s">
        <v>1786</v>
      </c>
      <c r="J575" s="114" t="s">
        <v>1787</v>
      </c>
      <c r="K575" s="113">
        <v>-9394</v>
      </c>
      <c r="L575" s="113" t="s">
        <v>476</v>
      </c>
      <c r="M575" s="114" t="s">
        <v>355</v>
      </c>
      <c r="N575" s="114"/>
      <c r="O575" s="115" t="s">
        <v>1788</v>
      </c>
      <c r="P575" s="115" t="s">
        <v>136</v>
      </c>
    </row>
    <row r="576" spans="1:16" x14ac:dyDescent="0.2">
      <c r="A576" s="69" t="str">
        <f t="shared" si="48"/>
        <v> AA 27.154 </v>
      </c>
      <c r="B576" s="2" t="str">
        <f t="shared" si="49"/>
        <v>I</v>
      </c>
      <c r="C576" s="69">
        <f t="shared" si="50"/>
        <v>28664.423999999999</v>
      </c>
      <c r="D576" t="str">
        <f t="shared" si="51"/>
        <v>vis</v>
      </c>
      <c r="E576">
        <f>VLOOKUP(C576,'Active 1'!C$21:E$968,3,FALSE)</f>
        <v>-9391.0026932603923</v>
      </c>
      <c r="F576" s="2" t="s">
        <v>345</v>
      </c>
      <c r="G576" t="str">
        <f t="shared" si="52"/>
        <v>28664.424</v>
      </c>
      <c r="H576" s="69">
        <f t="shared" si="53"/>
        <v>-9391</v>
      </c>
      <c r="I576" s="113" t="s">
        <v>1789</v>
      </c>
      <c r="J576" s="114" t="s">
        <v>1790</v>
      </c>
      <c r="K576" s="113">
        <v>-9391</v>
      </c>
      <c r="L576" s="113" t="s">
        <v>360</v>
      </c>
      <c r="M576" s="114" t="s">
        <v>355</v>
      </c>
      <c r="N576" s="114"/>
      <c r="O576" s="115" t="s">
        <v>1788</v>
      </c>
      <c r="P576" s="115" t="s">
        <v>136</v>
      </c>
    </row>
    <row r="577" spans="1:16" x14ac:dyDescent="0.2">
      <c r="A577" s="69" t="str">
        <f t="shared" si="48"/>
        <v> AN 266.21 </v>
      </c>
      <c r="B577" s="2" t="str">
        <f t="shared" si="49"/>
        <v>I</v>
      </c>
      <c r="C577" s="69">
        <f t="shared" si="50"/>
        <v>28664.449000000001</v>
      </c>
      <c r="D577" t="str">
        <f t="shared" si="51"/>
        <v>vis</v>
      </c>
      <c r="E577">
        <f>VLOOKUP(C577,'Active 1'!C$21:E$968,3,FALSE)</f>
        <v>-9390.9877887639632</v>
      </c>
      <c r="F577" s="2" t="s">
        <v>345</v>
      </c>
      <c r="G577" t="str">
        <f t="shared" si="52"/>
        <v>28664.449</v>
      </c>
      <c r="H577" s="69">
        <f t="shared" si="53"/>
        <v>-9391</v>
      </c>
      <c r="I577" s="113" t="s">
        <v>1791</v>
      </c>
      <c r="J577" s="114" t="s">
        <v>1792</v>
      </c>
      <c r="K577" s="113">
        <v>-9391</v>
      </c>
      <c r="L577" s="113" t="s">
        <v>1006</v>
      </c>
      <c r="M577" s="114" t="s">
        <v>355</v>
      </c>
      <c r="N577" s="114"/>
      <c r="O577" s="115" t="s">
        <v>1733</v>
      </c>
      <c r="P577" s="115" t="s">
        <v>140</v>
      </c>
    </row>
    <row r="578" spans="1:16" x14ac:dyDescent="0.2">
      <c r="A578" s="69" t="str">
        <f t="shared" si="48"/>
        <v> AN 266.21 </v>
      </c>
      <c r="B578" s="2" t="str">
        <f t="shared" si="49"/>
        <v>II</v>
      </c>
      <c r="C578" s="69">
        <f t="shared" si="50"/>
        <v>28690.416000000001</v>
      </c>
      <c r="D578" t="str">
        <f t="shared" si="51"/>
        <v>vis</v>
      </c>
      <c r="E578">
        <f>VLOOKUP(C578,'Active 1'!C$21:E$968,3,FALSE)</f>
        <v>-9375.5067864136836</v>
      </c>
      <c r="F578" s="2" t="s">
        <v>345</v>
      </c>
      <c r="G578" t="str">
        <f t="shared" si="52"/>
        <v>28690.416</v>
      </c>
      <c r="H578" s="69">
        <f t="shared" si="53"/>
        <v>-9375.5</v>
      </c>
      <c r="I578" s="113" t="s">
        <v>1793</v>
      </c>
      <c r="J578" s="114" t="s">
        <v>1794</v>
      </c>
      <c r="K578" s="113">
        <v>-9375.5</v>
      </c>
      <c r="L578" s="113" t="s">
        <v>385</v>
      </c>
      <c r="M578" s="114" t="s">
        <v>355</v>
      </c>
      <c r="N578" s="114"/>
      <c r="O578" s="115" t="s">
        <v>1733</v>
      </c>
      <c r="P578" s="115" t="s">
        <v>140</v>
      </c>
    </row>
    <row r="579" spans="1:16" x14ac:dyDescent="0.2">
      <c r="A579" s="69" t="str">
        <f t="shared" si="48"/>
        <v> AN 266.21 </v>
      </c>
      <c r="B579" s="2" t="str">
        <f t="shared" si="49"/>
        <v>II</v>
      </c>
      <c r="C579" s="69">
        <f t="shared" si="50"/>
        <v>28695.448</v>
      </c>
      <c r="D579" t="str">
        <f t="shared" si="51"/>
        <v>vis</v>
      </c>
      <c r="E579">
        <f>VLOOKUP(C579,'Active 1'!C$21:E$968,3,FALSE)</f>
        <v>-9372.5068093725713</v>
      </c>
      <c r="F579" s="2" t="s">
        <v>345</v>
      </c>
      <c r="G579" t="str">
        <f t="shared" si="52"/>
        <v>28695.448</v>
      </c>
      <c r="H579" s="69">
        <f t="shared" si="53"/>
        <v>-9372.5</v>
      </c>
      <c r="I579" s="113" t="s">
        <v>1795</v>
      </c>
      <c r="J579" s="114" t="s">
        <v>1796</v>
      </c>
      <c r="K579" s="113">
        <v>-9372.5</v>
      </c>
      <c r="L579" s="113" t="s">
        <v>385</v>
      </c>
      <c r="M579" s="114" t="s">
        <v>355</v>
      </c>
      <c r="N579" s="114"/>
      <c r="O579" s="115" t="s">
        <v>1733</v>
      </c>
      <c r="P579" s="115" t="s">
        <v>140</v>
      </c>
    </row>
    <row r="580" spans="1:16" x14ac:dyDescent="0.2">
      <c r="A580" s="69" t="str">
        <f t="shared" si="48"/>
        <v> AN 266.22 </v>
      </c>
      <c r="B580" s="2" t="str">
        <f t="shared" si="49"/>
        <v>II</v>
      </c>
      <c r="C580" s="69">
        <f t="shared" si="50"/>
        <v>28705.523000000001</v>
      </c>
      <c r="D580" t="str">
        <f t="shared" si="51"/>
        <v>vis</v>
      </c>
      <c r="E580">
        <f>VLOOKUP(C580,'Active 1'!C$21:E$968,3,FALSE)</f>
        <v>-9366.5002973119153</v>
      </c>
      <c r="F580" s="2" t="s">
        <v>345</v>
      </c>
      <c r="G580" t="str">
        <f t="shared" si="52"/>
        <v>28705.523</v>
      </c>
      <c r="H580" s="69">
        <f t="shared" si="53"/>
        <v>-9366.5</v>
      </c>
      <c r="I580" s="113" t="s">
        <v>1797</v>
      </c>
      <c r="J580" s="114" t="s">
        <v>1798</v>
      </c>
      <c r="K580" s="113">
        <v>-9366.5</v>
      </c>
      <c r="L580" s="113" t="s">
        <v>737</v>
      </c>
      <c r="M580" s="114" t="s">
        <v>355</v>
      </c>
      <c r="N580" s="114"/>
      <c r="O580" s="115" t="s">
        <v>1733</v>
      </c>
      <c r="P580" s="115" t="s">
        <v>141</v>
      </c>
    </row>
    <row r="581" spans="1:16" x14ac:dyDescent="0.2">
      <c r="A581" s="69" t="str">
        <f t="shared" si="48"/>
        <v> AN 266.22 </v>
      </c>
      <c r="B581" s="2" t="str">
        <f t="shared" si="49"/>
        <v>II</v>
      </c>
      <c r="C581" s="69">
        <f t="shared" si="50"/>
        <v>28742.413</v>
      </c>
      <c r="D581" t="str">
        <f t="shared" si="51"/>
        <v>vis</v>
      </c>
      <c r="E581">
        <f>VLOOKUP(C581,'Active 1'!C$21:E$968,3,FALSE)</f>
        <v>-9344.507222382128</v>
      </c>
      <c r="F581" s="2" t="s">
        <v>345</v>
      </c>
      <c r="G581" t="str">
        <f t="shared" si="52"/>
        <v>28742.413</v>
      </c>
      <c r="H581" s="69">
        <f t="shared" si="53"/>
        <v>-9344.5</v>
      </c>
      <c r="I581" s="113" t="s">
        <v>1799</v>
      </c>
      <c r="J581" s="114" t="s">
        <v>1800</v>
      </c>
      <c r="K581" s="113">
        <v>-9344.5</v>
      </c>
      <c r="L581" s="113" t="s">
        <v>395</v>
      </c>
      <c r="M581" s="114" t="s">
        <v>355</v>
      </c>
      <c r="N581" s="114"/>
      <c r="O581" s="115" t="s">
        <v>1733</v>
      </c>
      <c r="P581" s="115" t="s">
        <v>141</v>
      </c>
    </row>
    <row r="582" spans="1:16" x14ac:dyDescent="0.2">
      <c r="A582" s="69" t="str">
        <f t="shared" si="48"/>
        <v> AN 266.22 </v>
      </c>
      <c r="B582" s="2" t="str">
        <f t="shared" si="49"/>
        <v>II</v>
      </c>
      <c r="C582" s="69">
        <f t="shared" si="50"/>
        <v>28752.5</v>
      </c>
      <c r="D582" t="str">
        <f t="shared" si="51"/>
        <v>vis</v>
      </c>
      <c r="E582">
        <f>VLOOKUP(C582,'Active 1'!C$21:E$968,3,FALSE)</f>
        <v>-9338.4935561631883</v>
      </c>
      <c r="F582" s="2" t="s">
        <v>345</v>
      </c>
      <c r="G582" t="str">
        <f t="shared" si="52"/>
        <v>28752.500</v>
      </c>
      <c r="H582" s="69">
        <f t="shared" si="53"/>
        <v>-9338.5</v>
      </c>
      <c r="I582" s="113" t="s">
        <v>1801</v>
      </c>
      <c r="J582" s="114" t="s">
        <v>1802</v>
      </c>
      <c r="K582" s="113">
        <v>-9338.5</v>
      </c>
      <c r="L582" s="113" t="s">
        <v>657</v>
      </c>
      <c r="M582" s="114" t="s">
        <v>355</v>
      </c>
      <c r="N582" s="114"/>
      <c r="O582" s="115" t="s">
        <v>1733</v>
      </c>
      <c r="P582" s="115" t="s">
        <v>141</v>
      </c>
    </row>
    <row r="583" spans="1:16" x14ac:dyDescent="0.2">
      <c r="A583" s="69" t="str">
        <f t="shared" si="48"/>
        <v> AN 266.21 </v>
      </c>
      <c r="B583" s="2" t="str">
        <f t="shared" si="49"/>
        <v>I</v>
      </c>
      <c r="C583" s="69">
        <f t="shared" si="50"/>
        <v>28753.316999999999</v>
      </c>
      <c r="D583" t="str">
        <f t="shared" si="51"/>
        <v>vis</v>
      </c>
      <c r="E583">
        <f>VLOOKUP(C583,'Active 1'!C$21:E$968,3,FALSE)</f>
        <v>-9338.0064772199075</v>
      </c>
      <c r="F583" s="2" t="s">
        <v>345</v>
      </c>
      <c r="G583" t="str">
        <f t="shared" si="52"/>
        <v>28753.317</v>
      </c>
      <c r="H583" s="69">
        <f t="shared" si="53"/>
        <v>-9338</v>
      </c>
      <c r="I583" s="113" t="s">
        <v>1803</v>
      </c>
      <c r="J583" s="114" t="s">
        <v>1804</v>
      </c>
      <c r="K583" s="113">
        <v>-9338</v>
      </c>
      <c r="L583" s="113" t="s">
        <v>385</v>
      </c>
      <c r="M583" s="114" t="s">
        <v>355</v>
      </c>
      <c r="N583" s="114"/>
      <c r="O583" s="115" t="s">
        <v>1733</v>
      </c>
      <c r="P583" s="115" t="s">
        <v>140</v>
      </c>
    </row>
    <row r="584" spans="1:16" x14ac:dyDescent="0.2">
      <c r="A584" s="69" t="str">
        <f t="shared" si="48"/>
        <v> AN 266.22 </v>
      </c>
      <c r="B584" s="2" t="str">
        <f t="shared" si="49"/>
        <v>II</v>
      </c>
      <c r="C584" s="69">
        <f t="shared" si="50"/>
        <v>28779.307000000001</v>
      </c>
      <c r="D584" t="str">
        <f t="shared" si="51"/>
        <v>vis</v>
      </c>
      <c r="E584">
        <f>VLOOKUP(C584,'Active 1'!C$21:E$968,3,FALSE)</f>
        <v>-9322.5117627329146</v>
      </c>
      <c r="F584" s="2" t="s">
        <v>345</v>
      </c>
      <c r="G584" t="str">
        <f t="shared" si="52"/>
        <v>28779.307</v>
      </c>
      <c r="H584" s="69">
        <f t="shared" si="53"/>
        <v>-9322.5</v>
      </c>
      <c r="I584" s="113" t="s">
        <v>1805</v>
      </c>
      <c r="J584" s="114" t="s">
        <v>1806</v>
      </c>
      <c r="K584" s="113">
        <v>-9322.5</v>
      </c>
      <c r="L584" s="113" t="s">
        <v>1644</v>
      </c>
      <c r="M584" s="114" t="s">
        <v>355</v>
      </c>
      <c r="N584" s="114"/>
      <c r="O584" s="115" t="s">
        <v>1733</v>
      </c>
      <c r="P584" s="115" t="s">
        <v>141</v>
      </c>
    </row>
    <row r="585" spans="1:16" x14ac:dyDescent="0.2">
      <c r="A585" s="69" t="str">
        <f t="shared" si="48"/>
        <v> AN 266.21 </v>
      </c>
      <c r="B585" s="2" t="str">
        <f t="shared" si="49"/>
        <v>I</v>
      </c>
      <c r="C585" s="69">
        <f t="shared" si="50"/>
        <v>28790.202000000001</v>
      </c>
      <c r="D585" t="str">
        <f t="shared" si="51"/>
        <v>vis</v>
      </c>
      <c r="E585">
        <f>VLOOKUP(C585,'Active 1'!C$21:E$968,3,FALSE)</f>
        <v>-9316.016383189406</v>
      </c>
      <c r="F585" s="2" t="s">
        <v>345</v>
      </c>
      <c r="G585" t="str">
        <f t="shared" si="52"/>
        <v>28790.202</v>
      </c>
      <c r="H585" s="69">
        <f t="shared" si="53"/>
        <v>-9316</v>
      </c>
      <c r="I585" s="113" t="s">
        <v>1807</v>
      </c>
      <c r="J585" s="114" t="s">
        <v>1808</v>
      </c>
      <c r="K585" s="113">
        <v>-9316</v>
      </c>
      <c r="L585" s="113" t="s">
        <v>425</v>
      </c>
      <c r="M585" s="114" t="s">
        <v>355</v>
      </c>
      <c r="N585" s="114"/>
      <c r="O585" s="115" t="s">
        <v>1733</v>
      </c>
      <c r="P585" s="115" t="s">
        <v>140</v>
      </c>
    </row>
    <row r="586" spans="1:16" x14ac:dyDescent="0.2">
      <c r="A586" s="69" t="str">
        <f t="shared" si="48"/>
        <v> AN 266.21 </v>
      </c>
      <c r="B586" s="2" t="str">
        <f t="shared" si="49"/>
        <v>I</v>
      </c>
      <c r="C586" s="69">
        <f t="shared" si="50"/>
        <v>28837.185000000001</v>
      </c>
      <c r="D586" t="str">
        <f t="shared" si="51"/>
        <v>vis</v>
      </c>
      <c r="E586">
        <f>VLOOKUP(C586,'Active 1'!C$21:E$968,3,FALSE)</f>
        <v>-9288.0060649615352</v>
      </c>
      <c r="F586" s="2" t="s">
        <v>345</v>
      </c>
      <c r="G586" t="str">
        <f t="shared" si="52"/>
        <v>28837.185</v>
      </c>
      <c r="H586" s="69">
        <f t="shared" si="53"/>
        <v>-9288</v>
      </c>
      <c r="I586" s="113" t="s">
        <v>1809</v>
      </c>
      <c r="J586" s="114" t="s">
        <v>1810</v>
      </c>
      <c r="K586" s="113">
        <v>-9288</v>
      </c>
      <c r="L586" s="113" t="s">
        <v>476</v>
      </c>
      <c r="M586" s="114" t="s">
        <v>355</v>
      </c>
      <c r="N586" s="114"/>
      <c r="O586" s="115" t="s">
        <v>1733</v>
      </c>
      <c r="P586" s="115" t="s">
        <v>140</v>
      </c>
    </row>
    <row r="587" spans="1:16" x14ac:dyDescent="0.2">
      <c r="A587" s="69" t="str">
        <f t="shared" ref="A587:A650" si="54">P587</f>
        <v> AN 266.22 </v>
      </c>
      <c r="B587" s="2" t="str">
        <f t="shared" ref="B587:B650" si="55">IF(H587=INT(H587),"I","II")</f>
        <v>II</v>
      </c>
      <c r="C587" s="69">
        <f t="shared" ref="C587:C650" si="56">1*G587</f>
        <v>28938.68</v>
      </c>
      <c r="D587" t="str">
        <f t="shared" ref="D587:D650" si="57">VLOOKUP(F587,I$1:J$5,2,FALSE)</f>
        <v>vis</v>
      </c>
      <c r="E587">
        <f>VLOOKUP(C587,'Active 1'!C$21:E$968,3,FALSE)</f>
        <v>-9227.4967903614088</v>
      </c>
      <c r="F587" s="2" t="s">
        <v>345</v>
      </c>
      <c r="G587" t="str">
        <f t="shared" ref="G587:G650" si="58">MID(I587,3,LEN(I587)-3)</f>
        <v>28938.680</v>
      </c>
      <c r="H587" s="69">
        <f t="shared" ref="H587:H650" si="59">1*K587</f>
        <v>-9227.5</v>
      </c>
      <c r="I587" s="113" t="s">
        <v>1811</v>
      </c>
      <c r="J587" s="114" t="s">
        <v>1812</v>
      </c>
      <c r="K587" s="113">
        <v>-9227.5</v>
      </c>
      <c r="L587" s="113" t="s">
        <v>524</v>
      </c>
      <c r="M587" s="114" t="s">
        <v>355</v>
      </c>
      <c r="N587" s="114"/>
      <c r="O587" s="115" t="s">
        <v>1733</v>
      </c>
      <c r="P587" s="115" t="s">
        <v>141</v>
      </c>
    </row>
    <row r="588" spans="1:16" x14ac:dyDescent="0.2">
      <c r="A588" s="69" t="str">
        <f t="shared" si="54"/>
        <v> ASS 120.170 </v>
      </c>
      <c r="B588" s="2" t="str">
        <f t="shared" si="55"/>
        <v>II</v>
      </c>
      <c r="C588" s="69">
        <f t="shared" si="56"/>
        <v>29468.7107</v>
      </c>
      <c r="D588" t="str">
        <f t="shared" si="57"/>
        <v>vis</v>
      </c>
      <c r="E588">
        <f>VLOOKUP(C588,'Active 1'!C$21:E$968,3,FALSE)</f>
        <v>-8911.5031633571525</v>
      </c>
      <c r="F588" s="2" t="s">
        <v>345</v>
      </c>
      <c r="G588" t="str">
        <f t="shared" si="58"/>
        <v>29468.7107</v>
      </c>
      <c r="H588" s="69">
        <f t="shared" si="59"/>
        <v>-8911.5</v>
      </c>
      <c r="I588" s="113" t="s">
        <v>1813</v>
      </c>
      <c r="J588" s="114" t="s">
        <v>1814</v>
      </c>
      <c r="K588" s="113">
        <v>-8911.5</v>
      </c>
      <c r="L588" s="113" t="s">
        <v>690</v>
      </c>
      <c r="M588" s="114" t="s">
        <v>349</v>
      </c>
      <c r="N588" s="114" t="s">
        <v>152</v>
      </c>
      <c r="O588" s="115" t="s">
        <v>1815</v>
      </c>
      <c r="P588" s="115" t="s">
        <v>142</v>
      </c>
    </row>
    <row r="589" spans="1:16" x14ac:dyDescent="0.2">
      <c r="A589" s="69" t="str">
        <f t="shared" si="54"/>
        <v> ASS 120.170 </v>
      </c>
      <c r="B589" s="2" t="str">
        <f t="shared" si="55"/>
        <v>I</v>
      </c>
      <c r="C589" s="69">
        <f t="shared" si="56"/>
        <v>29479.616399999999</v>
      </c>
      <c r="D589" t="str">
        <f t="shared" si="57"/>
        <v>vis</v>
      </c>
      <c r="E589">
        <f>VLOOKUP(C589,'Active 1'!C$21:E$968,3,FALSE)</f>
        <v>-8905.001404689172</v>
      </c>
      <c r="F589" s="2" t="s">
        <v>345</v>
      </c>
      <c r="G589" t="str">
        <f t="shared" si="58"/>
        <v>29479.6164</v>
      </c>
      <c r="H589" s="69">
        <f t="shared" si="59"/>
        <v>-8905</v>
      </c>
      <c r="I589" s="113" t="s">
        <v>1816</v>
      </c>
      <c r="J589" s="114" t="s">
        <v>1817</v>
      </c>
      <c r="K589" s="113">
        <v>-8905</v>
      </c>
      <c r="L589" s="113" t="s">
        <v>1818</v>
      </c>
      <c r="M589" s="114" t="s">
        <v>349</v>
      </c>
      <c r="N589" s="114" t="s">
        <v>152</v>
      </c>
      <c r="O589" s="115" t="s">
        <v>1815</v>
      </c>
      <c r="P589" s="115" t="s">
        <v>142</v>
      </c>
    </row>
    <row r="590" spans="1:16" x14ac:dyDescent="0.2">
      <c r="A590" s="69" t="str">
        <f t="shared" si="54"/>
        <v> ASS 120.170 </v>
      </c>
      <c r="B590" s="2" t="str">
        <f t="shared" si="55"/>
        <v>I</v>
      </c>
      <c r="C590" s="69">
        <f t="shared" si="56"/>
        <v>29816.764999999999</v>
      </c>
      <c r="D590" t="str">
        <f t="shared" si="57"/>
        <v>vis</v>
      </c>
      <c r="E590">
        <f>VLOOKUP(C590,'Active 1'!C$21:E$968,3,FALSE)</f>
        <v>-8704.000200507211</v>
      </c>
      <c r="F590" s="2" t="s">
        <v>345</v>
      </c>
      <c r="G590" t="str">
        <f t="shared" si="58"/>
        <v>29816.7650</v>
      </c>
      <c r="H590" s="69">
        <f t="shared" si="59"/>
        <v>-8704</v>
      </c>
      <c r="I590" s="113" t="s">
        <v>1819</v>
      </c>
      <c r="J590" s="114" t="s">
        <v>1820</v>
      </c>
      <c r="K590" s="113">
        <v>-8704</v>
      </c>
      <c r="L590" s="113" t="s">
        <v>1821</v>
      </c>
      <c r="M590" s="114" t="s">
        <v>349</v>
      </c>
      <c r="N590" s="114" t="s">
        <v>152</v>
      </c>
      <c r="O590" s="115" t="s">
        <v>1815</v>
      </c>
      <c r="P590" s="115" t="s">
        <v>142</v>
      </c>
    </row>
    <row r="591" spans="1:16" x14ac:dyDescent="0.2">
      <c r="A591" s="69" t="str">
        <f t="shared" si="54"/>
        <v> AA 27.154 </v>
      </c>
      <c r="B591" s="2" t="str">
        <f t="shared" si="55"/>
        <v>I</v>
      </c>
      <c r="C591" s="69">
        <f t="shared" si="56"/>
        <v>30140.51</v>
      </c>
      <c r="D591" t="str">
        <f t="shared" si="57"/>
        <v>vis</v>
      </c>
      <c r="E591">
        <f>VLOOKUP(C591,'Active 1'!C$21:E$968,3,FALSE)</f>
        <v>-8510.989952658374</v>
      </c>
      <c r="F591" s="2" t="s">
        <v>345</v>
      </c>
      <c r="G591" t="str">
        <f t="shared" si="58"/>
        <v>30140.510</v>
      </c>
      <c r="H591" s="69">
        <f t="shared" si="59"/>
        <v>-8511</v>
      </c>
      <c r="I591" s="113" t="s">
        <v>1822</v>
      </c>
      <c r="J591" s="114" t="s">
        <v>1823</v>
      </c>
      <c r="K591" s="113">
        <v>-8511</v>
      </c>
      <c r="L591" s="113" t="s">
        <v>978</v>
      </c>
      <c r="M591" s="114" t="s">
        <v>355</v>
      </c>
      <c r="N591" s="114"/>
      <c r="O591" s="115" t="s">
        <v>1824</v>
      </c>
      <c r="P591" s="115" t="s">
        <v>136</v>
      </c>
    </row>
    <row r="592" spans="1:16" x14ac:dyDescent="0.2">
      <c r="A592" s="69" t="str">
        <f t="shared" si="54"/>
        <v> AA 27.154 </v>
      </c>
      <c r="B592" s="2" t="str">
        <f t="shared" si="55"/>
        <v>I</v>
      </c>
      <c r="C592" s="69">
        <f t="shared" si="56"/>
        <v>30150.564999999999</v>
      </c>
      <c r="D592" t="str">
        <f t="shared" si="57"/>
        <v>vis</v>
      </c>
      <c r="E592">
        <f>VLOOKUP(C592,'Active 1'!C$21:E$968,3,FALSE)</f>
        <v>-8504.9953641948596</v>
      </c>
      <c r="F592" s="2" t="s">
        <v>345</v>
      </c>
      <c r="G592" t="str">
        <f t="shared" si="58"/>
        <v>30150.565</v>
      </c>
      <c r="H592" s="69">
        <f t="shared" si="59"/>
        <v>-8505</v>
      </c>
      <c r="I592" s="113" t="s">
        <v>1825</v>
      </c>
      <c r="J592" s="114" t="s">
        <v>1826</v>
      </c>
      <c r="K592" s="113">
        <v>-8505</v>
      </c>
      <c r="L592" s="113" t="s">
        <v>528</v>
      </c>
      <c r="M592" s="114" t="s">
        <v>355</v>
      </c>
      <c r="N592" s="114"/>
      <c r="O592" s="115" t="s">
        <v>1824</v>
      </c>
      <c r="P592" s="115" t="s">
        <v>136</v>
      </c>
    </row>
    <row r="593" spans="1:16" x14ac:dyDescent="0.2">
      <c r="A593" s="69" t="str">
        <f t="shared" si="54"/>
        <v> ASS 120.170 </v>
      </c>
      <c r="B593" s="2" t="str">
        <f t="shared" si="55"/>
        <v>I</v>
      </c>
      <c r="C593" s="69">
        <f t="shared" si="56"/>
        <v>30222.681799999998</v>
      </c>
      <c r="D593" t="str">
        <f t="shared" si="57"/>
        <v>vis</v>
      </c>
      <c r="E593">
        <f>VLOOKUP(C593,'Active 1'!C$21:E$968,3,FALSE)</f>
        <v>-8462.0007806736776</v>
      </c>
      <c r="F593" s="2" t="s">
        <v>345</v>
      </c>
      <c r="G593" t="str">
        <f t="shared" si="58"/>
        <v>30222.6818</v>
      </c>
      <c r="H593" s="69">
        <f t="shared" si="59"/>
        <v>-8462</v>
      </c>
      <c r="I593" s="113" t="s">
        <v>1827</v>
      </c>
      <c r="J593" s="114" t="s">
        <v>1828</v>
      </c>
      <c r="K593" s="113">
        <v>-8462</v>
      </c>
      <c r="L593" s="113" t="s">
        <v>1829</v>
      </c>
      <c r="M593" s="114" t="s">
        <v>349</v>
      </c>
      <c r="N593" s="114" t="s">
        <v>152</v>
      </c>
      <c r="O593" s="115" t="s">
        <v>1815</v>
      </c>
      <c r="P593" s="115" t="s">
        <v>142</v>
      </c>
    </row>
    <row r="594" spans="1:16" x14ac:dyDescent="0.2">
      <c r="A594" s="69" t="str">
        <f t="shared" si="54"/>
        <v> ASS 120.170 </v>
      </c>
      <c r="B594" s="2" t="str">
        <f t="shared" si="55"/>
        <v>II</v>
      </c>
      <c r="C594" s="69">
        <f t="shared" si="56"/>
        <v>30233.582399999999</v>
      </c>
      <c r="D594" t="str">
        <f t="shared" si="57"/>
        <v>vis</v>
      </c>
      <c r="E594">
        <f>VLOOKUP(C594,'Active 1'!C$21:E$968,3,FALSE)</f>
        <v>-8455.5020625229699</v>
      </c>
      <c r="F594" s="2" t="s">
        <v>345</v>
      </c>
      <c r="G594" t="str">
        <f t="shared" si="58"/>
        <v>30233.5824</v>
      </c>
      <c r="H594" s="69">
        <f t="shared" si="59"/>
        <v>-8455.5</v>
      </c>
      <c r="I594" s="113" t="s">
        <v>1830</v>
      </c>
      <c r="J594" s="114" t="s">
        <v>1831</v>
      </c>
      <c r="K594" s="113">
        <v>-8455.5</v>
      </c>
      <c r="L594" s="113" t="s">
        <v>1832</v>
      </c>
      <c r="M594" s="114" t="s">
        <v>349</v>
      </c>
      <c r="N594" s="114" t="s">
        <v>152</v>
      </c>
      <c r="O594" s="115" t="s">
        <v>1815</v>
      </c>
      <c r="P594" s="115" t="s">
        <v>142</v>
      </c>
    </row>
    <row r="595" spans="1:16" x14ac:dyDescent="0.2">
      <c r="A595" s="69" t="str">
        <f t="shared" si="54"/>
        <v> ASS 120.170 </v>
      </c>
      <c r="B595" s="2" t="str">
        <f t="shared" si="55"/>
        <v>II</v>
      </c>
      <c r="C595" s="69">
        <f t="shared" si="56"/>
        <v>31295.348000000002</v>
      </c>
      <c r="D595" t="str">
        <f t="shared" si="57"/>
        <v>vis</v>
      </c>
      <c r="E595">
        <f>VLOOKUP(C595,'Active 1'!C$21:E$968,3,FALSE)</f>
        <v>-7822.4987988019193</v>
      </c>
      <c r="F595" s="2" t="s">
        <v>345</v>
      </c>
      <c r="G595" t="str">
        <f t="shared" si="58"/>
        <v>31295.3480</v>
      </c>
      <c r="H595" s="69">
        <f t="shared" si="59"/>
        <v>-7822.5</v>
      </c>
      <c r="I595" s="113" t="s">
        <v>1833</v>
      </c>
      <c r="J595" s="114" t="s">
        <v>1834</v>
      </c>
      <c r="K595" s="113">
        <v>-7822.5</v>
      </c>
      <c r="L595" s="113" t="s">
        <v>1835</v>
      </c>
      <c r="M595" s="114" t="s">
        <v>349</v>
      </c>
      <c r="N595" s="114" t="s">
        <v>152</v>
      </c>
      <c r="O595" s="115" t="s">
        <v>1836</v>
      </c>
      <c r="P595" s="115" t="s">
        <v>142</v>
      </c>
    </row>
    <row r="596" spans="1:16" x14ac:dyDescent="0.2">
      <c r="A596" s="69" t="str">
        <f t="shared" si="54"/>
        <v> ASS 120.170 </v>
      </c>
      <c r="B596" s="2" t="str">
        <f t="shared" si="55"/>
        <v>I</v>
      </c>
      <c r="C596" s="69">
        <f t="shared" si="56"/>
        <v>31631.657999999999</v>
      </c>
      <c r="D596" t="str">
        <f t="shared" si="57"/>
        <v>vis</v>
      </c>
      <c r="E596">
        <f>VLOOKUP(C596,'Active 1'!C$21:E$968,3,FALSE)</f>
        <v>-7621.9975510481554</v>
      </c>
      <c r="F596" s="2" t="s">
        <v>345</v>
      </c>
      <c r="G596" t="str">
        <f t="shared" si="58"/>
        <v>31631.6580</v>
      </c>
      <c r="H596" s="69">
        <f t="shared" si="59"/>
        <v>-7622</v>
      </c>
      <c r="I596" s="113" t="s">
        <v>1837</v>
      </c>
      <c r="J596" s="114" t="s">
        <v>1838</v>
      </c>
      <c r="K596" s="113">
        <v>-7622</v>
      </c>
      <c r="L596" s="113" t="s">
        <v>1047</v>
      </c>
      <c r="M596" s="114" t="s">
        <v>349</v>
      </c>
      <c r="N596" s="114" t="s">
        <v>152</v>
      </c>
      <c r="O596" s="115" t="s">
        <v>1836</v>
      </c>
      <c r="P596" s="115" t="s">
        <v>142</v>
      </c>
    </row>
    <row r="597" spans="1:16" x14ac:dyDescent="0.2">
      <c r="A597" s="69" t="str">
        <f t="shared" si="54"/>
        <v> ASS 120.170 </v>
      </c>
      <c r="B597" s="2" t="str">
        <f t="shared" si="55"/>
        <v>II</v>
      </c>
      <c r="C597" s="69">
        <f t="shared" si="56"/>
        <v>31701.269</v>
      </c>
      <c r="D597" t="str">
        <f t="shared" si="57"/>
        <v>vis</v>
      </c>
      <c r="E597">
        <f>VLOOKUP(C597,'Active 1'!C$21:E$968,3,FALSE)</f>
        <v>-7580.4968750129865</v>
      </c>
      <c r="F597" s="2" t="s">
        <v>345</v>
      </c>
      <c r="G597" t="str">
        <f t="shared" si="58"/>
        <v>31701.2690</v>
      </c>
      <c r="H597" s="69">
        <f t="shared" si="59"/>
        <v>-7580.5</v>
      </c>
      <c r="I597" s="113" t="s">
        <v>1839</v>
      </c>
      <c r="J597" s="114" t="s">
        <v>1840</v>
      </c>
      <c r="K597" s="113">
        <v>-7580.5</v>
      </c>
      <c r="L597" s="113" t="s">
        <v>1841</v>
      </c>
      <c r="M597" s="114" t="s">
        <v>349</v>
      </c>
      <c r="N597" s="114" t="s">
        <v>152</v>
      </c>
      <c r="O597" s="115" t="s">
        <v>1836</v>
      </c>
      <c r="P597" s="115" t="s">
        <v>142</v>
      </c>
    </row>
    <row r="598" spans="1:16" x14ac:dyDescent="0.2">
      <c r="A598" s="69" t="str">
        <f t="shared" si="54"/>
        <v> ASS 120.170 </v>
      </c>
      <c r="B598" s="2" t="str">
        <f t="shared" si="55"/>
        <v>I</v>
      </c>
      <c r="C598" s="69">
        <f t="shared" si="56"/>
        <v>32364.6626</v>
      </c>
      <c r="D598" t="str">
        <f t="shared" si="57"/>
        <v>vis</v>
      </c>
      <c r="E598">
        <f>VLOOKUP(C598,'Active 1'!C$21:E$968,3,FALSE)</f>
        <v>-7184.9949733393451</v>
      </c>
      <c r="F598" s="2" t="s">
        <v>345</v>
      </c>
      <c r="G598" t="str">
        <f t="shared" si="58"/>
        <v>32364.6626</v>
      </c>
      <c r="H598" s="69">
        <f t="shared" si="59"/>
        <v>-7185</v>
      </c>
      <c r="I598" s="113" t="s">
        <v>1842</v>
      </c>
      <c r="J598" s="114" t="s">
        <v>1843</v>
      </c>
      <c r="K598" s="113">
        <v>-7185</v>
      </c>
      <c r="L598" s="113" t="s">
        <v>1844</v>
      </c>
      <c r="M598" s="114" t="s">
        <v>349</v>
      </c>
      <c r="N598" s="114" t="s">
        <v>152</v>
      </c>
      <c r="O598" s="115" t="s">
        <v>1815</v>
      </c>
      <c r="P598" s="115" t="s">
        <v>142</v>
      </c>
    </row>
    <row r="599" spans="1:16" x14ac:dyDescent="0.2">
      <c r="A599" s="69" t="str">
        <f t="shared" si="54"/>
        <v> ASS 120.170 </v>
      </c>
      <c r="B599" s="2" t="str">
        <f t="shared" si="55"/>
        <v>I</v>
      </c>
      <c r="C599" s="69">
        <f t="shared" si="56"/>
        <v>32416.658200000002</v>
      </c>
      <c r="D599" t="str">
        <f t="shared" si="57"/>
        <v>vis</v>
      </c>
      <c r="E599">
        <f>VLOOKUP(C599,'Active 1'!C$21:E$968,3,FALSE)</f>
        <v>-7153.9962439595884</v>
      </c>
      <c r="F599" s="2" t="s">
        <v>345</v>
      </c>
      <c r="G599" t="str">
        <f t="shared" si="58"/>
        <v>32416.6582</v>
      </c>
      <c r="H599" s="69">
        <f t="shared" si="59"/>
        <v>-7154</v>
      </c>
      <c r="I599" s="113" t="s">
        <v>1845</v>
      </c>
      <c r="J599" s="114" t="s">
        <v>1846</v>
      </c>
      <c r="K599" s="113">
        <v>-7154</v>
      </c>
      <c r="L599" s="113" t="s">
        <v>1847</v>
      </c>
      <c r="M599" s="114" t="s">
        <v>349</v>
      </c>
      <c r="N599" s="114" t="s">
        <v>152</v>
      </c>
      <c r="O599" s="115" t="s">
        <v>1815</v>
      </c>
      <c r="P599" s="115" t="s">
        <v>142</v>
      </c>
    </row>
    <row r="600" spans="1:16" x14ac:dyDescent="0.2">
      <c r="A600" s="69" t="str">
        <f t="shared" si="54"/>
        <v> AAC 4.113 </v>
      </c>
      <c r="B600" s="2" t="str">
        <f t="shared" si="55"/>
        <v>I</v>
      </c>
      <c r="C600" s="69">
        <f t="shared" si="56"/>
        <v>32624.637999999999</v>
      </c>
      <c r="D600" t="str">
        <f t="shared" si="57"/>
        <v>vis</v>
      </c>
      <c r="E600">
        <f>VLOOKUP(C600,'Active 1'!C$21:E$968,3,FALSE)</f>
        <v>-7030.0028765081952</v>
      </c>
      <c r="F600" s="2" t="s">
        <v>345</v>
      </c>
      <c r="G600" t="str">
        <f t="shared" si="58"/>
        <v>32624.638</v>
      </c>
      <c r="H600" s="69">
        <f t="shared" si="59"/>
        <v>-7030</v>
      </c>
      <c r="I600" s="113" t="s">
        <v>1848</v>
      </c>
      <c r="J600" s="114" t="s">
        <v>1849</v>
      </c>
      <c r="K600" s="113">
        <v>-7030</v>
      </c>
      <c r="L600" s="113" t="s">
        <v>360</v>
      </c>
      <c r="M600" s="114" t="s">
        <v>355</v>
      </c>
      <c r="N600" s="114"/>
      <c r="O600" s="115" t="s">
        <v>1730</v>
      </c>
      <c r="P600" s="115" t="s">
        <v>143</v>
      </c>
    </row>
    <row r="601" spans="1:16" x14ac:dyDescent="0.2">
      <c r="A601" s="69" t="str">
        <f t="shared" si="54"/>
        <v> ASS 120.170 </v>
      </c>
      <c r="B601" s="2" t="str">
        <f t="shared" si="55"/>
        <v>II</v>
      </c>
      <c r="C601" s="69">
        <f t="shared" si="56"/>
        <v>32759.6793</v>
      </c>
      <c r="D601" t="str">
        <f t="shared" si="57"/>
        <v>vis</v>
      </c>
      <c r="E601">
        <f>VLOOKUP(C601,'Active 1'!C$21:E$968,3,FALSE)</f>
        <v>-6949.4939735665912</v>
      </c>
      <c r="F601" s="2" t="s">
        <v>345</v>
      </c>
      <c r="G601" t="str">
        <f t="shared" si="58"/>
        <v>32759.6793</v>
      </c>
      <c r="H601" s="69">
        <f t="shared" si="59"/>
        <v>-6949.5</v>
      </c>
      <c r="I601" s="113" t="s">
        <v>1850</v>
      </c>
      <c r="J601" s="114" t="s">
        <v>1851</v>
      </c>
      <c r="K601" s="113">
        <v>-6949.5</v>
      </c>
      <c r="L601" s="113" t="s">
        <v>1852</v>
      </c>
      <c r="M601" s="114" t="s">
        <v>349</v>
      </c>
      <c r="N601" s="114" t="s">
        <v>152</v>
      </c>
      <c r="O601" s="115" t="s">
        <v>1815</v>
      </c>
      <c r="P601" s="115" t="s">
        <v>142</v>
      </c>
    </row>
    <row r="602" spans="1:16" x14ac:dyDescent="0.2">
      <c r="A602" s="69" t="str">
        <f t="shared" si="54"/>
        <v> AAC 5.5 </v>
      </c>
      <c r="B602" s="2" t="str">
        <f t="shared" si="55"/>
        <v>I</v>
      </c>
      <c r="C602" s="69">
        <f t="shared" si="56"/>
        <v>33067.468999999997</v>
      </c>
      <c r="D602" t="str">
        <f t="shared" si="57"/>
        <v>vis</v>
      </c>
      <c r="E602">
        <f>VLOOKUP(C602,'Active 1'!C$21:E$968,3,FALSE)</f>
        <v>-6765.9959541923326</v>
      </c>
      <c r="F602" s="2" t="s">
        <v>345</v>
      </c>
      <c r="G602" t="str">
        <f t="shared" si="58"/>
        <v>33067.469</v>
      </c>
      <c r="H602" s="69">
        <f t="shared" si="59"/>
        <v>-6766</v>
      </c>
      <c r="I602" s="113" t="s">
        <v>1853</v>
      </c>
      <c r="J602" s="114" t="s">
        <v>1854</v>
      </c>
      <c r="K602" s="113">
        <v>-6766</v>
      </c>
      <c r="L602" s="113" t="s">
        <v>576</v>
      </c>
      <c r="M602" s="114" t="s">
        <v>355</v>
      </c>
      <c r="N602" s="114"/>
      <c r="O602" s="115" t="s">
        <v>1730</v>
      </c>
      <c r="P602" s="115" t="s">
        <v>144</v>
      </c>
    </row>
    <row r="603" spans="1:16" x14ac:dyDescent="0.2">
      <c r="A603" s="69" t="str">
        <f t="shared" si="54"/>
        <v> AAC 4.132 </v>
      </c>
      <c r="B603" s="2" t="str">
        <f t="shared" si="55"/>
        <v>I</v>
      </c>
      <c r="C603" s="69">
        <f t="shared" si="56"/>
        <v>33067.469499999999</v>
      </c>
      <c r="D603" t="str">
        <f t="shared" si="57"/>
        <v>vis</v>
      </c>
      <c r="E603">
        <f>VLOOKUP(C603,'Active 1'!C$21:E$968,3,FALSE)</f>
        <v>-6765.9956561024037</v>
      </c>
      <c r="F603" s="2" t="s">
        <v>345</v>
      </c>
      <c r="G603" t="str">
        <f t="shared" si="58"/>
        <v>33067.4695</v>
      </c>
      <c r="H603" s="69">
        <f t="shared" si="59"/>
        <v>-6766</v>
      </c>
      <c r="I603" s="113" t="s">
        <v>1855</v>
      </c>
      <c r="J603" s="114" t="s">
        <v>1856</v>
      </c>
      <c r="K603" s="113">
        <v>-6766</v>
      </c>
      <c r="L603" s="113" t="s">
        <v>1857</v>
      </c>
      <c r="M603" s="114" t="s">
        <v>349</v>
      </c>
      <c r="N603" s="114" t="s">
        <v>152</v>
      </c>
      <c r="O603" s="115" t="s">
        <v>1858</v>
      </c>
      <c r="P603" s="115" t="s">
        <v>145</v>
      </c>
    </row>
    <row r="604" spans="1:16" x14ac:dyDescent="0.2">
      <c r="A604" s="69" t="str">
        <f t="shared" si="54"/>
        <v>BAVM 8 </v>
      </c>
      <c r="B604" s="2" t="str">
        <f t="shared" si="55"/>
        <v>I</v>
      </c>
      <c r="C604" s="69">
        <f t="shared" si="56"/>
        <v>33151.339999999997</v>
      </c>
      <c r="D604" t="str">
        <f t="shared" si="57"/>
        <v>vis</v>
      </c>
      <c r="E604">
        <f>VLOOKUP(C604,'Active 1'!C$21:E$968,3,FALSE)</f>
        <v>-6715.9937533943912</v>
      </c>
      <c r="F604" s="2" t="s">
        <v>345</v>
      </c>
      <c r="G604" t="str">
        <f t="shared" si="58"/>
        <v>33151.34</v>
      </c>
      <c r="H604" s="69">
        <f t="shared" si="59"/>
        <v>-6716</v>
      </c>
      <c r="I604" s="113" t="s">
        <v>1859</v>
      </c>
      <c r="J604" s="114" t="s">
        <v>1860</v>
      </c>
      <c r="K604" s="113">
        <v>-6716</v>
      </c>
      <c r="L604" s="113" t="s">
        <v>1861</v>
      </c>
      <c r="M604" s="114" t="s">
        <v>355</v>
      </c>
      <c r="N604" s="114"/>
      <c r="O604" s="115" t="s">
        <v>1862</v>
      </c>
      <c r="P604" s="116" t="s">
        <v>146</v>
      </c>
    </row>
    <row r="605" spans="1:16" x14ac:dyDescent="0.2">
      <c r="A605" s="69" t="str">
        <f t="shared" si="54"/>
        <v>BAVM 8 </v>
      </c>
      <c r="B605" s="2" t="str">
        <f t="shared" si="55"/>
        <v>II</v>
      </c>
      <c r="C605" s="69">
        <f t="shared" si="56"/>
        <v>33152.19</v>
      </c>
      <c r="D605" t="str">
        <f t="shared" si="57"/>
        <v>vis</v>
      </c>
      <c r="E605">
        <f>VLOOKUP(C605,'Active 1'!C$21:E$968,3,FALSE)</f>
        <v>-6715.4870005158209</v>
      </c>
      <c r="F605" s="2" t="s">
        <v>345</v>
      </c>
      <c r="G605" t="str">
        <f t="shared" si="58"/>
        <v>33152.19</v>
      </c>
      <c r="H605" s="69">
        <f t="shared" si="59"/>
        <v>-6715.5</v>
      </c>
      <c r="I605" s="113" t="s">
        <v>1863</v>
      </c>
      <c r="J605" s="114" t="s">
        <v>1864</v>
      </c>
      <c r="K605" s="113">
        <v>-6715.5</v>
      </c>
      <c r="L605" s="113" t="s">
        <v>1865</v>
      </c>
      <c r="M605" s="114" t="s">
        <v>355</v>
      </c>
      <c r="N605" s="114"/>
      <c r="O605" s="115" t="s">
        <v>1862</v>
      </c>
      <c r="P605" s="116" t="s">
        <v>146</v>
      </c>
    </row>
    <row r="606" spans="1:16" x14ac:dyDescent="0.2">
      <c r="A606" s="69" t="str">
        <f t="shared" si="54"/>
        <v> AA 27.154 </v>
      </c>
      <c r="B606" s="2" t="str">
        <f t="shared" si="55"/>
        <v>I</v>
      </c>
      <c r="C606" s="69">
        <f t="shared" si="56"/>
        <v>33426.410000000003</v>
      </c>
      <c r="D606" t="str">
        <f t="shared" si="57"/>
        <v>vis</v>
      </c>
      <c r="E606">
        <f>VLOOKUP(C606,'Active 1'!C$21:E$968,3,FALSE)</f>
        <v>-6552.0025600916952</v>
      </c>
      <c r="F606" s="2" t="s">
        <v>345</v>
      </c>
      <c r="G606" t="str">
        <f t="shared" si="58"/>
        <v>33426.410</v>
      </c>
      <c r="H606" s="69">
        <f t="shared" si="59"/>
        <v>-6552</v>
      </c>
      <c r="I606" s="113" t="s">
        <v>1866</v>
      </c>
      <c r="J606" s="114" t="s">
        <v>1867</v>
      </c>
      <c r="K606" s="113">
        <v>-6552</v>
      </c>
      <c r="L606" s="113" t="s">
        <v>381</v>
      </c>
      <c r="M606" s="114" t="s">
        <v>355</v>
      </c>
      <c r="N606" s="114"/>
      <c r="O606" s="115" t="s">
        <v>1730</v>
      </c>
      <c r="P606" s="115" t="s">
        <v>136</v>
      </c>
    </row>
    <row r="607" spans="1:16" x14ac:dyDescent="0.2">
      <c r="A607" s="69" t="str">
        <f t="shared" si="54"/>
        <v> AA 27.154 </v>
      </c>
      <c r="B607" s="2" t="str">
        <f t="shared" si="55"/>
        <v>I</v>
      </c>
      <c r="C607" s="69">
        <f t="shared" si="56"/>
        <v>33436.47</v>
      </c>
      <c r="D607" t="str">
        <f t="shared" si="57"/>
        <v>vis</v>
      </c>
      <c r="E607">
        <f>VLOOKUP(C607,'Active 1'!C$21:E$968,3,FALSE)</f>
        <v>-6546.0049907288976</v>
      </c>
      <c r="F607" s="2" t="s">
        <v>345</v>
      </c>
      <c r="G607" t="str">
        <f t="shared" si="58"/>
        <v>33436.470</v>
      </c>
      <c r="H607" s="69">
        <f t="shared" si="59"/>
        <v>-6546</v>
      </c>
      <c r="I607" s="113" t="s">
        <v>1868</v>
      </c>
      <c r="J607" s="114" t="s">
        <v>1869</v>
      </c>
      <c r="K607" s="113">
        <v>-6546</v>
      </c>
      <c r="L607" s="113" t="s">
        <v>376</v>
      </c>
      <c r="M607" s="114" t="s">
        <v>355</v>
      </c>
      <c r="N607" s="114"/>
      <c r="O607" s="115" t="s">
        <v>1730</v>
      </c>
      <c r="P607" s="115" t="s">
        <v>136</v>
      </c>
    </row>
    <row r="608" spans="1:16" x14ac:dyDescent="0.2">
      <c r="A608" s="69" t="str">
        <f t="shared" si="54"/>
        <v> SAC 22.81 </v>
      </c>
      <c r="B608" s="2" t="str">
        <f t="shared" si="55"/>
        <v>I</v>
      </c>
      <c r="C608" s="69">
        <f t="shared" si="56"/>
        <v>33436.487099999998</v>
      </c>
      <c r="D608" t="str">
        <f t="shared" si="57"/>
        <v>vis</v>
      </c>
      <c r="E608">
        <f>VLOOKUP(C608,'Active 1'!C$21:E$968,3,FALSE)</f>
        <v>-6545.9947960533418</v>
      </c>
      <c r="F608" s="2" t="s">
        <v>345</v>
      </c>
      <c r="G608" t="str">
        <f t="shared" si="58"/>
        <v>33436.4871</v>
      </c>
      <c r="H608" s="69">
        <f t="shared" si="59"/>
        <v>-6546</v>
      </c>
      <c r="I608" s="113" t="s">
        <v>1870</v>
      </c>
      <c r="J608" s="114" t="s">
        <v>1871</v>
      </c>
      <c r="K608" s="113">
        <v>-6546</v>
      </c>
      <c r="L608" s="113" t="s">
        <v>1872</v>
      </c>
      <c r="M608" s="114" t="s">
        <v>349</v>
      </c>
      <c r="N608" s="114" t="s">
        <v>152</v>
      </c>
      <c r="O608" s="115" t="s">
        <v>1873</v>
      </c>
      <c r="P608" s="115" t="s">
        <v>147</v>
      </c>
    </row>
    <row r="609" spans="1:16" x14ac:dyDescent="0.2">
      <c r="A609" s="69" t="str">
        <f t="shared" si="54"/>
        <v> AAC 5.11 </v>
      </c>
      <c r="B609" s="2" t="str">
        <f t="shared" si="55"/>
        <v>I</v>
      </c>
      <c r="C609" s="69">
        <f t="shared" si="56"/>
        <v>33753.500999999997</v>
      </c>
      <c r="D609" t="str">
        <f t="shared" si="57"/>
        <v>vis</v>
      </c>
      <c r="E609">
        <f>VLOOKUP(C609,'Active 1'!C$21:E$968,3,FALSE)</f>
        <v>-6356.9974944408796</v>
      </c>
      <c r="F609" s="2" t="s">
        <v>345</v>
      </c>
      <c r="G609" t="str">
        <f t="shared" si="58"/>
        <v>33753.501</v>
      </c>
      <c r="H609" s="69">
        <f t="shared" si="59"/>
        <v>-6357</v>
      </c>
      <c r="I609" s="113" t="s">
        <v>1874</v>
      </c>
      <c r="J609" s="114" t="s">
        <v>1875</v>
      </c>
      <c r="K609" s="113">
        <v>-6357</v>
      </c>
      <c r="L609" s="113" t="s">
        <v>625</v>
      </c>
      <c r="M609" s="114" t="s">
        <v>355</v>
      </c>
      <c r="N609" s="114"/>
      <c r="O609" s="115" t="s">
        <v>1730</v>
      </c>
      <c r="P609" s="115" t="s">
        <v>148</v>
      </c>
    </row>
    <row r="610" spans="1:16" x14ac:dyDescent="0.2">
      <c r="A610" s="69" t="str">
        <f t="shared" si="54"/>
        <v> SAC 23.82 </v>
      </c>
      <c r="B610" s="2" t="str">
        <f t="shared" si="55"/>
        <v>I</v>
      </c>
      <c r="C610" s="69">
        <f t="shared" si="56"/>
        <v>33753.504500000003</v>
      </c>
      <c r="D610" t="str">
        <f t="shared" si="57"/>
        <v>vis</v>
      </c>
      <c r="E610">
        <f>VLOOKUP(C610,'Active 1'!C$21:E$968,3,FALSE)</f>
        <v>-6356.995407811376</v>
      </c>
      <c r="F610" s="2" t="s">
        <v>345</v>
      </c>
      <c r="G610" t="str">
        <f t="shared" si="58"/>
        <v>33753.5045</v>
      </c>
      <c r="H610" s="69">
        <f t="shared" si="59"/>
        <v>-6357</v>
      </c>
      <c r="I610" s="113" t="s">
        <v>1876</v>
      </c>
      <c r="J610" s="114" t="s">
        <v>1877</v>
      </c>
      <c r="K610" s="113">
        <v>-6357</v>
      </c>
      <c r="L610" s="113" t="s">
        <v>1878</v>
      </c>
      <c r="M610" s="114" t="s">
        <v>349</v>
      </c>
      <c r="N610" s="114" t="s">
        <v>152</v>
      </c>
      <c r="O610" s="115" t="s">
        <v>1873</v>
      </c>
      <c r="P610" s="115" t="s">
        <v>149</v>
      </c>
    </row>
    <row r="611" spans="1:16" x14ac:dyDescent="0.2">
      <c r="A611" s="69" t="str">
        <f t="shared" si="54"/>
        <v> AAC 5.11 </v>
      </c>
      <c r="B611" s="2" t="str">
        <f t="shared" si="55"/>
        <v>I</v>
      </c>
      <c r="C611" s="69">
        <f t="shared" si="56"/>
        <v>33842.408000000003</v>
      </c>
      <c r="D611" t="str">
        <f t="shared" si="57"/>
        <v>vis</v>
      </c>
      <c r="E611">
        <f>VLOOKUP(C611,'Active 1'!C$21:E$968,3,FALSE)</f>
        <v>-6303.9929318823906</v>
      </c>
      <c r="F611" s="2" t="s">
        <v>345</v>
      </c>
      <c r="G611" t="str">
        <f t="shared" si="58"/>
        <v>33842.408</v>
      </c>
      <c r="H611" s="69">
        <f t="shared" si="59"/>
        <v>-6304</v>
      </c>
      <c r="I611" s="113" t="s">
        <v>1879</v>
      </c>
      <c r="J611" s="114" t="s">
        <v>1880</v>
      </c>
      <c r="K611" s="113">
        <v>-6304</v>
      </c>
      <c r="L611" s="113" t="s">
        <v>348</v>
      </c>
      <c r="M611" s="114" t="s">
        <v>355</v>
      </c>
      <c r="N611" s="114"/>
      <c r="O611" s="115" t="s">
        <v>1730</v>
      </c>
      <c r="P611" s="115" t="s">
        <v>148</v>
      </c>
    </row>
    <row r="612" spans="1:16" x14ac:dyDescent="0.2">
      <c r="A612" s="69" t="str">
        <f t="shared" si="54"/>
        <v> AAC 5.53 </v>
      </c>
      <c r="B612" s="2" t="str">
        <f t="shared" si="55"/>
        <v>I</v>
      </c>
      <c r="C612" s="69">
        <f t="shared" si="56"/>
        <v>34164.462</v>
      </c>
      <c r="D612" t="str">
        <f t="shared" si="57"/>
        <v>vis</v>
      </c>
      <c r="E612">
        <f>VLOOKUP(C612,'Active 1'!C$21:E$968,3,FALSE)</f>
        <v>-6111.9908241719731</v>
      </c>
      <c r="F612" s="2" t="s">
        <v>345</v>
      </c>
      <c r="G612" t="str">
        <f t="shared" si="58"/>
        <v>34164.462</v>
      </c>
      <c r="H612" s="69">
        <f t="shared" si="59"/>
        <v>-6112</v>
      </c>
      <c r="I612" s="113" t="s">
        <v>1881</v>
      </c>
      <c r="J612" s="114" t="s">
        <v>1882</v>
      </c>
      <c r="K612" s="113">
        <v>-6112</v>
      </c>
      <c r="L612" s="113" t="s">
        <v>878</v>
      </c>
      <c r="M612" s="114" t="s">
        <v>355</v>
      </c>
      <c r="N612" s="114"/>
      <c r="O612" s="115" t="s">
        <v>1730</v>
      </c>
      <c r="P612" s="115" t="s">
        <v>150</v>
      </c>
    </row>
    <row r="613" spans="1:16" x14ac:dyDescent="0.2">
      <c r="A613" s="69" t="str">
        <f t="shared" si="54"/>
        <v> AAC 5.53 </v>
      </c>
      <c r="B613" s="2" t="str">
        <f t="shared" si="55"/>
        <v>I</v>
      </c>
      <c r="C613" s="69">
        <f t="shared" si="56"/>
        <v>34238.269</v>
      </c>
      <c r="D613" t="str">
        <f t="shared" si="57"/>
        <v>vis</v>
      </c>
      <c r="E613">
        <f>VLOOKUP(C613,'Active 1'!C$21:E$968,3,FALSE)</f>
        <v>-6067.9885774562581</v>
      </c>
      <c r="F613" s="2" t="s">
        <v>345</v>
      </c>
      <c r="G613" t="str">
        <f t="shared" si="58"/>
        <v>34238.269</v>
      </c>
      <c r="H613" s="69">
        <f t="shared" si="59"/>
        <v>-6068</v>
      </c>
      <c r="I613" s="113" t="s">
        <v>1883</v>
      </c>
      <c r="J613" s="114" t="s">
        <v>1884</v>
      </c>
      <c r="K613" s="113">
        <v>-6068</v>
      </c>
      <c r="L613" s="113" t="s">
        <v>1134</v>
      </c>
      <c r="M613" s="114" t="s">
        <v>355</v>
      </c>
      <c r="N613" s="114"/>
      <c r="O613" s="115" t="s">
        <v>1730</v>
      </c>
      <c r="P613" s="115" t="s">
        <v>150</v>
      </c>
    </row>
    <row r="614" spans="1:16" x14ac:dyDescent="0.2">
      <c r="A614" s="69" t="str">
        <f t="shared" si="54"/>
        <v> AAC 5.191 </v>
      </c>
      <c r="B614" s="2" t="str">
        <f t="shared" si="55"/>
        <v>I</v>
      </c>
      <c r="C614" s="69">
        <f t="shared" si="56"/>
        <v>34513.358</v>
      </c>
      <c r="D614" t="str">
        <f t="shared" si="57"/>
        <v>vis</v>
      </c>
      <c r="E614">
        <f>VLOOKUP(C614,'Active 1'!C$21:E$968,3,FALSE)</f>
        <v>-5903.9860567362803</v>
      </c>
      <c r="F614" s="2" t="s">
        <v>345</v>
      </c>
      <c r="G614" t="str">
        <f t="shared" si="58"/>
        <v>34513.358</v>
      </c>
      <c r="H614" s="69">
        <f t="shared" si="59"/>
        <v>-5904</v>
      </c>
      <c r="I614" s="113" t="s">
        <v>1885</v>
      </c>
      <c r="J614" s="114" t="s">
        <v>1886</v>
      </c>
      <c r="K614" s="113">
        <v>-5904</v>
      </c>
      <c r="L614" s="113" t="s">
        <v>1503</v>
      </c>
      <c r="M614" s="114" t="s">
        <v>355</v>
      </c>
      <c r="N614" s="114"/>
      <c r="O614" s="115" t="s">
        <v>1730</v>
      </c>
      <c r="P614" s="115" t="s">
        <v>153</v>
      </c>
    </row>
    <row r="615" spans="1:16" x14ac:dyDescent="0.2">
      <c r="A615" s="69" t="str">
        <f t="shared" si="54"/>
        <v> AA 6.146 </v>
      </c>
      <c r="B615" s="2" t="str">
        <f t="shared" si="55"/>
        <v>I</v>
      </c>
      <c r="C615" s="69">
        <f t="shared" si="56"/>
        <v>34580.444000000003</v>
      </c>
      <c r="D615" t="str">
        <f t="shared" si="57"/>
        <v>vis</v>
      </c>
      <c r="E615">
        <f>VLOOKUP(C615,'Active 1'!C$21:E$968,3,FALSE)</f>
        <v>-5863.9907348403813</v>
      </c>
      <c r="F615" s="2" t="s">
        <v>345</v>
      </c>
      <c r="G615" t="str">
        <f t="shared" si="58"/>
        <v>34580.444</v>
      </c>
      <c r="H615" s="69">
        <f t="shared" si="59"/>
        <v>-5864</v>
      </c>
      <c r="I615" s="113" t="s">
        <v>1887</v>
      </c>
      <c r="J615" s="114" t="s">
        <v>1888</v>
      </c>
      <c r="K615" s="113">
        <v>-5864</v>
      </c>
      <c r="L615" s="113" t="s">
        <v>911</v>
      </c>
      <c r="M615" s="114" t="s">
        <v>355</v>
      </c>
      <c r="N615" s="114"/>
      <c r="O615" s="115" t="s">
        <v>1889</v>
      </c>
      <c r="P615" s="115" t="s">
        <v>154</v>
      </c>
    </row>
    <row r="616" spans="1:16" x14ac:dyDescent="0.2">
      <c r="A616" s="69" t="str">
        <f t="shared" si="54"/>
        <v> AJ 61.47 </v>
      </c>
      <c r="B616" s="2" t="str">
        <f t="shared" si="55"/>
        <v>I</v>
      </c>
      <c r="C616" s="69">
        <f t="shared" si="56"/>
        <v>34900.807999999997</v>
      </c>
      <c r="D616" t="str">
        <f t="shared" si="57"/>
        <v>vis</v>
      </c>
      <c r="E616">
        <f>VLOOKUP(C616,'Active 1'!C$21:E$968,3,FALSE)</f>
        <v>-5672.9961710885273</v>
      </c>
      <c r="F616" s="2" t="s">
        <v>345</v>
      </c>
      <c r="G616" t="str">
        <f t="shared" si="58"/>
        <v>34900.808</v>
      </c>
      <c r="H616" s="69">
        <f t="shared" si="59"/>
        <v>-5673</v>
      </c>
      <c r="I616" s="113" t="s">
        <v>1890</v>
      </c>
      <c r="J616" s="114" t="s">
        <v>1891</v>
      </c>
      <c r="K616" s="113">
        <v>-5673</v>
      </c>
      <c r="L616" s="113" t="s">
        <v>717</v>
      </c>
      <c r="M616" s="114" t="s">
        <v>847</v>
      </c>
      <c r="N616" s="114"/>
      <c r="O616" s="115" t="s">
        <v>1892</v>
      </c>
      <c r="P616" s="115" t="s">
        <v>155</v>
      </c>
    </row>
    <row r="617" spans="1:16" x14ac:dyDescent="0.2">
      <c r="A617" s="69" t="str">
        <f t="shared" si="54"/>
        <v> AA 6.146 </v>
      </c>
      <c r="B617" s="2" t="str">
        <f t="shared" si="55"/>
        <v>I</v>
      </c>
      <c r="C617" s="69">
        <f t="shared" si="56"/>
        <v>34981.345999999998</v>
      </c>
      <c r="D617" t="str">
        <f t="shared" si="57"/>
        <v>vis</v>
      </c>
      <c r="E617">
        <f>VLOOKUP(C617,'Active 1'!C$21:E$968,3,FALSE)</f>
        <v>-5624.9810377544218</v>
      </c>
      <c r="F617" s="2" t="s">
        <v>345</v>
      </c>
      <c r="G617" t="str">
        <f t="shared" si="58"/>
        <v>34981.346</v>
      </c>
      <c r="H617" s="69">
        <f t="shared" si="59"/>
        <v>-5625</v>
      </c>
      <c r="I617" s="113" t="s">
        <v>1893</v>
      </c>
      <c r="J617" s="114" t="s">
        <v>1894</v>
      </c>
      <c r="K617" s="113">
        <v>-5625</v>
      </c>
      <c r="L617" s="113" t="s">
        <v>1895</v>
      </c>
      <c r="M617" s="114" t="s">
        <v>355</v>
      </c>
      <c r="N617" s="114"/>
      <c r="O617" s="115" t="s">
        <v>1889</v>
      </c>
      <c r="P617" s="115" t="s">
        <v>154</v>
      </c>
    </row>
    <row r="618" spans="1:16" x14ac:dyDescent="0.2">
      <c r="A618" s="69" t="str">
        <f t="shared" si="54"/>
        <v> AA 6.142 </v>
      </c>
      <c r="B618" s="2" t="str">
        <f t="shared" si="55"/>
        <v>I</v>
      </c>
      <c r="C618" s="69">
        <f t="shared" si="56"/>
        <v>35303.387999999999</v>
      </c>
      <c r="D618" t="str">
        <f t="shared" si="57"/>
        <v>vis</v>
      </c>
      <c r="E618">
        <f>VLOOKUP(C618,'Active 1'!C$21:E$968,3,FALSE)</f>
        <v>-5432.9860842022872</v>
      </c>
      <c r="F618" s="2" t="s">
        <v>345</v>
      </c>
      <c r="G618" t="str">
        <f t="shared" si="58"/>
        <v>35303.388</v>
      </c>
      <c r="H618" s="69">
        <f t="shared" si="59"/>
        <v>-5433</v>
      </c>
      <c r="I618" s="113" t="s">
        <v>1896</v>
      </c>
      <c r="J618" s="114" t="s">
        <v>1897</v>
      </c>
      <c r="K618" s="113">
        <v>-5433</v>
      </c>
      <c r="L618" s="113" t="s">
        <v>1503</v>
      </c>
      <c r="M618" s="114" t="s">
        <v>355</v>
      </c>
      <c r="N618" s="114"/>
      <c r="O618" s="115" t="s">
        <v>1730</v>
      </c>
      <c r="P618" s="115" t="s">
        <v>156</v>
      </c>
    </row>
    <row r="619" spans="1:16" x14ac:dyDescent="0.2">
      <c r="A619" s="69" t="str">
        <f t="shared" si="54"/>
        <v>BAVM 12 </v>
      </c>
      <c r="B619" s="2" t="str">
        <f t="shared" si="55"/>
        <v>I</v>
      </c>
      <c r="C619" s="69">
        <f t="shared" si="56"/>
        <v>35313.425999999999</v>
      </c>
      <c r="D619" t="str">
        <f t="shared" si="57"/>
        <v>vis</v>
      </c>
      <c r="E619">
        <f>VLOOKUP(C619,'Active 1'!C$21:E$968,3,FALSE)</f>
        <v>-5427.0016307963451</v>
      </c>
      <c r="F619" s="2" t="s">
        <v>345</v>
      </c>
      <c r="G619" t="str">
        <f t="shared" si="58"/>
        <v>35313.426</v>
      </c>
      <c r="H619" s="69">
        <f t="shared" si="59"/>
        <v>-5427</v>
      </c>
      <c r="I619" s="113" t="s">
        <v>1898</v>
      </c>
      <c r="J619" s="114" t="s">
        <v>1899</v>
      </c>
      <c r="K619" s="113">
        <v>-5427</v>
      </c>
      <c r="L619" s="113" t="s">
        <v>531</v>
      </c>
      <c r="M619" s="114" t="s">
        <v>355</v>
      </c>
      <c r="N619" s="114"/>
      <c r="O619" s="115" t="s">
        <v>1900</v>
      </c>
      <c r="P619" s="116" t="s">
        <v>157</v>
      </c>
    </row>
    <row r="620" spans="1:16" x14ac:dyDescent="0.2">
      <c r="A620" s="69" t="str">
        <f t="shared" si="54"/>
        <v>BAVM 12 </v>
      </c>
      <c r="B620" s="2" t="str">
        <f t="shared" si="55"/>
        <v>I</v>
      </c>
      <c r="C620" s="69">
        <f t="shared" si="56"/>
        <v>35355.370999999999</v>
      </c>
      <c r="D620" t="str">
        <f t="shared" si="57"/>
        <v>vis</v>
      </c>
      <c r="E620">
        <f>VLOOKUP(C620,'Active 1'!C$21:E$968,3,FALSE)</f>
        <v>-5401.9948666887312</v>
      </c>
      <c r="F620" s="2" t="s">
        <v>345</v>
      </c>
      <c r="G620" t="str">
        <f t="shared" si="58"/>
        <v>35355.371</v>
      </c>
      <c r="H620" s="69">
        <f t="shared" si="59"/>
        <v>-5402</v>
      </c>
      <c r="I620" s="113" t="s">
        <v>1901</v>
      </c>
      <c r="J620" s="114" t="s">
        <v>1902</v>
      </c>
      <c r="K620" s="113">
        <v>-5402</v>
      </c>
      <c r="L620" s="113" t="s">
        <v>790</v>
      </c>
      <c r="M620" s="114" t="s">
        <v>355</v>
      </c>
      <c r="N620" s="114"/>
      <c r="O620" s="115" t="s">
        <v>1903</v>
      </c>
      <c r="P620" s="116" t="s">
        <v>157</v>
      </c>
    </row>
    <row r="621" spans="1:16" x14ac:dyDescent="0.2">
      <c r="A621" s="69" t="str">
        <f t="shared" si="54"/>
        <v>IBVS 119 </v>
      </c>
      <c r="B621" s="2" t="str">
        <f t="shared" si="55"/>
        <v>I</v>
      </c>
      <c r="C621" s="69">
        <f t="shared" si="56"/>
        <v>35655.620999999999</v>
      </c>
      <c r="D621" t="str">
        <f t="shared" si="57"/>
        <v>vis</v>
      </c>
      <c r="E621">
        <f>VLOOKUP(C621,'Active 1'!C$21:E$968,3,FALSE)</f>
        <v>-5222.9918645833277</v>
      </c>
      <c r="F621" s="2" t="s">
        <v>345</v>
      </c>
      <c r="G621" t="str">
        <f t="shared" si="58"/>
        <v>35655.621</v>
      </c>
      <c r="H621" s="69">
        <f t="shared" si="59"/>
        <v>-5223</v>
      </c>
      <c r="I621" s="113" t="s">
        <v>1904</v>
      </c>
      <c r="J621" s="114" t="s">
        <v>1905</v>
      </c>
      <c r="K621" s="113">
        <v>-5223</v>
      </c>
      <c r="L621" s="113" t="s">
        <v>954</v>
      </c>
      <c r="M621" s="114" t="s">
        <v>355</v>
      </c>
      <c r="N621" s="114"/>
      <c r="O621" s="115" t="s">
        <v>1906</v>
      </c>
      <c r="P621" s="116" t="s">
        <v>159</v>
      </c>
    </row>
    <row r="622" spans="1:16" x14ac:dyDescent="0.2">
      <c r="A622" s="69" t="str">
        <f t="shared" si="54"/>
        <v>BAVM 12 </v>
      </c>
      <c r="B622" s="2" t="str">
        <f t="shared" si="55"/>
        <v>I</v>
      </c>
      <c r="C622" s="69">
        <f t="shared" si="56"/>
        <v>35952.510999999999</v>
      </c>
      <c r="D622" t="str">
        <f t="shared" si="57"/>
        <v>vis</v>
      </c>
      <c r="E622">
        <f>VLOOKUP(C622,'Active 1'!C$21:E$968,3,FALSE)</f>
        <v>-5045.9920267979051</v>
      </c>
      <c r="F622" s="2" t="s">
        <v>345</v>
      </c>
      <c r="G622" t="str">
        <f t="shared" si="58"/>
        <v>35952.511</v>
      </c>
      <c r="H622" s="69">
        <f t="shared" si="59"/>
        <v>-5046</v>
      </c>
      <c r="I622" s="113" t="s">
        <v>1907</v>
      </c>
      <c r="J622" s="114" t="s">
        <v>1908</v>
      </c>
      <c r="K622" s="113">
        <v>-5046</v>
      </c>
      <c r="L622" s="113" t="s">
        <v>1014</v>
      </c>
      <c r="M622" s="114" t="s">
        <v>355</v>
      </c>
      <c r="N622" s="114"/>
      <c r="O622" s="115" t="s">
        <v>1903</v>
      </c>
      <c r="P622" s="116" t="s">
        <v>157</v>
      </c>
    </row>
    <row r="623" spans="1:16" x14ac:dyDescent="0.2">
      <c r="A623" s="69" t="str">
        <f t="shared" si="54"/>
        <v> AA 8.191 </v>
      </c>
      <c r="B623" s="2" t="str">
        <f t="shared" si="55"/>
        <v>I</v>
      </c>
      <c r="C623" s="69">
        <f t="shared" si="56"/>
        <v>35989.411</v>
      </c>
      <c r="D623" t="str">
        <f t="shared" si="57"/>
        <v>vis</v>
      </c>
      <c r="E623">
        <f>VLOOKUP(C623,'Active 1'!C$21:E$968,3,FALSE)</f>
        <v>-5023.992990069547</v>
      </c>
      <c r="F623" s="2" t="s">
        <v>345</v>
      </c>
      <c r="G623" t="str">
        <f t="shared" si="58"/>
        <v>35989.411</v>
      </c>
      <c r="H623" s="69">
        <f t="shared" si="59"/>
        <v>-5024</v>
      </c>
      <c r="I623" s="113" t="s">
        <v>1909</v>
      </c>
      <c r="J623" s="114" t="s">
        <v>1910</v>
      </c>
      <c r="K623" s="113">
        <v>-5024</v>
      </c>
      <c r="L623" s="113" t="s">
        <v>348</v>
      </c>
      <c r="M623" s="114" t="s">
        <v>355</v>
      </c>
      <c r="N623" s="114"/>
      <c r="O623" s="115" t="s">
        <v>1730</v>
      </c>
      <c r="P623" s="115" t="s">
        <v>160</v>
      </c>
    </row>
    <row r="624" spans="1:16" x14ac:dyDescent="0.2">
      <c r="A624" s="69" t="str">
        <f t="shared" si="54"/>
        <v> AA 9.49 </v>
      </c>
      <c r="B624" s="2" t="str">
        <f t="shared" si="55"/>
        <v>I</v>
      </c>
      <c r="C624" s="69">
        <f t="shared" si="56"/>
        <v>36348.366999999998</v>
      </c>
      <c r="D624" t="str">
        <f t="shared" si="57"/>
        <v>vis</v>
      </c>
      <c r="E624">
        <f>VLOOKUP(C624,'Active 1'!C$21:E$968,3,FALSE)</f>
        <v>-4809.9906532710565</v>
      </c>
      <c r="F624" s="2" t="s">
        <v>345</v>
      </c>
      <c r="G624" t="str">
        <f t="shared" si="58"/>
        <v>36348.367</v>
      </c>
      <c r="H624" s="69">
        <f t="shared" si="59"/>
        <v>-4810</v>
      </c>
      <c r="I624" s="113" t="s">
        <v>1911</v>
      </c>
      <c r="J624" s="114" t="s">
        <v>1912</v>
      </c>
      <c r="K624" s="113">
        <v>-4810</v>
      </c>
      <c r="L624" s="113" t="s">
        <v>911</v>
      </c>
      <c r="M624" s="114" t="s">
        <v>355</v>
      </c>
      <c r="N624" s="114"/>
      <c r="O624" s="115" t="s">
        <v>1730</v>
      </c>
      <c r="P624" s="115" t="s">
        <v>161</v>
      </c>
    </row>
    <row r="625" spans="1:16" x14ac:dyDescent="0.2">
      <c r="A625" s="69" t="str">
        <f t="shared" si="54"/>
        <v>BAVM 13 </v>
      </c>
      <c r="B625" s="2" t="str">
        <f t="shared" si="55"/>
        <v>I</v>
      </c>
      <c r="C625" s="69">
        <f t="shared" si="56"/>
        <v>36410.428999999996</v>
      </c>
      <c r="D625" t="str">
        <f t="shared" si="57"/>
        <v>vis</v>
      </c>
      <c r="E625">
        <f>VLOOKUP(C625,'Active 1'!C$21:E$968,3,FALSE)</f>
        <v>-4772.9905389774167</v>
      </c>
      <c r="F625" s="2" t="s">
        <v>345</v>
      </c>
      <c r="G625" t="str">
        <f t="shared" si="58"/>
        <v>36410.429</v>
      </c>
      <c r="H625" s="69">
        <f t="shared" si="59"/>
        <v>-4773</v>
      </c>
      <c r="I625" s="113" t="s">
        <v>1913</v>
      </c>
      <c r="J625" s="114" t="s">
        <v>1914</v>
      </c>
      <c r="K625" s="113">
        <v>-4773</v>
      </c>
      <c r="L625" s="113" t="s">
        <v>911</v>
      </c>
      <c r="M625" s="114" t="s">
        <v>355</v>
      </c>
      <c r="N625" s="114"/>
      <c r="O625" s="115" t="s">
        <v>1900</v>
      </c>
      <c r="P625" s="116" t="s">
        <v>162</v>
      </c>
    </row>
    <row r="626" spans="1:16" x14ac:dyDescent="0.2">
      <c r="A626" s="69" t="str">
        <f t="shared" si="54"/>
        <v>BAVM 13 </v>
      </c>
      <c r="B626" s="2" t="str">
        <f t="shared" si="55"/>
        <v>I</v>
      </c>
      <c r="C626" s="69">
        <f t="shared" si="56"/>
        <v>36410.438999999998</v>
      </c>
      <c r="D626" t="str">
        <f t="shared" si="57"/>
        <v>vis</v>
      </c>
      <c r="E626">
        <f>VLOOKUP(C626,'Active 1'!C$21:E$968,3,FALSE)</f>
        <v>-4772.9845771788441</v>
      </c>
      <c r="F626" s="2" t="s">
        <v>345</v>
      </c>
      <c r="G626" t="str">
        <f t="shared" si="58"/>
        <v>36410.439</v>
      </c>
      <c r="H626" s="69">
        <f t="shared" si="59"/>
        <v>-4773</v>
      </c>
      <c r="I626" s="113" t="s">
        <v>1915</v>
      </c>
      <c r="J626" s="114" t="s">
        <v>1916</v>
      </c>
      <c r="K626" s="113">
        <v>-4773</v>
      </c>
      <c r="L626" s="113" t="s">
        <v>883</v>
      </c>
      <c r="M626" s="114" t="s">
        <v>355</v>
      </c>
      <c r="N626" s="114"/>
      <c r="O626" s="115" t="s">
        <v>1903</v>
      </c>
      <c r="P626" s="116" t="s">
        <v>162</v>
      </c>
    </row>
    <row r="627" spans="1:16" x14ac:dyDescent="0.2">
      <c r="A627" s="69" t="str">
        <f t="shared" si="54"/>
        <v> AA 10.69 </v>
      </c>
      <c r="B627" s="2" t="str">
        <f t="shared" si="55"/>
        <v>I</v>
      </c>
      <c r="C627" s="69">
        <f t="shared" si="56"/>
        <v>36727.423999999999</v>
      </c>
      <c r="D627" t="str">
        <f t="shared" si="57"/>
        <v>vis</v>
      </c>
      <c r="E627">
        <f>VLOOKUP(C627,'Active 1'!C$21:E$968,3,FALSE)</f>
        <v>-4584.0045051642519</v>
      </c>
      <c r="F627" s="2" t="s">
        <v>345</v>
      </c>
      <c r="G627" t="str">
        <f t="shared" si="58"/>
        <v>36727.424</v>
      </c>
      <c r="H627" s="69">
        <f t="shared" si="59"/>
        <v>-4584</v>
      </c>
      <c r="I627" s="113" t="s">
        <v>1917</v>
      </c>
      <c r="J627" s="114" t="s">
        <v>1918</v>
      </c>
      <c r="K627" s="113">
        <v>-4584</v>
      </c>
      <c r="L627" s="113" t="s">
        <v>376</v>
      </c>
      <c r="M627" s="114" t="s">
        <v>355</v>
      </c>
      <c r="N627" s="114"/>
      <c r="O627" s="115" t="s">
        <v>1730</v>
      </c>
      <c r="P627" s="115" t="s">
        <v>163</v>
      </c>
    </row>
    <row r="628" spans="1:16" x14ac:dyDescent="0.2">
      <c r="A628" s="69" t="str">
        <f t="shared" si="54"/>
        <v> AC 207.17 </v>
      </c>
      <c r="B628" s="2" t="str">
        <f t="shared" si="55"/>
        <v>I</v>
      </c>
      <c r="C628" s="69">
        <f t="shared" si="56"/>
        <v>36759.288999999997</v>
      </c>
      <c r="D628" t="str">
        <f t="shared" si="57"/>
        <v>vis</v>
      </c>
      <c r="E628">
        <f>VLOOKUP(C628,'Active 1'!C$21:E$968,3,FALSE)</f>
        <v>-4565.0072340165807</v>
      </c>
      <c r="F628" s="2" t="s">
        <v>345</v>
      </c>
      <c r="G628" t="str">
        <f t="shared" si="58"/>
        <v>36759.289</v>
      </c>
      <c r="H628" s="69">
        <f t="shared" si="59"/>
        <v>-4565</v>
      </c>
      <c r="I628" s="113" t="s">
        <v>1919</v>
      </c>
      <c r="J628" s="114" t="s">
        <v>1920</v>
      </c>
      <c r="K628" s="113">
        <v>-4565</v>
      </c>
      <c r="L628" s="113" t="s">
        <v>395</v>
      </c>
      <c r="M628" s="114" t="s">
        <v>355</v>
      </c>
      <c r="N628" s="114"/>
      <c r="O628" s="115" t="s">
        <v>1921</v>
      </c>
      <c r="P628" s="115" t="s">
        <v>164</v>
      </c>
    </row>
    <row r="629" spans="1:16" x14ac:dyDescent="0.2">
      <c r="A629" s="69" t="str">
        <f t="shared" si="54"/>
        <v> AC 207.17 </v>
      </c>
      <c r="B629" s="2" t="str">
        <f t="shared" si="55"/>
        <v>I</v>
      </c>
      <c r="C629" s="69">
        <f t="shared" si="56"/>
        <v>36774.385999999999</v>
      </c>
      <c r="D629" t="str">
        <f t="shared" si="57"/>
        <v>vis</v>
      </c>
      <c r="E629">
        <f>VLOOKUP(C629,'Active 1'!C$21:E$968,3,FALSE)</f>
        <v>-4556.0067067133814</v>
      </c>
      <c r="F629" s="2" t="s">
        <v>345</v>
      </c>
      <c r="G629" t="str">
        <f t="shared" si="58"/>
        <v>36774.386</v>
      </c>
      <c r="H629" s="69">
        <f t="shared" si="59"/>
        <v>-4556</v>
      </c>
      <c r="I629" s="113" t="s">
        <v>1922</v>
      </c>
      <c r="J629" s="114" t="s">
        <v>1923</v>
      </c>
      <c r="K629" s="113">
        <v>-4556</v>
      </c>
      <c r="L629" s="113" t="s">
        <v>385</v>
      </c>
      <c r="M629" s="114" t="s">
        <v>355</v>
      </c>
      <c r="N629" s="114"/>
      <c r="O629" s="115" t="s">
        <v>1921</v>
      </c>
      <c r="P629" s="115" t="s">
        <v>164</v>
      </c>
    </row>
    <row r="630" spans="1:16" x14ac:dyDescent="0.2">
      <c r="A630" s="69" t="str">
        <f t="shared" si="54"/>
        <v> AC 205.19 </v>
      </c>
      <c r="B630" s="2" t="str">
        <f t="shared" si="55"/>
        <v>I</v>
      </c>
      <c r="C630" s="69">
        <f t="shared" si="56"/>
        <v>36774.406000000003</v>
      </c>
      <c r="D630" t="str">
        <f t="shared" si="57"/>
        <v>vis</v>
      </c>
      <c r="E630">
        <f>VLOOKUP(C630,'Active 1'!C$21:E$968,3,FALSE)</f>
        <v>-4555.9947831162362</v>
      </c>
      <c r="F630" s="2" t="s">
        <v>345</v>
      </c>
      <c r="G630" t="str">
        <f t="shared" si="58"/>
        <v>36774.406</v>
      </c>
      <c r="H630" s="69">
        <f t="shared" si="59"/>
        <v>-4556</v>
      </c>
      <c r="I630" s="113" t="s">
        <v>1924</v>
      </c>
      <c r="J630" s="114" t="s">
        <v>1925</v>
      </c>
      <c r="K630" s="113">
        <v>-4556</v>
      </c>
      <c r="L630" s="113" t="s">
        <v>790</v>
      </c>
      <c r="M630" s="114" t="s">
        <v>355</v>
      </c>
      <c r="N630" s="114"/>
      <c r="O630" s="115" t="s">
        <v>1926</v>
      </c>
      <c r="P630" s="115" t="s">
        <v>165</v>
      </c>
    </row>
    <row r="631" spans="1:16" x14ac:dyDescent="0.2">
      <c r="A631" s="69" t="str">
        <f t="shared" si="54"/>
        <v> AC 207.17 </v>
      </c>
      <c r="B631" s="2" t="str">
        <f t="shared" si="55"/>
        <v>I</v>
      </c>
      <c r="C631" s="69">
        <f t="shared" si="56"/>
        <v>36779.413999999997</v>
      </c>
      <c r="D631" t="str">
        <f t="shared" si="57"/>
        <v>vis</v>
      </c>
      <c r="E631">
        <f>VLOOKUP(C631,'Active 1'!C$21:E$968,3,FALSE)</f>
        <v>-4553.009114391697</v>
      </c>
      <c r="F631" s="2" t="s">
        <v>345</v>
      </c>
      <c r="G631" t="str">
        <f t="shared" si="58"/>
        <v>36779.414</v>
      </c>
      <c r="H631" s="69">
        <f t="shared" si="59"/>
        <v>-4553</v>
      </c>
      <c r="I631" s="113" t="s">
        <v>1927</v>
      </c>
      <c r="J631" s="114" t="s">
        <v>1928</v>
      </c>
      <c r="K631" s="113">
        <v>-4553</v>
      </c>
      <c r="L631" s="113" t="s">
        <v>588</v>
      </c>
      <c r="M631" s="114" t="s">
        <v>355</v>
      </c>
      <c r="N631" s="114"/>
      <c r="O631" s="115" t="s">
        <v>1921</v>
      </c>
      <c r="P631" s="115" t="s">
        <v>164</v>
      </c>
    </row>
    <row r="632" spans="1:16" x14ac:dyDescent="0.2">
      <c r="A632" s="69" t="str">
        <f t="shared" si="54"/>
        <v> AC 207.17 </v>
      </c>
      <c r="B632" s="2" t="str">
        <f t="shared" si="55"/>
        <v>I</v>
      </c>
      <c r="C632" s="69">
        <f t="shared" si="56"/>
        <v>36811.286999999997</v>
      </c>
      <c r="D632" t="str">
        <f t="shared" si="57"/>
        <v>vis</v>
      </c>
      <c r="E632">
        <f>VLOOKUP(C632,'Active 1'!C$21:E$968,3,FALSE)</f>
        <v>-4534.0070738051681</v>
      </c>
      <c r="F632" s="2" t="s">
        <v>345</v>
      </c>
      <c r="G632" t="str">
        <f t="shared" si="58"/>
        <v>36811.287</v>
      </c>
      <c r="H632" s="69">
        <f t="shared" si="59"/>
        <v>-4534</v>
      </c>
      <c r="I632" s="113" t="s">
        <v>1929</v>
      </c>
      <c r="J632" s="114" t="s">
        <v>1930</v>
      </c>
      <c r="K632" s="113">
        <v>-4534</v>
      </c>
      <c r="L632" s="113" t="s">
        <v>395</v>
      </c>
      <c r="M632" s="114" t="s">
        <v>355</v>
      </c>
      <c r="N632" s="114"/>
      <c r="O632" s="115" t="s">
        <v>1921</v>
      </c>
      <c r="P632" s="115" t="s">
        <v>164</v>
      </c>
    </row>
    <row r="633" spans="1:16" x14ac:dyDescent="0.2">
      <c r="A633" s="69" t="str">
        <f t="shared" si="54"/>
        <v> AC 207.17 </v>
      </c>
      <c r="B633" s="2" t="str">
        <f t="shared" si="55"/>
        <v>I</v>
      </c>
      <c r="C633" s="69">
        <f t="shared" si="56"/>
        <v>36816.317999999999</v>
      </c>
      <c r="D633" t="str">
        <f t="shared" si="57"/>
        <v>vis</v>
      </c>
      <c r="E633">
        <f>VLOOKUP(C633,'Active 1'!C$21:E$968,3,FALSE)</f>
        <v>-4531.0076929439101</v>
      </c>
      <c r="F633" s="2" t="s">
        <v>345</v>
      </c>
      <c r="G633" t="str">
        <f t="shared" si="58"/>
        <v>36816.318</v>
      </c>
      <c r="H633" s="69">
        <f t="shared" si="59"/>
        <v>-4531</v>
      </c>
      <c r="I633" s="113" t="s">
        <v>1931</v>
      </c>
      <c r="J633" s="114" t="s">
        <v>1932</v>
      </c>
      <c r="K633" s="113">
        <v>-4531</v>
      </c>
      <c r="L633" s="113" t="s">
        <v>602</v>
      </c>
      <c r="M633" s="114" t="s">
        <v>355</v>
      </c>
      <c r="N633" s="114"/>
      <c r="O633" s="115" t="s">
        <v>1921</v>
      </c>
      <c r="P633" s="115" t="s">
        <v>164</v>
      </c>
    </row>
    <row r="634" spans="1:16" x14ac:dyDescent="0.2">
      <c r="A634" s="69" t="str">
        <f t="shared" si="54"/>
        <v>BAVM 15 </v>
      </c>
      <c r="B634" s="2" t="str">
        <f t="shared" si="55"/>
        <v>I</v>
      </c>
      <c r="C634" s="69">
        <f t="shared" si="56"/>
        <v>37881.451999999997</v>
      </c>
      <c r="D634" t="str">
        <f t="shared" si="57"/>
        <v>vis</v>
      </c>
      <c r="E634">
        <f>VLOOKUP(C634,'Active 1'!C$21:E$968,3,FALSE)</f>
        <v>-3895.9962569920826</v>
      </c>
      <c r="F634" s="2" t="s">
        <v>345</v>
      </c>
      <c r="G634" t="str">
        <f t="shared" si="58"/>
        <v>37881.452</v>
      </c>
      <c r="H634" s="69">
        <f t="shared" si="59"/>
        <v>-3896</v>
      </c>
      <c r="I634" s="113" t="s">
        <v>1933</v>
      </c>
      <c r="J634" s="114" t="s">
        <v>1934</v>
      </c>
      <c r="K634" s="113">
        <v>-3896</v>
      </c>
      <c r="L634" s="113" t="s">
        <v>717</v>
      </c>
      <c r="M634" s="114" t="s">
        <v>355</v>
      </c>
      <c r="N634" s="114"/>
      <c r="O634" s="115" t="s">
        <v>1935</v>
      </c>
      <c r="P634" s="116" t="s">
        <v>166</v>
      </c>
    </row>
    <row r="635" spans="1:16" x14ac:dyDescent="0.2">
      <c r="A635" s="69" t="str">
        <f t="shared" si="54"/>
        <v>BAVM 15 </v>
      </c>
      <c r="B635" s="2" t="str">
        <f t="shared" si="55"/>
        <v>II</v>
      </c>
      <c r="C635" s="69">
        <f t="shared" si="56"/>
        <v>37939.319000000003</v>
      </c>
      <c r="D635" t="str">
        <f t="shared" si="57"/>
        <v>vis</v>
      </c>
      <c r="E635">
        <f>VLOOKUP(C635,'Active 1'!C$21:E$968,3,FALSE)</f>
        <v>-3861.4971171991288</v>
      </c>
      <c r="F635" s="2" t="s">
        <v>345</v>
      </c>
      <c r="G635" t="str">
        <f t="shared" si="58"/>
        <v>37939.319</v>
      </c>
      <c r="H635" s="69">
        <f t="shared" si="59"/>
        <v>-3861.5</v>
      </c>
      <c r="I635" s="113" t="s">
        <v>1936</v>
      </c>
      <c r="J635" s="114" t="s">
        <v>1937</v>
      </c>
      <c r="K635" s="113">
        <v>-3861.5</v>
      </c>
      <c r="L635" s="113" t="s">
        <v>524</v>
      </c>
      <c r="M635" s="114" t="s">
        <v>355</v>
      </c>
      <c r="N635" s="114"/>
      <c r="O635" s="115" t="s">
        <v>1938</v>
      </c>
      <c r="P635" s="116" t="s">
        <v>166</v>
      </c>
    </row>
    <row r="636" spans="1:16" x14ac:dyDescent="0.2">
      <c r="A636" s="69" t="str">
        <f t="shared" si="54"/>
        <v> APJ 214.423 </v>
      </c>
      <c r="B636" s="2" t="str">
        <f t="shared" si="55"/>
        <v>I</v>
      </c>
      <c r="C636" s="69">
        <f t="shared" si="56"/>
        <v>38196.786200000002</v>
      </c>
      <c r="D636" t="str">
        <f t="shared" si="57"/>
        <v>vis</v>
      </c>
      <c r="E636">
        <f>VLOOKUP(C636,'Active 1'!C$21:E$968,3,FALSE)</f>
        <v>-3708.0003586856496</v>
      </c>
      <c r="F636" s="2" t="s">
        <v>345</v>
      </c>
      <c r="G636" t="str">
        <f t="shared" si="58"/>
        <v>38196.7862</v>
      </c>
      <c r="H636" s="69">
        <f t="shared" si="59"/>
        <v>-3708</v>
      </c>
      <c r="I636" s="113" t="s">
        <v>1939</v>
      </c>
      <c r="J636" s="114" t="s">
        <v>1940</v>
      </c>
      <c r="K636" s="113">
        <v>-3708</v>
      </c>
      <c r="L636" s="113" t="s">
        <v>1941</v>
      </c>
      <c r="M636" s="114" t="s">
        <v>349</v>
      </c>
      <c r="N636" s="114" t="s">
        <v>152</v>
      </c>
      <c r="O636" s="115" t="s">
        <v>1892</v>
      </c>
      <c r="P636" s="115" t="s">
        <v>167</v>
      </c>
    </row>
    <row r="637" spans="1:16" x14ac:dyDescent="0.2">
      <c r="A637" s="69" t="str">
        <f t="shared" si="54"/>
        <v> APJ 214.423 </v>
      </c>
      <c r="B637" s="2" t="str">
        <f t="shared" si="55"/>
        <v>I</v>
      </c>
      <c r="C637" s="69">
        <f t="shared" si="56"/>
        <v>38201.815999999999</v>
      </c>
      <c r="D637" t="str">
        <f t="shared" si="57"/>
        <v>vis</v>
      </c>
      <c r="E637">
        <f>VLOOKUP(C637,'Active 1'!C$21:E$968,3,FALSE)</f>
        <v>-3705.0016932402236</v>
      </c>
      <c r="F637" s="2" t="s">
        <v>345</v>
      </c>
      <c r="G637" t="str">
        <f t="shared" si="58"/>
        <v>38201.8160</v>
      </c>
      <c r="H637" s="69">
        <f t="shared" si="59"/>
        <v>-3705</v>
      </c>
      <c r="I637" s="113" t="s">
        <v>1942</v>
      </c>
      <c r="J637" s="114" t="s">
        <v>1943</v>
      </c>
      <c r="K637" s="113">
        <v>-3705</v>
      </c>
      <c r="L637" s="113" t="s">
        <v>1944</v>
      </c>
      <c r="M637" s="114" t="s">
        <v>349</v>
      </c>
      <c r="N637" s="114" t="s">
        <v>152</v>
      </c>
      <c r="O637" s="115" t="s">
        <v>1892</v>
      </c>
      <c r="P637" s="115" t="s">
        <v>167</v>
      </c>
    </row>
    <row r="638" spans="1:16" x14ac:dyDescent="0.2">
      <c r="A638" s="69" t="str">
        <f t="shared" si="54"/>
        <v> APJ 214.423 </v>
      </c>
      <c r="B638" s="2" t="str">
        <f t="shared" si="55"/>
        <v>II</v>
      </c>
      <c r="C638" s="69">
        <f t="shared" si="56"/>
        <v>38227.815000000002</v>
      </c>
      <c r="D638" t="str">
        <f t="shared" si="57"/>
        <v>vis</v>
      </c>
      <c r="E638">
        <f>VLOOKUP(C638,'Active 1'!C$21:E$968,3,FALSE)</f>
        <v>-3689.5016131345151</v>
      </c>
      <c r="F638" s="2" t="s">
        <v>345</v>
      </c>
      <c r="G638" t="str">
        <f t="shared" si="58"/>
        <v>38227.815</v>
      </c>
      <c r="H638" s="69">
        <f t="shared" si="59"/>
        <v>-3689.5</v>
      </c>
      <c r="I638" s="113" t="s">
        <v>1945</v>
      </c>
      <c r="J638" s="114" t="s">
        <v>1946</v>
      </c>
      <c r="K638" s="113">
        <v>-3689.5</v>
      </c>
      <c r="L638" s="113" t="s">
        <v>531</v>
      </c>
      <c r="M638" s="114" t="s">
        <v>349</v>
      </c>
      <c r="N638" s="114" t="s">
        <v>152</v>
      </c>
      <c r="O638" s="115" t="s">
        <v>1892</v>
      </c>
      <c r="P638" s="115" t="s">
        <v>167</v>
      </c>
    </row>
    <row r="639" spans="1:16" x14ac:dyDescent="0.2">
      <c r="A639" s="69" t="str">
        <f t="shared" si="54"/>
        <v> AN 288.69 </v>
      </c>
      <c r="B639" s="2" t="str">
        <f t="shared" si="55"/>
        <v>I</v>
      </c>
      <c r="C639" s="69">
        <f t="shared" si="56"/>
        <v>38240.396999999997</v>
      </c>
      <c r="D639" t="str">
        <f t="shared" si="57"/>
        <v>vis</v>
      </c>
      <c r="E639">
        <f>VLOOKUP(C639,'Active 1'!C$21:E$968,3,FALSE)</f>
        <v>-3682.0004781720195</v>
      </c>
      <c r="F639" s="2" t="s">
        <v>345</v>
      </c>
      <c r="G639" t="str">
        <f t="shared" si="58"/>
        <v>38240.397</v>
      </c>
      <c r="H639" s="69">
        <f t="shared" si="59"/>
        <v>-3682</v>
      </c>
      <c r="I639" s="113" t="s">
        <v>1947</v>
      </c>
      <c r="J639" s="114" t="s">
        <v>1948</v>
      </c>
      <c r="K639" s="113">
        <v>-3682</v>
      </c>
      <c r="L639" s="113" t="s">
        <v>371</v>
      </c>
      <c r="M639" s="114" t="s">
        <v>349</v>
      </c>
      <c r="N639" s="114" t="s">
        <v>152</v>
      </c>
      <c r="O639" s="115" t="s">
        <v>1949</v>
      </c>
      <c r="P639" s="115" t="s">
        <v>168</v>
      </c>
    </row>
    <row r="640" spans="1:16" x14ac:dyDescent="0.2">
      <c r="A640" s="69" t="str">
        <f t="shared" si="54"/>
        <v> AN 288.71 </v>
      </c>
      <c r="B640" s="2" t="str">
        <f t="shared" si="55"/>
        <v>I</v>
      </c>
      <c r="C640" s="69">
        <f t="shared" si="56"/>
        <v>38287.360000000001</v>
      </c>
      <c r="D640" t="str">
        <f t="shared" si="57"/>
        <v>vis</v>
      </c>
      <c r="E640">
        <f>VLOOKUP(C640,'Active 1'!C$21:E$968,3,FALSE)</f>
        <v>-3654.0020835412897</v>
      </c>
      <c r="F640" s="2" t="s">
        <v>345</v>
      </c>
      <c r="G640" t="str">
        <f t="shared" si="58"/>
        <v>38287.360</v>
      </c>
      <c r="H640" s="69">
        <f t="shared" si="59"/>
        <v>-3654</v>
      </c>
      <c r="I640" s="113" t="s">
        <v>1950</v>
      </c>
      <c r="J640" s="114" t="s">
        <v>1951</v>
      </c>
      <c r="K640" s="113">
        <v>-3654</v>
      </c>
      <c r="L640" s="113" t="s">
        <v>531</v>
      </c>
      <c r="M640" s="114" t="s">
        <v>355</v>
      </c>
      <c r="N640" s="114"/>
      <c r="O640" s="115" t="s">
        <v>1952</v>
      </c>
      <c r="P640" s="115" t="s">
        <v>169</v>
      </c>
    </row>
    <row r="641" spans="1:16" x14ac:dyDescent="0.2">
      <c r="A641" s="69" t="str">
        <f t="shared" si="54"/>
        <v> BRNO 6 </v>
      </c>
      <c r="B641" s="2" t="str">
        <f t="shared" si="55"/>
        <v>I</v>
      </c>
      <c r="C641" s="69">
        <f t="shared" si="56"/>
        <v>38557.423999999999</v>
      </c>
      <c r="D641" t="str">
        <f t="shared" si="57"/>
        <v>vis</v>
      </c>
      <c r="E641">
        <f>VLOOKUP(C641,'Active 1'!C$21:E$968,3,FALSE)</f>
        <v>-3492.9953666034266</v>
      </c>
      <c r="F641" s="2" t="s">
        <v>345</v>
      </c>
      <c r="G641" t="str">
        <f t="shared" si="58"/>
        <v>38557.424</v>
      </c>
      <c r="H641" s="69">
        <f t="shared" si="59"/>
        <v>-3493</v>
      </c>
      <c r="I641" s="113" t="s">
        <v>1953</v>
      </c>
      <c r="J641" s="114" t="s">
        <v>1954</v>
      </c>
      <c r="K641" s="113">
        <v>-3493</v>
      </c>
      <c r="L641" s="113" t="s">
        <v>528</v>
      </c>
      <c r="M641" s="114" t="s">
        <v>847</v>
      </c>
      <c r="N641" s="114"/>
      <c r="O641" s="115" t="s">
        <v>1955</v>
      </c>
      <c r="P641" s="115" t="s">
        <v>170</v>
      </c>
    </row>
    <row r="642" spans="1:16" x14ac:dyDescent="0.2">
      <c r="A642" s="69" t="str">
        <f t="shared" si="54"/>
        <v> AN 289.193 </v>
      </c>
      <c r="B642" s="2" t="str">
        <f t="shared" si="55"/>
        <v>I</v>
      </c>
      <c r="C642" s="69">
        <f t="shared" si="56"/>
        <v>38614.44</v>
      </c>
      <c r="D642" t="str">
        <f t="shared" si="57"/>
        <v>vis</v>
      </c>
      <c r="E642">
        <f>VLOOKUP(C642,'Active 1'!C$21:E$968,3,FALSE)</f>
        <v>-3459.0035758688978</v>
      </c>
      <c r="F642" s="2" t="s">
        <v>345</v>
      </c>
      <c r="G642" t="str">
        <f t="shared" si="58"/>
        <v>38614.440</v>
      </c>
      <c r="H642" s="69">
        <f t="shared" si="59"/>
        <v>-3459</v>
      </c>
      <c r="I642" s="113" t="s">
        <v>1956</v>
      </c>
      <c r="J642" s="114" t="s">
        <v>1957</v>
      </c>
      <c r="K642" s="113">
        <v>-3459</v>
      </c>
      <c r="L642" s="113" t="s">
        <v>367</v>
      </c>
      <c r="M642" s="114" t="s">
        <v>355</v>
      </c>
      <c r="N642" s="114"/>
      <c r="O642" s="115" t="s">
        <v>1958</v>
      </c>
      <c r="P642" s="115" t="s">
        <v>171</v>
      </c>
    </row>
    <row r="643" spans="1:16" x14ac:dyDescent="0.2">
      <c r="A643" s="69" t="str">
        <f t="shared" si="54"/>
        <v> AN 289.193 </v>
      </c>
      <c r="B643" s="2" t="str">
        <f t="shared" si="55"/>
        <v>I</v>
      </c>
      <c r="C643" s="69">
        <f t="shared" si="56"/>
        <v>38614.440999999999</v>
      </c>
      <c r="D643" t="str">
        <f t="shared" si="57"/>
        <v>vis</v>
      </c>
      <c r="E643">
        <f>VLOOKUP(C643,'Active 1'!C$21:E$968,3,FALSE)</f>
        <v>-3459.0029796890431</v>
      </c>
      <c r="F643" s="2" t="s">
        <v>345</v>
      </c>
      <c r="G643" t="str">
        <f t="shared" si="58"/>
        <v>38614.441</v>
      </c>
      <c r="H643" s="69">
        <f t="shared" si="59"/>
        <v>-3459</v>
      </c>
      <c r="I643" s="113" t="s">
        <v>1959</v>
      </c>
      <c r="J643" s="114" t="s">
        <v>1960</v>
      </c>
      <c r="K643" s="113">
        <v>-3459</v>
      </c>
      <c r="L643" s="113" t="s">
        <v>360</v>
      </c>
      <c r="M643" s="114" t="s">
        <v>355</v>
      </c>
      <c r="N643" s="114"/>
      <c r="O643" s="115" t="s">
        <v>1961</v>
      </c>
      <c r="P643" s="115" t="s">
        <v>171</v>
      </c>
    </row>
    <row r="644" spans="1:16" x14ac:dyDescent="0.2">
      <c r="A644" s="69" t="str">
        <f t="shared" si="54"/>
        <v> AN 289.193 </v>
      </c>
      <c r="B644" s="2" t="str">
        <f t="shared" si="55"/>
        <v>I</v>
      </c>
      <c r="C644" s="69">
        <f t="shared" si="56"/>
        <v>38614.442999999999</v>
      </c>
      <c r="D644" t="str">
        <f t="shared" si="57"/>
        <v>vis</v>
      </c>
      <c r="E644">
        <f>VLOOKUP(C644,'Active 1'!C$21:E$968,3,FALSE)</f>
        <v>-3459.0017873293282</v>
      </c>
      <c r="F644" s="2" t="s">
        <v>345</v>
      </c>
      <c r="G644" t="str">
        <f t="shared" si="58"/>
        <v>38614.443</v>
      </c>
      <c r="H644" s="69">
        <f t="shared" si="59"/>
        <v>-3459</v>
      </c>
      <c r="I644" s="113" t="s">
        <v>1962</v>
      </c>
      <c r="J644" s="114" t="s">
        <v>1963</v>
      </c>
      <c r="K644" s="113">
        <v>-3459</v>
      </c>
      <c r="L644" s="113" t="s">
        <v>531</v>
      </c>
      <c r="M644" s="114" t="s">
        <v>355</v>
      </c>
      <c r="N644" s="114"/>
      <c r="O644" s="115" t="s">
        <v>1964</v>
      </c>
      <c r="P644" s="115" t="s">
        <v>171</v>
      </c>
    </row>
    <row r="645" spans="1:16" x14ac:dyDescent="0.2">
      <c r="A645" s="69" t="str">
        <f t="shared" si="54"/>
        <v>BAVM 18 </v>
      </c>
      <c r="B645" s="2" t="str">
        <f t="shared" si="55"/>
        <v>I</v>
      </c>
      <c r="C645" s="69">
        <f t="shared" si="56"/>
        <v>38931.457999999999</v>
      </c>
      <c r="D645" t="str">
        <f t="shared" si="57"/>
        <v>vis</v>
      </c>
      <c r="E645">
        <f>VLOOKUP(C645,'Active 1'!C$21:E$968,3,FALSE)</f>
        <v>-3270.0038299190228</v>
      </c>
      <c r="F645" s="2" t="s">
        <v>345</v>
      </c>
      <c r="G645" t="str">
        <f t="shared" si="58"/>
        <v>38931.458</v>
      </c>
      <c r="H645" s="69">
        <f t="shared" si="59"/>
        <v>-3270</v>
      </c>
      <c r="I645" s="113" t="s">
        <v>1965</v>
      </c>
      <c r="J645" s="114" t="s">
        <v>1966</v>
      </c>
      <c r="K645" s="113">
        <v>-3270</v>
      </c>
      <c r="L645" s="113" t="s">
        <v>367</v>
      </c>
      <c r="M645" s="114" t="s">
        <v>355</v>
      </c>
      <c r="N645" s="114"/>
      <c r="O645" s="115" t="s">
        <v>1967</v>
      </c>
      <c r="P645" s="116" t="s">
        <v>173</v>
      </c>
    </row>
    <row r="646" spans="1:16" x14ac:dyDescent="0.2">
      <c r="A646" s="69" t="str">
        <f t="shared" si="54"/>
        <v>BAVM 18 </v>
      </c>
      <c r="B646" s="2" t="str">
        <f t="shared" si="55"/>
        <v>I</v>
      </c>
      <c r="C646" s="69">
        <f t="shared" si="56"/>
        <v>38931.462</v>
      </c>
      <c r="D646" t="str">
        <f t="shared" si="57"/>
        <v>vis</v>
      </c>
      <c r="E646">
        <f>VLOOKUP(C646,'Active 1'!C$21:E$968,3,FALSE)</f>
        <v>-3270.0014451995935</v>
      </c>
      <c r="F646" s="2" t="s">
        <v>345</v>
      </c>
      <c r="G646" t="str">
        <f t="shared" si="58"/>
        <v>38931.462</v>
      </c>
      <c r="H646" s="69">
        <f t="shared" si="59"/>
        <v>-3270</v>
      </c>
      <c r="I646" s="113" t="s">
        <v>1968</v>
      </c>
      <c r="J646" s="114" t="s">
        <v>1969</v>
      </c>
      <c r="K646" s="113">
        <v>-3270</v>
      </c>
      <c r="L646" s="113" t="s">
        <v>800</v>
      </c>
      <c r="M646" s="114" t="s">
        <v>355</v>
      </c>
      <c r="N646" s="114"/>
      <c r="O646" s="115" t="s">
        <v>1938</v>
      </c>
      <c r="P646" s="116" t="s">
        <v>173</v>
      </c>
    </row>
    <row r="647" spans="1:16" x14ac:dyDescent="0.2">
      <c r="A647" s="69" t="str">
        <f t="shared" si="54"/>
        <v>BAVM 18 </v>
      </c>
      <c r="B647" s="2" t="str">
        <f t="shared" si="55"/>
        <v>I</v>
      </c>
      <c r="C647" s="69">
        <f t="shared" si="56"/>
        <v>38939.841</v>
      </c>
      <c r="D647" t="str">
        <f t="shared" si="57"/>
        <v>vis</v>
      </c>
      <c r="E647">
        <f>VLOOKUP(C647,'Active 1'!C$21:E$968,3,FALSE)</f>
        <v>-3265.0060541766416</v>
      </c>
      <c r="F647" s="2" t="s">
        <v>345</v>
      </c>
      <c r="G647" t="str">
        <f t="shared" si="58"/>
        <v>38939.841</v>
      </c>
      <c r="H647" s="69">
        <f t="shared" si="59"/>
        <v>-3265</v>
      </c>
      <c r="I647" s="113" t="s">
        <v>1970</v>
      </c>
      <c r="J647" s="114" t="s">
        <v>1971</v>
      </c>
      <c r="K647" s="113">
        <v>-3265</v>
      </c>
      <c r="L647" s="113" t="s">
        <v>476</v>
      </c>
      <c r="M647" s="114" t="s">
        <v>355</v>
      </c>
      <c r="N647" s="114"/>
      <c r="O647" s="115" t="s">
        <v>1972</v>
      </c>
      <c r="P647" s="116" t="s">
        <v>173</v>
      </c>
    </row>
    <row r="648" spans="1:16" x14ac:dyDescent="0.2">
      <c r="A648" s="69" t="str">
        <f t="shared" si="54"/>
        <v> AA 16.158 </v>
      </c>
      <c r="B648" s="2" t="str">
        <f t="shared" si="55"/>
        <v>I</v>
      </c>
      <c r="C648" s="69">
        <f t="shared" si="56"/>
        <v>38941.51</v>
      </c>
      <c r="D648" t="str">
        <f t="shared" si="57"/>
        <v>vis</v>
      </c>
      <c r="E648">
        <f>VLOOKUP(C648,'Active 1'!C$21:E$968,3,FALSE)</f>
        <v>-3264.0110299950788</v>
      </c>
      <c r="F648" s="2" t="s">
        <v>345</v>
      </c>
      <c r="G648" t="str">
        <f t="shared" si="58"/>
        <v>38941.510</v>
      </c>
      <c r="H648" s="69">
        <f t="shared" si="59"/>
        <v>-3264</v>
      </c>
      <c r="I648" s="113" t="s">
        <v>1973</v>
      </c>
      <c r="J648" s="114" t="s">
        <v>1974</v>
      </c>
      <c r="K648" s="113">
        <v>-3264</v>
      </c>
      <c r="L648" s="113" t="s">
        <v>407</v>
      </c>
      <c r="M648" s="114" t="s">
        <v>355</v>
      </c>
      <c r="N648" s="114"/>
      <c r="O648" s="115" t="s">
        <v>1730</v>
      </c>
      <c r="P648" s="115" t="s">
        <v>174</v>
      </c>
    </row>
    <row r="649" spans="1:16" x14ac:dyDescent="0.2">
      <c r="A649" s="69" t="str">
        <f t="shared" si="54"/>
        <v>BAVM 18 </v>
      </c>
      <c r="B649" s="2" t="str">
        <f t="shared" si="55"/>
        <v>I</v>
      </c>
      <c r="C649" s="69">
        <f t="shared" si="56"/>
        <v>39057.254000000001</v>
      </c>
      <c r="D649" t="str">
        <f t="shared" si="57"/>
        <v>vis</v>
      </c>
      <c r="E649">
        <f>VLOOKUP(C649,'Active 1'!C$21:E$968,3,FALSE)</f>
        <v>-3195.0067886106076</v>
      </c>
      <c r="F649" s="2" t="s">
        <v>345</v>
      </c>
      <c r="G649" t="str">
        <f t="shared" si="58"/>
        <v>39057.254</v>
      </c>
      <c r="H649" s="69">
        <f t="shared" si="59"/>
        <v>-3195</v>
      </c>
      <c r="I649" s="113" t="s">
        <v>1975</v>
      </c>
      <c r="J649" s="114" t="s">
        <v>1976</v>
      </c>
      <c r="K649" s="113">
        <v>-3195</v>
      </c>
      <c r="L649" s="113" t="s">
        <v>385</v>
      </c>
      <c r="M649" s="114" t="s">
        <v>355</v>
      </c>
      <c r="N649" s="114"/>
      <c r="O649" s="115" t="s">
        <v>1967</v>
      </c>
      <c r="P649" s="116" t="s">
        <v>173</v>
      </c>
    </row>
    <row r="650" spans="1:16" x14ac:dyDescent="0.2">
      <c r="A650" s="69" t="str">
        <f t="shared" si="54"/>
        <v> RJOC 7.148 </v>
      </c>
      <c r="B650" s="2" t="str">
        <f t="shared" si="55"/>
        <v>I</v>
      </c>
      <c r="C650" s="69">
        <f t="shared" si="56"/>
        <v>39275.313000000002</v>
      </c>
      <c r="D650" t="str">
        <f t="shared" si="57"/>
        <v>vis</v>
      </c>
      <c r="E650">
        <f>VLOOKUP(C650,'Active 1'!C$21:E$968,3,FALSE)</f>
        <v>-3065.004405143156</v>
      </c>
      <c r="F650" s="2" t="s">
        <v>345</v>
      </c>
      <c r="G650" t="str">
        <f t="shared" si="58"/>
        <v>39275.313</v>
      </c>
      <c r="H650" s="69">
        <f t="shared" si="59"/>
        <v>-3065</v>
      </c>
      <c r="I650" s="113" t="s">
        <v>1977</v>
      </c>
      <c r="J650" s="114" t="s">
        <v>1978</v>
      </c>
      <c r="K650" s="113">
        <v>-3065</v>
      </c>
      <c r="L650" s="113" t="s">
        <v>607</v>
      </c>
      <c r="M650" s="114" t="s">
        <v>349</v>
      </c>
      <c r="N650" s="114" t="s">
        <v>152</v>
      </c>
      <c r="O650" s="115" t="s">
        <v>1979</v>
      </c>
      <c r="P650" s="115" t="s">
        <v>177</v>
      </c>
    </row>
    <row r="651" spans="1:16" x14ac:dyDescent="0.2">
      <c r="A651" s="69" t="str">
        <f t="shared" ref="A651:A714" si="60">P651</f>
        <v> RJOC 8.6 </v>
      </c>
      <c r="B651" s="2" t="str">
        <f t="shared" ref="B651:B714" si="61">IF(H651=INT(H651),"I","II")</f>
        <v>I</v>
      </c>
      <c r="C651" s="69">
        <f t="shared" ref="C651:C714" si="62">1*G651</f>
        <v>39649.358999999997</v>
      </c>
      <c r="D651" t="str">
        <f t="shared" ref="D651:D714" si="63">VLOOKUP(F651,I$1:J$5,2,FALSE)</f>
        <v>vis</v>
      </c>
      <c r="E651">
        <f>VLOOKUP(C651,'Active 1'!C$21:E$968,3,FALSE)</f>
        <v>-2842.0057143004692</v>
      </c>
      <c r="F651" s="2" t="s">
        <v>345</v>
      </c>
      <c r="G651" t="str">
        <f t="shared" ref="G651:G714" si="64">MID(I651,3,LEN(I651)-3)</f>
        <v>39649.359</v>
      </c>
      <c r="H651" s="69">
        <f t="shared" ref="H651:H714" si="65">1*K651</f>
        <v>-2842</v>
      </c>
      <c r="I651" s="113" t="s">
        <v>1980</v>
      </c>
      <c r="J651" s="114" t="s">
        <v>1981</v>
      </c>
      <c r="K651" s="113">
        <v>-2842</v>
      </c>
      <c r="L651" s="113" t="s">
        <v>476</v>
      </c>
      <c r="M651" s="114" t="s">
        <v>349</v>
      </c>
      <c r="N651" s="114" t="s">
        <v>152</v>
      </c>
      <c r="O651" s="115" t="s">
        <v>1979</v>
      </c>
      <c r="P651" s="115" t="s">
        <v>179</v>
      </c>
    </row>
    <row r="652" spans="1:16" x14ac:dyDescent="0.2">
      <c r="A652" s="69" t="str">
        <f t="shared" si="60"/>
        <v> AVSJ 3.64 </v>
      </c>
      <c r="B652" s="2" t="str">
        <f t="shared" si="61"/>
        <v>I</v>
      </c>
      <c r="C652" s="69">
        <f t="shared" si="62"/>
        <v>39694.642</v>
      </c>
      <c r="D652" t="str">
        <f t="shared" si="63"/>
        <v>vis</v>
      </c>
      <c r="E652">
        <f>VLOOKUP(C652,'Active 1'!C$21:E$968,3,FALSE)</f>
        <v>-2815.0089018297294</v>
      </c>
      <c r="F652" s="2" t="s">
        <v>345</v>
      </c>
      <c r="G652" t="str">
        <f t="shared" si="64"/>
        <v>39694.642</v>
      </c>
      <c r="H652" s="69">
        <f t="shared" si="65"/>
        <v>-2815</v>
      </c>
      <c r="I652" s="113" t="s">
        <v>1982</v>
      </c>
      <c r="J652" s="114" t="s">
        <v>1983</v>
      </c>
      <c r="K652" s="113">
        <v>-2815</v>
      </c>
      <c r="L652" s="113" t="s">
        <v>588</v>
      </c>
      <c r="M652" s="114" t="s">
        <v>355</v>
      </c>
      <c r="N652" s="114"/>
      <c r="O652" s="115" t="s">
        <v>1984</v>
      </c>
      <c r="P652" s="115" t="s">
        <v>180</v>
      </c>
    </row>
    <row r="653" spans="1:16" x14ac:dyDescent="0.2">
      <c r="A653" s="69" t="str">
        <f t="shared" si="60"/>
        <v> RJOC 7.198 </v>
      </c>
      <c r="B653" s="2" t="str">
        <f t="shared" si="61"/>
        <v>I</v>
      </c>
      <c r="C653" s="69">
        <f t="shared" si="62"/>
        <v>40070.372000000003</v>
      </c>
      <c r="D653" t="str">
        <f t="shared" si="63"/>
        <v>vis</v>
      </c>
      <c r="E653">
        <f>VLOOKUP(C653,'Active 1'!C$21:E$968,3,FALSE)</f>
        <v>-2591.0062441076188</v>
      </c>
      <c r="F653" s="2" t="s">
        <v>345</v>
      </c>
      <c r="G653" t="str">
        <f t="shared" si="64"/>
        <v>40070.372</v>
      </c>
      <c r="H653" s="69">
        <f t="shared" si="65"/>
        <v>-2591</v>
      </c>
      <c r="I653" s="113" t="s">
        <v>1985</v>
      </c>
      <c r="J653" s="114" t="s">
        <v>1986</v>
      </c>
      <c r="K653" s="113">
        <v>-2591</v>
      </c>
      <c r="L653" s="113" t="s">
        <v>476</v>
      </c>
      <c r="M653" s="114" t="s">
        <v>349</v>
      </c>
      <c r="N653" s="114" t="s">
        <v>152</v>
      </c>
      <c r="O653" s="115" t="s">
        <v>1979</v>
      </c>
      <c r="P653" s="115" t="s">
        <v>181</v>
      </c>
    </row>
    <row r="654" spans="1:16" x14ac:dyDescent="0.2">
      <c r="A654" s="69" t="str">
        <f t="shared" si="60"/>
        <v> AVSJ 3.64 </v>
      </c>
      <c r="B654" s="2" t="str">
        <f t="shared" si="61"/>
        <v>I</v>
      </c>
      <c r="C654" s="69">
        <f t="shared" si="62"/>
        <v>40333.71</v>
      </c>
      <c r="D654" t="str">
        <f t="shared" si="63"/>
        <v>vis</v>
      </c>
      <c r="E654">
        <f>VLOOKUP(C654,'Active 1'!C$21:E$968,3,FALSE)</f>
        <v>-2434.0094328888613</v>
      </c>
      <c r="F654" s="2" t="s">
        <v>345</v>
      </c>
      <c r="G654" t="str">
        <f t="shared" si="64"/>
        <v>40333.710</v>
      </c>
      <c r="H654" s="69">
        <f t="shared" si="65"/>
        <v>-2434</v>
      </c>
      <c r="I654" s="113" t="s">
        <v>1987</v>
      </c>
      <c r="J654" s="114" t="s">
        <v>1988</v>
      </c>
      <c r="K654" s="113">
        <v>-2434</v>
      </c>
      <c r="L654" s="113" t="s">
        <v>1989</v>
      </c>
      <c r="M654" s="114" t="s">
        <v>355</v>
      </c>
      <c r="N654" s="114"/>
      <c r="O654" s="115" t="s">
        <v>1990</v>
      </c>
      <c r="P654" s="115" t="s">
        <v>180</v>
      </c>
    </row>
    <row r="655" spans="1:16" x14ac:dyDescent="0.2">
      <c r="A655" s="69" t="str">
        <f t="shared" si="60"/>
        <v> AVSJ 3.64 </v>
      </c>
      <c r="B655" s="2" t="str">
        <f t="shared" si="61"/>
        <v>I</v>
      </c>
      <c r="C655" s="69">
        <f t="shared" si="62"/>
        <v>40338.758000000002</v>
      </c>
      <c r="D655" t="str">
        <f t="shared" si="63"/>
        <v>vis</v>
      </c>
      <c r="E655">
        <f>VLOOKUP(C655,'Active 1'!C$21:E$968,3,FALSE)</f>
        <v>-2430.9999169700322</v>
      </c>
      <c r="F655" s="2" t="s">
        <v>345</v>
      </c>
      <c r="G655" t="str">
        <f t="shared" si="64"/>
        <v>40338.758</v>
      </c>
      <c r="H655" s="69">
        <f t="shared" si="65"/>
        <v>-2431</v>
      </c>
      <c r="I655" s="113" t="s">
        <v>1991</v>
      </c>
      <c r="J655" s="114" t="s">
        <v>1992</v>
      </c>
      <c r="K655" s="113">
        <v>-2431</v>
      </c>
      <c r="L655" s="113" t="s">
        <v>541</v>
      </c>
      <c r="M655" s="114" t="s">
        <v>355</v>
      </c>
      <c r="N655" s="114"/>
      <c r="O655" s="115" t="s">
        <v>1990</v>
      </c>
      <c r="P655" s="115" t="s">
        <v>180</v>
      </c>
    </row>
    <row r="656" spans="1:16" x14ac:dyDescent="0.2">
      <c r="A656" s="69" t="str">
        <f t="shared" si="60"/>
        <v> RJOC 8.6 </v>
      </c>
      <c r="B656" s="2" t="str">
        <f t="shared" si="61"/>
        <v>I</v>
      </c>
      <c r="C656" s="69">
        <f t="shared" si="62"/>
        <v>40419.26</v>
      </c>
      <c r="D656" t="str">
        <f t="shared" si="63"/>
        <v>vis</v>
      </c>
      <c r="E656">
        <f>VLOOKUP(C656,'Active 1'!C$21:E$968,3,FALSE)</f>
        <v>-2383.0062461107841</v>
      </c>
      <c r="F656" s="2" t="s">
        <v>345</v>
      </c>
      <c r="G656" t="str">
        <f t="shared" si="64"/>
        <v>40419.260</v>
      </c>
      <c r="H656" s="69">
        <f t="shared" si="65"/>
        <v>-2383</v>
      </c>
      <c r="I656" s="113" t="s">
        <v>1993</v>
      </c>
      <c r="J656" s="114" t="s">
        <v>1994</v>
      </c>
      <c r="K656" s="113">
        <v>-2383</v>
      </c>
      <c r="L656" s="113" t="s">
        <v>476</v>
      </c>
      <c r="M656" s="114" t="s">
        <v>349</v>
      </c>
      <c r="N656" s="114" t="s">
        <v>152</v>
      </c>
      <c r="O656" s="115" t="s">
        <v>1979</v>
      </c>
      <c r="P656" s="115" t="s">
        <v>179</v>
      </c>
    </row>
    <row r="657" spans="1:16" x14ac:dyDescent="0.2">
      <c r="A657" s="69" t="str">
        <f t="shared" si="60"/>
        <v> AVSJ 3.64 </v>
      </c>
      <c r="B657" s="2" t="str">
        <f t="shared" si="61"/>
        <v>I</v>
      </c>
      <c r="C657" s="69">
        <f t="shared" si="62"/>
        <v>40427.652000000002</v>
      </c>
      <c r="D657" t="str">
        <f t="shared" si="63"/>
        <v>vis</v>
      </c>
      <c r="E657">
        <f>VLOOKUP(C657,'Active 1'!C$21:E$968,3,FALSE)</f>
        <v>-2378.00310474969</v>
      </c>
      <c r="F657" s="2" t="s">
        <v>345</v>
      </c>
      <c r="G657" t="str">
        <f t="shared" si="64"/>
        <v>40427.652</v>
      </c>
      <c r="H657" s="69">
        <f t="shared" si="65"/>
        <v>-2378</v>
      </c>
      <c r="I657" s="113" t="s">
        <v>1995</v>
      </c>
      <c r="J657" s="114" t="s">
        <v>1996</v>
      </c>
      <c r="K657" s="113">
        <v>-2378</v>
      </c>
      <c r="L657" s="113" t="s">
        <v>360</v>
      </c>
      <c r="M657" s="114" t="s">
        <v>355</v>
      </c>
      <c r="N657" s="114"/>
      <c r="O657" s="115" t="s">
        <v>1997</v>
      </c>
      <c r="P657" s="115" t="s">
        <v>180</v>
      </c>
    </row>
    <row r="658" spans="1:16" x14ac:dyDescent="0.2">
      <c r="A658" s="69" t="str">
        <f t="shared" si="60"/>
        <v> AVSJ 3.64 </v>
      </c>
      <c r="B658" s="2" t="str">
        <f t="shared" si="61"/>
        <v>I</v>
      </c>
      <c r="C658" s="69">
        <f t="shared" si="62"/>
        <v>40442.743000000002</v>
      </c>
      <c r="D658" t="str">
        <f t="shared" si="63"/>
        <v>vis</v>
      </c>
      <c r="E658">
        <f>VLOOKUP(C658,'Active 1'!C$21:E$968,3,FALSE)</f>
        <v>-2369.006154525634</v>
      </c>
      <c r="F658" s="2" t="s">
        <v>345</v>
      </c>
      <c r="G658" t="str">
        <f t="shared" si="64"/>
        <v>40442.743</v>
      </c>
      <c r="H658" s="69">
        <f t="shared" si="65"/>
        <v>-2369</v>
      </c>
      <c r="I658" s="113" t="s">
        <v>1998</v>
      </c>
      <c r="J658" s="114" t="s">
        <v>1999</v>
      </c>
      <c r="K658" s="113">
        <v>-2369</v>
      </c>
      <c r="L658" s="113" t="s">
        <v>476</v>
      </c>
      <c r="M658" s="114" t="s">
        <v>355</v>
      </c>
      <c r="N658" s="114"/>
      <c r="O658" s="115" t="s">
        <v>1984</v>
      </c>
      <c r="P658" s="115" t="s">
        <v>180</v>
      </c>
    </row>
    <row r="659" spans="1:16" x14ac:dyDescent="0.2">
      <c r="A659" s="69" t="str">
        <f t="shared" si="60"/>
        <v> AVSJ 3.64 </v>
      </c>
      <c r="B659" s="2" t="str">
        <f t="shared" si="61"/>
        <v>I</v>
      </c>
      <c r="C659" s="69">
        <f t="shared" si="62"/>
        <v>40447.769999999997</v>
      </c>
      <c r="D659" t="str">
        <f t="shared" si="63"/>
        <v>vis</v>
      </c>
      <c r="E659">
        <f>VLOOKUP(C659,'Active 1'!C$21:E$968,3,FALSE)</f>
        <v>-2366.0091583838093</v>
      </c>
      <c r="F659" s="2" t="s">
        <v>345</v>
      </c>
      <c r="G659" t="str">
        <f t="shared" si="64"/>
        <v>40447.770</v>
      </c>
      <c r="H659" s="69">
        <f t="shared" si="65"/>
        <v>-2366</v>
      </c>
      <c r="I659" s="113" t="s">
        <v>2000</v>
      </c>
      <c r="J659" s="114" t="s">
        <v>2001</v>
      </c>
      <c r="K659" s="113">
        <v>-2366</v>
      </c>
      <c r="L659" s="113" t="s">
        <v>588</v>
      </c>
      <c r="M659" s="114" t="s">
        <v>355</v>
      </c>
      <c r="N659" s="114"/>
      <c r="O659" s="115" t="s">
        <v>1984</v>
      </c>
      <c r="P659" s="115" t="s">
        <v>180</v>
      </c>
    </row>
    <row r="660" spans="1:16" x14ac:dyDescent="0.2">
      <c r="A660" s="69" t="str">
        <f t="shared" si="60"/>
        <v> RJOC 8.6 </v>
      </c>
      <c r="B660" s="2" t="str">
        <f t="shared" si="61"/>
        <v>II</v>
      </c>
      <c r="C660" s="69">
        <f t="shared" si="62"/>
        <v>40455.324000000001</v>
      </c>
      <c r="D660" t="str">
        <f t="shared" si="63"/>
        <v>vis</v>
      </c>
      <c r="E660">
        <f>VLOOKUP(C660,'Active 1'!C$21:E$968,3,FALSE)</f>
        <v>-2361.505615742994</v>
      </c>
      <c r="F660" s="2" t="s">
        <v>345</v>
      </c>
      <c r="G660" t="str">
        <f t="shared" si="64"/>
        <v>40455.324</v>
      </c>
      <c r="H660" s="69">
        <f t="shared" si="65"/>
        <v>-2361.5</v>
      </c>
      <c r="I660" s="113" t="s">
        <v>2002</v>
      </c>
      <c r="J660" s="114" t="s">
        <v>2003</v>
      </c>
      <c r="K660" s="113">
        <v>-2361.5</v>
      </c>
      <c r="L660" s="113" t="s">
        <v>419</v>
      </c>
      <c r="M660" s="114" t="s">
        <v>349</v>
      </c>
      <c r="N660" s="114" t="s">
        <v>152</v>
      </c>
      <c r="O660" s="115" t="s">
        <v>1979</v>
      </c>
      <c r="P660" s="115" t="s">
        <v>179</v>
      </c>
    </row>
    <row r="661" spans="1:16" x14ac:dyDescent="0.2">
      <c r="A661" s="69" t="str">
        <f t="shared" si="60"/>
        <v>BAVM 26 </v>
      </c>
      <c r="B661" s="2" t="str">
        <f t="shared" si="61"/>
        <v>I</v>
      </c>
      <c r="C661" s="69">
        <f t="shared" si="62"/>
        <v>40481.309000000001</v>
      </c>
      <c r="D661" t="str">
        <f t="shared" si="63"/>
        <v>vis</v>
      </c>
      <c r="E661">
        <f>VLOOKUP(C661,'Active 1'!C$21:E$968,3,FALSE)</f>
        <v>-2346.0138821552869</v>
      </c>
      <c r="F661" s="2" t="s">
        <v>345</v>
      </c>
      <c r="G661" t="str">
        <f t="shared" si="64"/>
        <v>40481.309</v>
      </c>
      <c r="H661" s="69">
        <f t="shared" si="65"/>
        <v>-2346</v>
      </c>
      <c r="I661" s="113" t="s">
        <v>2004</v>
      </c>
      <c r="J661" s="114" t="s">
        <v>2005</v>
      </c>
      <c r="K661" s="113">
        <v>-2346</v>
      </c>
      <c r="L661" s="113" t="s">
        <v>760</v>
      </c>
      <c r="M661" s="114" t="s">
        <v>355</v>
      </c>
      <c r="N661" s="114"/>
      <c r="O661" s="115" t="s">
        <v>2006</v>
      </c>
      <c r="P661" s="116" t="s">
        <v>185</v>
      </c>
    </row>
    <row r="662" spans="1:16" x14ac:dyDescent="0.2">
      <c r="A662" s="69" t="str">
        <f t="shared" si="60"/>
        <v> ASS 120.170 </v>
      </c>
      <c r="B662" s="2" t="str">
        <f t="shared" si="61"/>
        <v>I</v>
      </c>
      <c r="C662" s="69">
        <f t="shared" si="62"/>
        <v>40665.828200000004</v>
      </c>
      <c r="D662" t="str">
        <f t="shared" si="63"/>
        <v>vis</v>
      </c>
      <c r="E662">
        <f>VLOOKUP(C662,'Active 1'!C$21:E$968,3,FALSE)</f>
        <v>-2236.0072518602401</v>
      </c>
      <c r="F662" s="2" t="s">
        <v>345</v>
      </c>
      <c r="G662" t="str">
        <f t="shared" si="64"/>
        <v>40665.8282</v>
      </c>
      <c r="H662" s="69">
        <f t="shared" si="65"/>
        <v>-2236</v>
      </c>
      <c r="I662" s="113" t="s">
        <v>2007</v>
      </c>
      <c r="J662" s="114" t="s">
        <v>2008</v>
      </c>
      <c r="K662" s="113">
        <v>-2236</v>
      </c>
      <c r="L662" s="113" t="s">
        <v>2009</v>
      </c>
      <c r="M662" s="114" t="s">
        <v>349</v>
      </c>
      <c r="N662" s="114" t="s">
        <v>152</v>
      </c>
      <c r="O662" s="115" t="s">
        <v>2010</v>
      </c>
      <c r="P662" s="115" t="s">
        <v>142</v>
      </c>
    </row>
    <row r="663" spans="1:16" x14ac:dyDescent="0.2">
      <c r="A663" s="69" t="str">
        <f t="shared" si="60"/>
        <v> ASS 120.170 </v>
      </c>
      <c r="B663" s="2" t="str">
        <f t="shared" si="61"/>
        <v>II</v>
      </c>
      <c r="C663" s="69">
        <f t="shared" si="62"/>
        <v>40666.669699999999</v>
      </c>
      <c r="D663" t="str">
        <f t="shared" si="63"/>
        <v>vis</v>
      </c>
      <c r="E663">
        <f>VLOOKUP(C663,'Active 1'!C$21:E$968,3,FALSE)</f>
        <v>-2235.5055665104624</v>
      </c>
      <c r="F663" s="2" t="s">
        <v>345</v>
      </c>
      <c r="G663" t="str">
        <f t="shared" si="64"/>
        <v>40666.6697</v>
      </c>
      <c r="H663" s="69">
        <f t="shared" si="65"/>
        <v>-2235.5</v>
      </c>
      <c r="I663" s="113" t="s">
        <v>2011</v>
      </c>
      <c r="J663" s="114" t="s">
        <v>2012</v>
      </c>
      <c r="K663" s="113">
        <v>-2235.5</v>
      </c>
      <c r="L663" s="113" t="s">
        <v>2013</v>
      </c>
      <c r="M663" s="114" t="s">
        <v>349</v>
      </c>
      <c r="N663" s="114" t="s">
        <v>152</v>
      </c>
      <c r="O663" s="115" t="s">
        <v>2010</v>
      </c>
      <c r="P663" s="115" t="s">
        <v>142</v>
      </c>
    </row>
    <row r="664" spans="1:16" x14ac:dyDescent="0.2">
      <c r="A664" s="69" t="str">
        <f t="shared" si="60"/>
        <v> AVSJ 4.90 </v>
      </c>
      <c r="B664" s="2" t="str">
        <f t="shared" si="61"/>
        <v>I</v>
      </c>
      <c r="C664" s="69">
        <f t="shared" si="62"/>
        <v>40744.656999999999</v>
      </c>
      <c r="D664" t="str">
        <f t="shared" si="63"/>
        <v>vis</v>
      </c>
      <c r="E664">
        <f>VLOOKUP(C664,'Active 1'!C$21:E$968,3,FALSE)</f>
        <v>-2189.0111091379567</v>
      </c>
      <c r="F664" s="2" t="s">
        <v>345</v>
      </c>
      <c r="G664" t="str">
        <f t="shared" si="64"/>
        <v>40744.657</v>
      </c>
      <c r="H664" s="69">
        <f t="shared" si="65"/>
        <v>-2189</v>
      </c>
      <c r="I664" s="113" t="s">
        <v>2014</v>
      </c>
      <c r="J664" s="114" t="s">
        <v>2015</v>
      </c>
      <c r="K664" s="113">
        <v>-2189</v>
      </c>
      <c r="L664" s="113" t="s">
        <v>407</v>
      </c>
      <c r="M664" s="114" t="s">
        <v>355</v>
      </c>
      <c r="N664" s="114"/>
      <c r="O664" s="115" t="s">
        <v>2016</v>
      </c>
      <c r="P664" s="115" t="s">
        <v>189</v>
      </c>
    </row>
    <row r="665" spans="1:16" x14ac:dyDescent="0.2">
      <c r="A665" s="69" t="str">
        <f t="shared" si="60"/>
        <v> AVSJ 4.90 </v>
      </c>
      <c r="B665" s="2" t="str">
        <f t="shared" si="61"/>
        <v>I</v>
      </c>
      <c r="C665" s="69">
        <f t="shared" si="62"/>
        <v>40764.796000000002</v>
      </c>
      <c r="D665" t="str">
        <f t="shared" si="63"/>
        <v>vis</v>
      </c>
      <c r="E665">
        <f>VLOOKUP(C665,'Active 1'!C$21:E$968,3,FALSE)</f>
        <v>-2177.0046429950717</v>
      </c>
      <c r="F665" s="2" t="s">
        <v>345</v>
      </c>
      <c r="G665" t="str">
        <f t="shared" si="64"/>
        <v>40764.796</v>
      </c>
      <c r="H665" s="69">
        <f t="shared" si="65"/>
        <v>-2177</v>
      </c>
      <c r="I665" s="113" t="s">
        <v>2017</v>
      </c>
      <c r="J665" s="114" t="s">
        <v>2018</v>
      </c>
      <c r="K665" s="113">
        <v>-2177</v>
      </c>
      <c r="L665" s="113" t="s">
        <v>376</v>
      </c>
      <c r="M665" s="114" t="s">
        <v>355</v>
      </c>
      <c r="N665" s="114"/>
      <c r="O665" s="115" t="s">
        <v>884</v>
      </c>
      <c r="P665" s="115" t="s">
        <v>189</v>
      </c>
    </row>
    <row r="666" spans="1:16" x14ac:dyDescent="0.2">
      <c r="A666" s="69" t="str">
        <f t="shared" si="60"/>
        <v> RJOC 8.6 </v>
      </c>
      <c r="B666" s="2" t="str">
        <f t="shared" si="61"/>
        <v>I</v>
      </c>
      <c r="C666" s="69">
        <f t="shared" si="62"/>
        <v>40788.275999999998</v>
      </c>
      <c r="D666" t="str">
        <f t="shared" si="63"/>
        <v>vis</v>
      </c>
      <c r="E666">
        <f>VLOOKUP(C666,'Active 1'!C$21:E$968,3,FALSE)</f>
        <v>-2163.0063399494957</v>
      </c>
      <c r="F666" s="2" t="s">
        <v>345</v>
      </c>
      <c r="G666" t="str">
        <f t="shared" si="64"/>
        <v>40788.276</v>
      </c>
      <c r="H666" s="69">
        <f t="shared" si="65"/>
        <v>-2163</v>
      </c>
      <c r="I666" s="113" t="s">
        <v>2019</v>
      </c>
      <c r="J666" s="114" t="s">
        <v>2020</v>
      </c>
      <c r="K666" s="113">
        <v>-2163</v>
      </c>
      <c r="L666" s="113" t="s">
        <v>385</v>
      </c>
      <c r="M666" s="114" t="s">
        <v>349</v>
      </c>
      <c r="N666" s="114" t="s">
        <v>152</v>
      </c>
      <c r="O666" s="115" t="s">
        <v>1979</v>
      </c>
      <c r="P666" s="115" t="s">
        <v>179</v>
      </c>
    </row>
    <row r="667" spans="1:16" x14ac:dyDescent="0.2">
      <c r="A667" s="69" t="str">
        <f t="shared" si="60"/>
        <v>BAVM 25 </v>
      </c>
      <c r="B667" s="2" t="str">
        <f t="shared" si="61"/>
        <v>I</v>
      </c>
      <c r="C667" s="69">
        <f t="shared" si="62"/>
        <v>40845.302000000003</v>
      </c>
      <c r="D667" t="str">
        <f t="shared" si="63"/>
        <v>vis</v>
      </c>
      <c r="E667">
        <f>VLOOKUP(C667,'Active 1'!C$21:E$968,3,FALSE)</f>
        <v>-2129.0085874163947</v>
      </c>
      <c r="F667" s="2" t="s">
        <v>345</v>
      </c>
      <c r="G667" t="str">
        <f t="shared" si="64"/>
        <v>40845.302</v>
      </c>
      <c r="H667" s="69">
        <f t="shared" si="65"/>
        <v>-2129</v>
      </c>
      <c r="I667" s="113" t="s">
        <v>2021</v>
      </c>
      <c r="J667" s="114" t="s">
        <v>2022</v>
      </c>
      <c r="K667" s="113">
        <v>-2129</v>
      </c>
      <c r="L667" s="113" t="s">
        <v>364</v>
      </c>
      <c r="M667" s="114" t="s">
        <v>355</v>
      </c>
      <c r="N667" s="114"/>
      <c r="O667" s="115" t="s">
        <v>1938</v>
      </c>
      <c r="P667" s="116" t="s">
        <v>193</v>
      </c>
    </row>
    <row r="668" spans="1:16" x14ac:dyDescent="0.2">
      <c r="A668" s="69" t="str">
        <f t="shared" si="60"/>
        <v>VSB 47 </v>
      </c>
      <c r="B668" s="2" t="str">
        <f t="shared" si="61"/>
        <v>I</v>
      </c>
      <c r="C668" s="69">
        <f t="shared" si="62"/>
        <v>41038.207999999999</v>
      </c>
      <c r="D668" t="str">
        <f t="shared" si="63"/>
        <v>vis</v>
      </c>
      <c r="E668">
        <f>VLOOKUP(C668,'Active 1'!C$21:E$968,3,FALSE)</f>
        <v>-2014.0019158955149</v>
      </c>
      <c r="F668" s="2" t="s">
        <v>345</v>
      </c>
      <c r="G668" t="str">
        <f t="shared" si="64"/>
        <v>41038.208</v>
      </c>
      <c r="H668" s="69">
        <f t="shared" si="65"/>
        <v>-2014</v>
      </c>
      <c r="I668" s="113" t="s">
        <v>2023</v>
      </c>
      <c r="J668" s="114" t="s">
        <v>2024</v>
      </c>
      <c r="K668" s="113">
        <v>-2014</v>
      </c>
      <c r="L668" s="113" t="s">
        <v>531</v>
      </c>
      <c r="M668" s="114" t="s">
        <v>355</v>
      </c>
      <c r="N668" s="114"/>
      <c r="O668" s="115" t="s">
        <v>2025</v>
      </c>
      <c r="P668" s="116" t="s">
        <v>120</v>
      </c>
    </row>
    <row r="669" spans="1:16" x14ac:dyDescent="0.2">
      <c r="A669" s="69" t="str">
        <f t="shared" si="60"/>
        <v> AVSJ 5.36 </v>
      </c>
      <c r="B669" s="2" t="str">
        <f t="shared" si="61"/>
        <v>I</v>
      </c>
      <c r="C669" s="69">
        <f t="shared" si="62"/>
        <v>41108.661</v>
      </c>
      <c r="D669" t="str">
        <f t="shared" si="63"/>
        <v>vis</v>
      </c>
      <c r="E669">
        <f>VLOOKUP(C669,'Active 1'!C$21:E$968,3,FALSE)</f>
        <v>-1971.9992564206366</v>
      </c>
      <c r="F669" s="2" t="s">
        <v>345</v>
      </c>
      <c r="G669" t="str">
        <f t="shared" si="64"/>
        <v>41108.661</v>
      </c>
      <c r="H669" s="69">
        <f t="shared" si="65"/>
        <v>-1972</v>
      </c>
      <c r="I669" s="113" t="s">
        <v>2026</v>
      </c>
      <c r="J669" s="114" t="s">
        <v>2027</v>
      </c>
      <c r="K669" s="113">
        <v>-1972</v>
      </c>
      <c r="L669" s="113" t="s">
        <v>422</v>
      </c>
      <c r="M669" s="114" t="s">
        <v>355</v>
      </c>
      <c r="N669" s="114"/>
      <c r="O669" s="115" t="s">
        <v>2016</v>
      </c>
      <c r="P669" s="115" t="s">
        <v>197</v>
      </c>
    </row>
    <row r="670" spans="1:16" x14ac:dyDescent="0.2">
      <c r="A670" s="69" t="str">
        <f t="shared" si="60"/>
        <v>BAVM 25 </v>
      </c>
      <c r="B670" s="2" t="str">
        <f t="shared" si="61"/>
        <v>I</v>
      </c>
      <c r="C670" s="69">
        <f t="shared" si="62"/>
        <v>41130.463000000003</v>
      </c>
      <c r="D670" t="str">
        <f t="shared" si="63"/>
        <v>vis</v>
      </c>
      <c r="E670">
        <f>VLOOKUP(C670,'Active 1'!C$21:E$968,3,FALSE)</f>
        <v>-1959.0013431753325</v>
      </c>
      <c r="F670" s="2" t="s">
        <v>345</v>
      </c>
      <c r="G670" t="str">
        <f t="shared" si="64"/>
        <v>41130.463</v>
      </c>
      <c r="H670" s="69">
        <f t="shared" si="65"/>
        <v>-1959</v>
      </c>
      <c r="I670" s="113" t="s">
        <v>2028</v>
      </c>
      <c r="J670" s="114" t="s">
        <v>2029</v>
      </c>
      <c r="K670" s="113">
        <v>-1959</v>
      </c>
      <c r="L670" s="113" t="s">
        <v>800</v>
      </c>
      <c r="M670" s="114" t="s">
        <v>355</v>
      </c>
      <c r="N670" s="114"/>
      <c r="O670" s="115" t="s">
        <v>2030</v>
      </c>
      <c r="P670" s="116" t="s">
        <v>193</v>
      </c>
    </row>
    <row r="671" spans="1:16" x14ac:dyDescent="0.2">
      <c r="A671" s="69" t="str">
        <f t="shared" si="60"/>
        <v>BAVM 25 </v>
      </c>
      <c r="B671" s="2" t="str">
        <f t="shared" si="61"/>
        <v>I</v>
      </c>
      <c r="C671" s="69">
        <f t="shared" si="62"/>
        <v>41135.476000000002</v>
      </c>
      <c r="D671" t="str">
        <f t="shared" si="63"/>
        <v>vis</v>
      </c>
      <c r="E671">
        <f>VLOOKUP(C671,'Active 1'!C$21:E$968,3,FALSE)</f>
        <v>-1956.012693551505</v>
      </c>
      <c r="F671" s="2" t="s">
        <v>345</v>
      </c>
      <c r="G671" t="str">
        <f t="shared" si="64"/>
        <v>41135.476</v>
      </c>
      <c r="H671" s="69">
        <f t="shared" si="65"/>
        <v>-1956</v>
      </c>
      <c r="I671" s="113" t="s">
        <v>2031</v>
      </c>
      <c r="J671" s="114" t="s">
        <v>2032</v>
      </c>
      <c r="K671" s="113">
        <v>-1956</v>
      </c>
      <c r="L671" s="113" t="s">
        <v>569</v>
      </c>
      <c r="M671" s="114" t="s">
        <v>355</v>
      </c>
      <c r="N671" s="114"/>
      <c r="O671" s="115" t="s">
        <v>2033</v>
      </c>
      <c r="P671" s="116" t="s">
        <v>193</v>
      </c>
    </row>
    <row r="672" spans="1:16" x14ac:dyDescent="0.2">
      <c r="A672" s="69" t="str">
        <f t="shared" si="60"/>
        <v>BAVM 25 </v>
      </c>
      <c r="B672" s="2" t="str">
        <f t="shared" si="61"/>
        <v>I</v>
      </c>
      <c r="C672" s="69">
        <f t="shared" si="62"/>
        <v>41135.49</v>
      </c>
      <c r="D672" t="str">
        <f t="shared" si="63"/>
        <v>vis</v>
      </c>
      <c r="E672">
        <f>VLOOKUP(C672,'Active 1'!C$21:E$968,3,FALSE)</f>
        <v>-1956.0043470335077</v>
      </c>
      <c r="F672" s="2" t="s">
        <v>345</v>
      </c>
      <c r="G672" t="str">
        <f t="shared" si="64"/>
        <v>41135.490</v>
      </c>
      <c r="H672" s="69">
        <f t="shared" si="65"/>
        <v>-1956</v>
      </c>
      <c r="I672" s="113" t="s">
        <v>2034</v>
      </c>
      <c r="J672" s="114" t="s">
        <v>2035</v>
      </c>
      <c r="K672" s="113">
        <v>-1956</v>
      </c>
      <c r="L672" s="113" t="s">
        <v>607</v>
      </c>
      <c r="M672" s="114" t="s">
        <v>355</v>
      </c>
      <c r="N672" s="114"/>
      <c r="O672" s="115" t="s">
        <v>2030</v>
      </c>
      <c r="P672" s="116" t="s">
        <v>193</v>
      </c>
    </row>
    <row r="673" spans="1:16" x14ac:dyDescent="0.2">
      <c r="A673" s="69" t="str">
        <f t="shared" si="60"/>
        <v> AVSJ 5.36 </v>
      </c>
      <c r="B673" s="2" t="str">
        <f t="shared" si="61"/>
        <v>I</v>
      </c>
      <c r="C673" s="69">
        <f t="shared" si="62"/>
        <v>41160.654000000002</v>
      </c>
      <c r="D673" t="str">
        <f t="shared" si="63"/>
        <v>vis</v>
      </c>
      <c r="E673">
        <f>VLOOKUP(C673,'Active 1'!C$21:E$968,3,FALSE)</f>
        <v>-1941.002077108508</v>
      </c>
      <c r="F673" s="2" t="s">
        <v>345</v>
      </c>
      <c r="G673" t="str">
        <f t="shared" si="64"/>
        <v>41160.654</v>
      </c>
      <c r="H673" s="69">
        <f t="shared" si="65"/>
        <v>-1941</v>
      </c>
      <c r="I673" s="113" t="s">
        <v>2036</v>
      </c>
      <c r="J673" s="114" t="s">
        <v>2037</v>
      </c>
      <c r="K673" s="113">
        <v>-1941</v>
      </c>
      <c r="L673" s="113" t="s">
        <v>531</v>
      </c>
      <c r="M673" s="114" t="s">
        <v>355</v>
      </c>
      <c r="N673" s="114"/>
      <c r="O673" s="115" t="s">
        <v>2038</v>
      </c>
      <c r="P673" s="115" t="s">
        <v>197</v>
      </c>
    </row>
    <row r="674" spans="1:16" x14ac:dyDescent="0.2">
      <c r="A674" s="69" t="str">
        <f t="shared" si="60"/>
        <v>BAVM 25 </v>
      </c>
      <c r="B674" s="2" t="str">
        <f t="shared" si="61"/>
        <v>I</v>
      </c>
      <c r="C674" s="69">
        <f t="shared" si="62"/>
        <v>41172.385999999999</v>
      </c>
      <c r="D674" t="str">
        <f t="shared" si="63"/>
        <v>vis</v>
      </c>
      <c r="E674">
        <f>VLOOKUP(C674,'Active 1'!C$21:E$968,3,FALSE)</f>
        <v>-1934.0076950245782</v>
      </c>
      <c r="F674" s="2" t="s">
        <v>345</v>
      </c>
      <c r="G674" t="str">
        <f t="shared" si="64"/>
        <v>41172.386</v>
      </c>
      <c r="H674" s="69">
        <f t="shared" si="65"/>
        <v>-1934</v>
      </c>
      <c r="I674" s="113" t="s">
        <v>2039</v>
      </c>
      <c r="J674" s="114" t="s">
        <v>2040</v>
      </c>
      <c r="K674" s="113">
        <v>-1934</v>
      </c>
      <c r="L674" s="113" t="s">
        <v>602</v>
      </c>
      <c r="M674" s="114" t="s">
        <v>355</v>
      </c>
      <c r="N674" s="114"/>
      <c r="O674" s="115" t="s">
        <v>2041</v>
      </c>
      <c r="P674" s="116" t="s">
        <v>193</v>
      </c>
    </row>
    <row r="675" spans="1:16" x14ac:dyDescent="0.2">
      <c r="A675" s="69" t="str">
        <f t="shared" si="60"/>
        <v> AVSJ 5.36 </v>
      </c>
      <c r="B675" s="2" t="str">
        <f t="shared" si="61"/>
        <v>II</v>
      </c>
      <c r="C675" s="69">
        <f t="shared" si="62"/>
        <v>41235.281000000003</v>
      </c>
      <c r="D675" t="str">
        <f t="shared" si="63"/>
        <v>vis</v>
      </c>
      <c r="E675">
        <f>VLOOKUP(C675,'Active 1'!C$21:E$968,3,FALSE)</f>
        <v>-1896.5109629099402</v>
      </c>
      <c r="F675" s="2" t="s">
        <v>345</v>
      </c>
      <c r="G675" t="str">
        <f t="shared" si="64"/>
        <v>41235.281</v>
      </c>
      <c r="H675" s="69">
        <f t="shared" si="65"/>
        <v>-1896.5</v>
      </c>
      <c r="I675" s="113" t="s">
        <v>2042</v>
      </c>
      <c r="J675" s="114" t="s">
        <v>2043</v>
      </c>
      <c r="K675" s="113">
        <v>-1896.5</v>
      </c>
      <c r="L675" s="113" t="s">
        <v>468</v>
      </c>
      <c r="M675" s="114" t="s">
        <v>355</v>
      </c>
      <c r="N675" s="114"/>
      <c r="O675" s="115" t="s">
        <v>2038</v>
      </c>
      <c r="P675" s="115" t="s">
        <v>197</v>
      </c>
    </row>
    <row r="676" spans="1:16" x14ac:dyDescent="0.2">
      <c r="A676" s="69" t="str">
        <f t="shared" si="60"/>
        <v>IBVS 937 </v>
      </c>
      <c r="B676" s="2" t="str">
        <f t="shared" si="61"/>
        <v>I</v>
      </c>
      <c r="C676" s="69">
        <f t="shared" si="62"/>
        <v>41494.438999999998</v>
      </c>
      <c r="D676" t="str">
        <f t="shared" si="63"/>
        <v>vis</v>
      </c>
      <c r="E676">
        <f>VLOOKUP(C676,'Active 1'!C$21:E$968,3,FALSE)</f>
        <v>-1742.0061834940157</v>
      </c>
      <c r="F676" s="2" t="s">
        <v>345</v>
      </c>
      <c r="G676" t="str">
        <f t="shared" si="64"/>
        <v>41494.4390</v>
      </c>
      <c r="H676" s="69">
        <f t="shared" si="65"/>
        <v>-1742</v>
      </c>
      <c r="I676" s="113" t="s">
        <v>2044</v>
      </c>
      <c r="J676" s="114" t="s">
        <v>2045</v>
      </c>
      <c r="K676" s="113">
        <v>-1742</v>
      </c>
      <c r="L676" s="113" t="s">
        <v>2046</v>
      </c>
      <c r="M676" s="114" t="s">
        <v>349</v>
      </c>
      <c r="N676" s="114" t="s">
        <v>152</v>
      </c>
      <c r="O676" s="115" t="s">
        <v>2047</v>
      </c>
      <c r="P676" s="116" t="s">
        <v>2048</v>
      </c>
    </row>
    <row r="677" spans="1:16" x14ac:dyDescent="0.2">
      <c r="A677" s="69" t="str">
        <f t="shared" si="60"/>
        <v>BAVM 26 </v>
      </c>
      <c r="B677" s="2" t="str">
        <f t="shared" si="61"/>
        <v>II</v>
      </c>
      <c r="C677" s="69">
        <f t="shared" si="62"/>
        <v>41515.413</v>
      </c>
      <c r="D677" t="str">
        <f t="shared" si="63"/>
        <v>vis</v>
      </c>
      <c r="E677">
        <f>VLOOKUP(C677,'Active 1'!C$21:E$968,3,FALSE)</f>
        <v>-1729.5019071704216</v>
      </c>
      <c r="F677" s="2" t="s">
        <v>345</v>
      </c>
      <c r="G677" t="str">
        <f t="shared" si="64"/>
        <v>41515.413</v>
      </c>
      <c r="H677" s="69">
        <f t="shared" si="65"/>
        <v>-1729.5</v>
      </c>
      <c r="I677" s="113" t="s">
        <v>2049</v>
      </c>
      <c r="J677" s="114" t="s">
        <v>2050</v>
      </c>
      <c r="K677" s="113">
        <v>-1729.5</v>
      </c>
      <c r="L677" s="113" t="s">
        <v>531</v>
      </c>
      <c r="M677" s="114" t="s">
        <v>355</v>
      </c>
      <c r="N677" s="114"/>
      <c r="O677" s="115" t="s">
        <v>2051</v>
      </c>
      <c r="P677" s="116" t="s">
        <v>185</v>
      </c>
    </row>
    <row r="678" spans="1:16" x14ac:dyDescent="0.2">
      <c r="A678" s="69" t="str">
        <f t="shared" si="60"/>
        <v>BAVM 26 </v>
      </c>
      <c r="B678" s="2" t="str">
        <f t="shared" si="61"/>
        <v>I</v>
      </c>
      <c r="C678" s="69">
        <f t="shared" si="62"/>
        <v>41536.377</v>
      </c>
      <c r="D678" t="str">
        <f t="shared" si="63"/>
        <v>vis</v>
      </c>
      <c r="E678">
        <f>VLOOKUP(C678,'Active 1'!C$21:E$968,3,FALSE)</f>
        <v>-1717.0035926454004</v>
      </c>
      <c r="F678" s="2" t="s">
        <v>345</v>
      </c>
      <c r="G678" t="str">
        <f t="shared" si="64"/>
        <v>41536.377</v>
      </c>
      <c r="H678" s="69">
        <f t="shared" si="65"/>
        <v>-1717</v>
      </c>
      <c r="I678" s="113" t="s">
        <v>2052</v>
      </c>
      <c r="J678" s="114" t="s">
        <v>2053</v>
      </c>
      <c r="K678" s="113">
        <v>-1717</v>
      </c>
      <c r="L678" s="113" t="s">
        <v>367</v>
      </c>
      <c r="M678" s="114" t="s">
        <v>355</v>
      </c>
      <c r="N678" s="114"/>
      <c r="O678" s="115" t="s">
        <v>2051</v>
      </c>
      <c r="P678" s="116" t="s">
        <v>185</v>
      </c>
    </row>
    <row r="679" spans="1:16" x14ac:dyDescent="0.2">
      <c r="A679" s="69" t="str">
        <f t="shared" si="60"/>
        <v> AVSJ 5.88 </v>
      </c>
      <c r="B679" s="2" t="str">
        <f t="shared" si="61"/>
        <v>I</v>
      </c>
      <c r="C679" s="69">
        <f t="shared" si="62"/>
        <v>41851.71</v>
      </c>
      <c r="D679" t="str">
        <f t="shared" si="63"/>
        <v>vis</v>
      </c>
      <c r="E679">
        <f>VLOOKUP(C679,'Active 1'!C$21:E$968,3,FALSE)</f>
        <v>-1529.0084097547997</v>
      </c>
      <c r="F679" s="2" t="s">
        <v>345</v>
      </c>
      <c r="G679" t="str">
        <f t="shared" si="64"/>
        <v>41851.710</v>
      </c>
      <c r="H679" s="69">
        <f t="shared" si="65"/>
        <v>-1529</v>
      </c>
      <c r="I679" s="113" t="s">
        <v>2054</v>
      </c>
      <c r="J679" s="114" t="s">
        <v>2055</v>
      </c>
      <c r="K679" s="113">
        <v>-1529</v>
      </c>
      <c r="L679" s="113" t="s">
        <v>364</v>
      </c>
      <c r="M679" s="114" t="s">
        <v>355</v>
      </c>
      <c r="N679" s="114"/>
      <c r="O679" s="115" t="s">
        <v>775</v>
      </c>
      <c r="P679" s="115" t="s">
        <v>212</v>
      </c>
    </row>
    <row r="680" spans="1:16" x14ac:dyDescent="0.2">
      <c r="A680" s="69" t="str">
        <f t="shared" si="60"/>
        <v> BBS 10 </v>
      </c>
      <c r="B680" s="2" t="str">
        <f t="shared" si="61"/>
        <v>I</v>
      </c>
      <c r="C680" s="69">
        <f t="shared" si="62"/>
        <v>41853.392999999996</v>
      </c>
      <c r="D680" t="str">
        <f t="shared" si="63"/>
        <v>vis</v>
      </c>
      <c r="E680">
        <f>VLOOKUP(C680,'Active 1'!C$21:E$968,3,FALSE)</f>
        <v>-1528.0050390552396</v>
      </c>
      <c r="F680" s="2" t="s">
        <v>345</v>
      </c>
      <c r="G680" t="str">
        <f t="shared" si="64"/>
        <v>41853.393</v>
      </c>
      <c r="H680" s="69">
        <f t="shared" si="65"/>
        <v>-1528</v>
      </c>
      <c r="I680" s="113" t="s">
        <v>2056</v>
      </c>
      <c r="J680" s="114" t="s">
        <v>2057</v>
      </c>
      <c r="K680" s="113">
        <v>-1528</v>
      </c>
      <c r="L680" s="113" t="s">
        <v>376</v>
      </c>
      <c r="M680" s="114" t="s">
        <v>355</v>
      </c>
      <c r="N680" s="114"/>
      <c r="O680" s="115" t="s">
        <v>368</v>
      </c>
      <c r="P680" s="115" t="s">
        <v>213</v>
      </c>
    </row>
    <row r="681" spans="1:16" x14ac:dyDescent="0.2">
      <c r="A681" s="69" t="str">
        <f t="shared" si="60"/>
        <v> RMEX 3.28 </v>
      </c>
      <c r="B681" s="2" t="str">
        <f t="shared" si="61"/>
        <v>II</v>
      </c>
      <c r="C681" s="69">
        <f t="shared" si="62"/>
        <v>41887.7788</v>
      </c>
      <c r="D681" t="str">
        <f t="shared" si="63"/>
        <v>vis</v>
      </c>
      <c r="E681">
        <f>VLOOKUP(C681,'Active 1'!C$21:E$968,3,FALSE)</f>
        <v>-1507.5049177236938</v>
      </c>
      <c r="F681" s="2" t="s">
        <v>345</v>
      </c>
      <c r="G681" t="str">
        <f t="shared" si="64"/>
        <v>41887.7788</v>
      </c>
      <c r="H681" s="69">
        <f t="shared" si="65"/>
        <v>-1507.5</v>
      </c>
      <c r="I681" s="113" t="s">
        <v>2058</v>
      </c>
      <c r="J681" s="114" t="s">
        <v>2059</v>
      </c>
      <c r="K681" s="113">
        <v>-1507.5</v>
      </c>
      <c r="L681" s="113" t="s">
        <v>2060</v>
      </c>
      <c r="M681" s="114" t="s">
        <v>349</v>
      </c>
      <c r="N681" s="114" t="s">
        <v>152</v>
      </c>
      <c r="O681" s="115" t="s">
        <v>835</v>
      </c>
      <c r="P681" s="115" t="s">
        <v>214</v>
      </c>
    </row>
    <row r="682" spans="1:16" x14ac:dyDescent="0.2">
      <c r="A682" s="69" t="str">
        <f t="shared" si="60"/>
        <v> AVSJ 5.88 </v>
      </c>
      <c r="B682" s="2" t="str">
        <f t="shared" si="61"/>
        <v>I</v>
      </c>
      <c r="C682" s="69">
        <f t="shared" si="62"/>
        <v>41888.633000000002</v>
      </c>
      <c r="D682" t="str">
        <f t="shared" si="63"/>
        <v>vis</v>
      </c>
      <c r="E682">
        <f>VLOOKUP(C682,'Active 1'!C$21:E$968,3,FALSE)</f>
        <v>-1506.9956608897264</v>
      </c>
      <c r="F682" s="2" t="s">
        <v>345</v>
      </c>
      <c r="G682" t="str">
        <f t="shared" si="64"/>
        <v>41888.633</v>
      </c>
      <c r="H682" s="69">
        <f t="shared" si="65"/>
        <v>-1507</v>
      </c>
      <c r="I682" s="113" t="s">
        <v>2061</v>
      </c>
      <c r="J682" s="114" t="s">
        <v>2062</v>
      </c>
      <c r="K682" s="113">
        <v>-1507</v>
      </c>
      <c r="L682" s="113" t="s">
        <v>576</v>
      </c>
      <c r="M682" s="114" t="s">
        <v>355</v>
      </c>
      <c r="N682" s="114"/>
      <c r="O682" s="115" t="s">
        <v>2063</v>
      </c>
      <c r="P682" s="115" t="s">
        <v>212</v>
      </c>
    </row>
    <row r="683" spans="1:16" x14ac:dyDescent="0.2">
      <c r="A683" s="69" t="str">
        <f t="shared" si="60"/>
        <v> AVSJ 5.88 </v>
      </c>
      <c r="B683" s="2" t="str">
        <f t="shared" si="61"/>
        <v>I</v>
      </c>
      <c r="C683" s="69">
        <f t="shared" si="62"/>
        <v>41898.694000000003</v>
      </c>
      <c r="D683" t="str">
        <f t="shared" si="63"/>
        <v>vis</v>
      </c>
      <c r="E683">
        <f>VLOOKUP(C683,'Active 1'!C$21:E$968,3,FALSE)</f>
        <v>-1500.9974953470694</v>
      </c>
      <c r="F683" s="2" t="s">
        <v>345</v>
      </c>
      <c r="G683" t="str">
        <f t="shared" si="64"/>
        <v>41898.694</v>
      </c>
      <c r="H683" s="69">
        <f t="shared" si="65"/>
        <v>-1501</v>
      </c>
      <c r="I683" s="113" t="s">
        <v>2064</v>
      </c>
      <c r="J683" s="114" t="s">
        <v>2065</v>
      </c>
      <c r="K683" s="113">
        <v>-1501</v>
      </c>
      <c r="L683" s="113" t="s">
        <v>625</v>
      </c>
      <c r="M683" s="114" t="s">
        <v>355</v>
      </c>
      <c r="N683" s="114"/>
      <c r="O683" s="115" t="s">
        <v>2066</v>
      </c>
      <c r="P683" s="115" t="s">
        <v>212</v>
      </c>
    </row>
    <row r="684" spans="1:16" x14ac:dyDescent="0.2">
      <c r="A684" s="69" t="str">
        <f t="shared" si="60"/>
        <v> JBAA 85.446 </v>
      </c>
      <c r="B684" s="2" t="str">
        <f t="shared" si="61"/>
        <v>I</v>
      </c>
      <c r="C684" s="69">
        <f t="shared" si="62"/>
        <v>41910.415000000001</v>
      </c>
      <c r="D684" t="str">
        <f t="shared" si="63"/>
        <v>vis</v>
      </c>
      <c r="E684">
        <f>VLOOKUP(C684,'Active 1'!C$21:E$968,3,FALSE)</f>
        <v>-1494.0096712415673</v>
      </c>
      <c r="F684" s="2" t="s">
        <v>345</v>
      </c>
      <c r="G684" t="str">
        <f t="shared" si="64"/>
        <v>41910.415</v>
      </c>
      <c r="H684" s="69">
        <f t="shared" si="65"/>
        <v>-1494</v>
      </c>
      <c r="I684" s="113" t="s">
        <v>2067</v>
      </c>
      <c r="J684" s="114" t="s">
        <v>2068</v>
      </c>
      <c r="K684" s="113">
        <v>-1494</v>
      </c>
      <c r="L684" s="113" t="s">
        <v>1989</v>
      </c>
      <c r="M684" s="114" t="s">
        <v>355</v>
      </c>
      <c r="N684" s="114"/>
      <c r="O684" s="115" t="s">
        <v>2069</v>
      </c>
      <c r="P684" s="115" t="s">
        <v>215</v>
      </c>
    </row>
    <row r="685" spans="1:16" x14ac:dyDescent="0.2">
      <c r="A685" s="69" t="str">
        <f t="shared" si="60"/>
        <v>BAVM 28 </v>
      </c>
      <c r="B685" s="2" t="str">
        <f t="shared" si="61"/>
        <v>II</v>
      </c>
      <c r="C685" s="69">
        <f t="shared" si="62"/>
        <v>42250.107000000004</v>
      </c>
      <c r="D685" t="str">
        <f t="shared" si="63"/>
        <v>vis</v>
      </c>
      <c r="E685">
        <f>VLOOKUP(C685,'Active 1'!C$21:E$968,3,FALSE)</f>
        <v>-1291.4921432109625</v>
      </c>
      <c r="F685" s="2" t="s">
        <v>345</v>
      </c>
      <c r="G685" t="str">
        <f t="shared" si="64"/>
        <v>42250.107</v>
      </c>
      <c r="H685" s="69">
        <f t="shared" si="65"/>
        <v>-1291.5</v>
      </c>
      <c r="I685" s="113" t="s">
        <v>2070</v>
      </c>
      <c r="J685" s="114" t="s">
        <v>2071</v>
      </c>
      <c r="K685" s="113">
        <v>-1291.5</v>
      </c>
      <c r="L685" s="113" t="s">
        <v>1014</v>
      </c>
      <c r="M685" s="114" t="s">
        <v>355</v>
      </c>
      <c r="N685" s="114"/>
      <c r="O685" s="115" t="s">
        <v>2041</v>
      </c>
      <c r="P685" s="116" t="s">
        <v>220</v>
      </c>
    </row>
    <row r="686" spans="1:16" x14ac:dyDescent="0.2">
      <c r="A686" s="69" t="str">
        <f t="shared" si="60"/>
        <v> AVSJ 6.30 </v>
      </c>
      <c r="B686" s="2" t="str">
        <f t="shared" si="61"/>
        <v>I</v>
      </c>
      <c r="C686" s="69">
        <f t="shared" si="62"/>
        <v>42267.705999999998</v>
      </c>
      <c r="D686" t="str">
        <f t="shared" si="63"/>
        <v>vis</v>
      </c>
      <c r="E686">
        <f>VLOOKUP(C686,'Active 1'!C$21:E$968,3,FALSE)</f>
        <v>-1280.9999739052105</v>
      </c>
      <c r="F686" s="2" t="s">
        <v>345</v>
      </c>
      <c r="G686" t="str">
        <f t="shared" si="64"/>
        <v>42267.706</v>
      </c>
      <c r="H686" s="69">
        <f t="shared" si="65"/>
        <v>-1281</v>
      </c>
      <c r="I686" s="113" t="s">
        <v>2072</v>
      </c>
      <c r="J686" s="114" t="s">
        <v>2073</v>
      </c>
      <c r="K686" s="113">
        <v>-1281</v>
      </c>
      <c r="L686" s="113" t="s">
        <v>541</v>
      </c>
      <c r="M686" s="114" t="s">
        <v>355</v>
      </c>
      <c r="N686" s="114"/>
      <c r="O686" s="115" t="s">
        <v>775</v>
      </c>
      <c r="P686" s="115" t="s">
        <v>221</v>
      </c>
    </row>
    <row r="687" spans="1:16" x14ac:dyDescent="0.2">
      <c r="A687" s="69" t="str">
        <f t="shared" si="60"/>
        <v>BAVM 28 </v>
      </c>
      <c r="B687" s="2" t="str">
        <f t="shared" si="61"/>
        <v>I</v>
      </c>
      <c r="C687" s="69">
        <f t="shared" si="62"/>
        <v>42269.375999999997</v>
      </c>
      <c r="D687" t="str">
        <f t="shared" si="63"/>
        <v>vis</v>
      </c>
      <c r="E687">
        <f>VLOOKUP(C687,'Active 1'!C$21:E$968,3,FALSE)</f>
        <v>-1280.0043535437926</v>
      </c>
      <c r="F687" s="2" t="s">
        <v>345</v>
      </c>
      <c r="G687" t="str">
        <f t="shared" si="64"/>
        <v>42269.376</v>
      </c>
      <c r="H687" s="69">
        <f t="shared" si="65"/>
        <v>-1280</v>
      </c>
      <c r="I687" s="113" t="s">
        <v>2074</v>
      </c>
      <c r="J687" s="114" t="s">
        <v>2075</v>
      </c>
      <c r="K687" s="113">
        <v>-1280</v>
      </c>
      <c r="L687" s="113" t="s">
        <v>607</v>
      </c>
      <c r="M687" s="114" t="s">
        <v>355</v>
      </c>
      <c r="N687" s="114"/>
      <c r="O687" s="115" t="s">
        <v>2041</v>
      </c>
      <c r="P687" s="116" t="s">
        <v>220</v>
      </c>
    </row>
    <row r="688" spans="1:16" x14ac:dyDescent="0.2">
      <c r="A688" s="69" t="str">
        <f t="shared" si="60"/>
        <v> ALGL 36 </v>
      </c>
      <c r="B688" s="2" t="str">
        <f t="shared" si="61"/>
        <v>I</v>
      </c>
      <c r="C688" s="69">
        <f t="shared" si="62"/>
        <v>42274.398999999998</v>
      </c>
      <c r="D688" t="str">
        <f t="shared" si="63"/>
        <v>vis</v>
      </c>
      <c r="E688">
        <f>VLOOKUP(C688,'Active 1'!C$21:E$968,3,FALSE)</f>
        <v>-1277.0097421213925</v>
      </c>
      <c r="F688" s="2" t="s">
        <v>345</v>
      </c>
      <c r="G688" t="str">
        <f t="shared" si="64"/>
        <v>42274.399</v>
      </c>
      <c r="H688" s="69">
        <f t="shared" si="65"/>
        <v>-1277</v>
      </c>
      <c r="I688" s="113" t="s">
        <v>2076</v>
      </c>
      <c r="J688" s="114" t="s">
        <v>2077</v>
      </c>
      <c r="K688" s="113">
        <v>-1277</v>
      </c>
      <c r="L688" s="113" t="s">
        <v>1989</v>
      </c>
      <c r="M688" s="114" t="s">
        <v>355</v>
      </c>
      <c r="N688" s="114"/>
      <c r="O688" s="115" t="s">
        <v>2078</v>
      </c>
      <c r="P688" s="115" t="s">
        <v>223</v>
      </c>
    </row>
    <row r="689" spans="1:16" x14ac:dyDescent="0.2">
      <c r="A689" s="69" t="str">
        <f t="shared" si="60"/>
        <v> RMEX 3.28 </v>
      </c>
      <c r="B689" s="2" t="str">
        <f t="shared" si="61"/>
        <v>I</v>
      </c>
      <c r="C689" s="69">
        <f t="shared" si="62"/>
        <v>42552.8462</v>
      </c>
      <c r="D689" t="str">
        <f t="shared" si="63"/>
        <v>vis</v>
      </c>
      <c r="E689">
        <f>VLOOKUP(C689,'Active 1'!C$21:E$968,3,FALSE)</f>
        <v>-1111.0051302051759</v>
      </c>
      <c r="F689" s="2" t="s">
        <v>345</v>
      </c>
      <c r="G689" t="str">
        <f t="shared" si="64"/>
        <v>42552.8462</v>
      </c>
      <c r="H689" s="69">
        <f t="shared" si="65"/>
        <v>-1111</v>
      </c>
      <c r="I689" s="113" t="s">
        <v>2079</v>
      </c>
      <c r="J689" s="114" t="s">
        <v>2080</v>
      </c>
      <c r="K689" s="113">
        <v>-1111</v>
      </c>
      <c r="L689" s="113" t="s">
        <v>2081</v>
      </c>
      <c r="M689" s="114" t="s">
        <v>349</v>
      </c>
      <c r="N689" s="114" t="s">
        <v>152</v>
      </c>
      <c r="O689" s="115" t="s">
        <v>535</v>
      </c>
      <c r="P689" s="115" t="s">
        <v>214</v>
      </c>
    </row>
    <row r="690" spans="1:16" x14ac:dyDescent="0.2">
      <c r="A690" s="69" t="str">
        <f t="shared" si="60"/>
        <v> AVSJ 7.37 </v>
      </c>
      <c r="B690" s="2" t="str">
        <f t="shared" si="61"/>
        <v>I</v>
      </c>
      <c r="C690" s="69">
        <f t="shared" si="62"/>
        <v>42562.900999999998</v>
      </c>
      <c r="D690" t="str">
        <f t="shared" si="63"/>
        <v>vis</v>
      </c>
      <c r="E690">
        <f>VLOOKUP(C690,'Active 1'!C$21:E$968,3,FALSE)</f>
        <v>-1105.0106609776353</v>
      </c>
      <c r="F690" s="2" t="s">
        <v>345</v>
      </c>
      <c r="G690" t="str">
        <f t="shared" si="64"/>
        <v>42562.901</v>
      </c>
      <c r="H690" s="69">
        <f t="shared" si="65"/>
        <v>-1105</v>
      </c>
      <c r="I690" s="113" t="s">
        <v>2082</v>
      </c>
      <c r="J690" s="114" t="s">
        <v>2083</v>
      </c>
      <c r="K690" s="113">
        <v>-1105</v>
      </c>
      <c r="L690" s="113" t="s">
        <v>468</v>
      </c>
      <c r="M690" s="114" t="s">
        <v>355</v>
      </c>
      <c r="N690" s="114"/>
      <c r="O690" s="115" t="s">
        <v>775</v>
      </c>
      <c r="P690" s="115" t="s">
        <v>227</v>
      </c>
    </row>
    <row r="691" spans="1:16" x14ac:dyDescent="0.2">
      <c r="A691" s="69" t="str">
        <f t="shared" si="60"/>
        <v> RMEX 3.28 </v>
      </c>
      <c r="B691" s="2" t="str">
        <f t="shared" si="61"/>
        <v>II</v>
      </c>
      <c r="C691" s="69">
        <f t="shared" si="62"/>
        <v>42568.781799999997</v>
      </c>
      <c r="D691" t="str">
        <f t="shared" si="63"/>
        <v>vis</v>
      </c>
      <c r="E691">
        <f>VLOOKUP(C691,'Active 1'!C$21:E$968,3,FALSE)</f>
        <v>-1101.5046464737843</v>
      </c>
      <c r="F691" s="2" t="s">
        <v>345</v>
      </c>
      <c r="G691" t="str">
        <f t="shared" si="64"/>
        <v>42568.7818</v>
      </c>
      <c r="H691" s="69">
        <f t="shared" si="65"/>
        <v>-1101.5</v>
      </c>
      <c r="I691" s="113" t="s">
        <v>2084</v>
      </c>
      <c r="J691" s="114" t="s">
        <v>2085</v>
      </c>
      <c r="K691" s="113">
        <v>-1101.5</v>
      </c>
      <c r="L691" s="113" t="s">
        <v>2086</v>
      </c>
      <c r="M691" s="114" t="s">
        <v>349</v>
      </c>
      <c r="N691" s="114" t="s">
        <v>152</v>
      </c>
      <c r="O691" s="115" t="s">
        <v>535</v>
      </c>
      <c r="P691" s="115" t="s">
        <v>214</v>
      </c>
    </row>
    <row r="692" spans="1:16" x14ac:dyDescent="0.2">
      <c r="A692" s="69" t="str">
        <f t="shared" si="60"/>
        <v> AVSJ 7.25 </v>
      </c>
      <c r="B692" s="2" t="str">
        <f t="shared" si="61"/>
        <v>I</v>
      </c>
      <c r="C692" s="69">
        <f t="shared" si="62"/>
        <v>42579.682000000001</v>
      </c>
      <c r="D692" t="str">
        <f t="shared" si="63"/>
        <v>vis</v>
      </c>
      <c r="E692">
        <f>VLOOKUP(C692,'Active 1'!C$21:E$968,3,FALSE)</f>
        <v>-1095.0061667950165</v>
      </c>
      <c r="F692" s="2" t="s">
        <v>345</v>
      </c>
      <c r="G692" t="str">
        <f t="shared" si="64"/>
        <v>42579.6820</v>
      </c>
      <c r="H692" s="69">
        <f t="shared" si="65"/>
        <v>-1095</v>
      </c>
      <c r="I692" s="113" t="s">
        <v>2087</v>
      </c>
      <c r="J692" s="114" t="s">
        <v>2088</v>
      </c>
      <c r="K692" s="113">
        <v>-1095</v>
      </c>
      <c r="L692" s="113" t="s">
        <v>2089</v>
      </c>
      <c r="M692" s="114" t="s">
        <v>349</v>
      </c>
      <c r="N692" s="114" t="s">
        <v>152</v>
      </c>
      <c r="O692" s="115" t="s">
        <v>2090</v>
      </c>
      <c r="P692" s="115" t="s">
        <v>231</v>
      </c>
    </row>
    <row r="693" spans="1:16" x14ac:dyDescent="0.2">
      <c r="A693" s="69" t="str">
        <f t="shared" si="60"/>
        <v> AVSJ 7.37 </v>
      </c>
      <c r="B693" s="2" t="str">
        <f t="shared" si="61"/>
        <v>I</v>
      </c>
      <c r="C693" s="69">
        <f t="shared" si="62"/>
        <v>42579.688000000002</v>
      </c>
      <c r="D693" t="str">
        <f t="shared" si="63"/>
        <v>vis</v>
      </c>
      <c r="E693">
        <f>VLOOKUP(C693,'Active 1'!C$21:E$968,3,FALSE)</f>
        <v>-1095.002589715873</v>
      </c>
      <c r="F693" s="2" t="s">
        <v>345</v>
      </c>
      <c r="G693" t="str">
        <f t="shared" si="64"/>
        <v>42579.688</v>
      </c>
      <c r="H693" s="69">
        <f t="shared" si="65"/>
        <v>-1095</v>
      </c>
      <c r="I693" s="113" t="s">
        <v>2091</v>
      </c>
      <c r="J693" s="114" t="s">
        <v>2092</v>
      </c>
      <c r="K693" s="113">
        <v>-1095</v>
      </c>
      <c r="L693" s="113" t="s">
        <v>381</v>
      </c>
      <c r="M693" s="114" t="s">
        <v>355</v>
      </c>
      <c r="N693" s="114"/>
      <c r="O693" s="115" t="s">
        <v>1984</v>
      </c>
      <c r="P693" s="115" t="s">
        <v>227</v>
      </c>
    </row>
    <row r="694" spans="1:16" x14ac:dyDescent="0.2">
      <c r="A694" s="69" t="str">
        <f t="shared" si="60"/>
        <v> AVSJ 7.37 </v>
      </c>
      <c r="B694" s="2" t="str">
        <f t="shared" si="61"/>
        <v>I</v>
      </c>
      <c r="C694" s="69">
        <f t="shared" si="62"/>
        <v>42594.777000000002</v>
      </c>
      <c r="D694" t="str">
        <f t="shared" si="63"/>
        <v>vis</v>
      </c>
      <c r="E694">
        <f>VLOOKUP(C694,'Active 1'!C$21:E$968,3,FALSE)</f>
        <v>-1086.0068318515318</v>
      </c>
      <c r="F694" s="2" t="s">
        <v>345</v>
      </c>
      <c r="G694" t="str">
        <f t="shared" si="64"/>
        <v>42594.777</v>
      </c>
      <c r="H694" s="69">
        <f t="shared" si="65"/>
        <v>-1086</v>
      </c>
      <c r="I694" s="113" t="s">
        <v>2093</v>
      </c>
      <c r="J694" s="114" t="s">
        <v>2094</v>
      </c>
      <c r="K694" s="113">
        <v>-1086</v>
      </c>
      <c r="L694" s="113" t="s">
        <v>385</v>
      </c>
      <c r="M694" s="114" t="s">
        <v>355</v>
      </c>
      <c r="N694" s="114"/>
      <c r="O694" s="115" t="s">
        <v>2095</v>
      </c>
      <c r="P694" s="115" t="s">
        <v>227</v>
      </c>
    </row>
    <row r="695" spans="1:16" x14ac:dyDescent="0.2">
      <c r="A695" s="69" t="str">
        <f t="shared" si="60"/>
        <v> AVSJ 7.37 </v>
      </c>
      <c r="B695" s="2" t="str">
        <f t="shared" si="61"/>
        <v>I</v>
      </c>
      <c r="C695" s="69">
        <f t="shared" si="62"/>
        <v>42599.805999999997</v>
      </c>
      <c r="D695" t="str">
        <f t="shared" si="63"/>
        <v>vis</v>
      </c>
      <c r="E695">
        <f>VLOOKUP(C695,'Active 1'!C$21:E$968,3,FALSE)</f>
        <v>-1083.0086433499926</v>
      </c>
      <c r="F695" s="2" t="s">
        <v>345</v>
      </c>
      <c r="G695" t="str">
        <f t="shared" si="64"/>
        <v>42599.806</v>
      </c>
      <c r="H695" s="69">
        <f t="shared" si="65"/>
        <v>-1083</v>
      </c>
      <c r="I695" s="113" t="s">
        <v>2096</v>
      </c>
      <c r="J695" s="114" t="s">
        <v>2097</v>
      </c>
      <c r="K695" s="113">
        <v>-1083</v>
      </c>
      <c r="L695" s="113" t="s">
        <v>364</v>
      </c>
      <c r="M695" s="114" t="s">
        <v>355</v>
      </c>
      <c r="N695" s="114"/>
      <c r="O695" s="115" t="s">
        <v>2098</v>
      </c>
      <c r="P695" s="115" t="s">
        <v>227</v>
      </c>
    </row>
    <row r="696" spans="1:16" x14ac:dyDescent="0.2">
      <c r="A696" s="69" t="str">
        <f t="shared" si="60"/>
        <v> APJ 214.423 </v>
      </c>
      <c r="B696" s="2" t="str">
        <f t="shared" si="61"/>
        <v>I</v>
      </c>
      <c r="C696" s="69">
        <f t="shared" si="62"/>
        <v>42621.621200000001</v>
      </c>
      <c r="D696" t="str">
        <f t="shared" si="63"/>
        <v>vis</v>
      </c>
      <c r="E696">
        <f>VLOOKUP(C696,'Active 1'!C$21:E$968,3,FALSE)</f>
        <v>-1070.0028605305733</v>
      </c>
      <c r="F696" s="2" t="s">
        <v>345</v>
      </c>
      <c r="G696" t="str">
        <f t="shared" si="64"/>
        <v>42621.6212</v>
      </c>
      <c r="H696" s="69">
        <f t="shared" si="65"/>
        <v>-1070</v>
      </c>
      <c r="I696" s="113" t="s">
        <v>2099</v>
      </c>
      <c r="J696" s="114" t="s">
        <v>2100</v>
      </c>
      <c r="K696" s="113">
        <v>-1070</v>
      </c>
      <c r="L696" s="113" t="s">
        <v>693</v>
      </c>
      <c r="M696" s="114" t="s">
        <v>349</v>
      </c>
      <c r="N696" s="114" t="s">
        <v>152</v>
      </c>
      <c r="O696" s="115" t="s">
        <v>1892</v>
      </c>
      <c r="P696" s="115" t="s">
        <v>167</v>
      </c>
    </row>
    <row r="697" spans="1:16" x14ac:dyDescent="0.2">
      <c r="A697" s="69" t="str">
        <f t="shared" si="60"/>
        <v> AVSJ 7.37 </v>
      </c>
      <c r="B697" s="2" t="str">
        <f t="shared" si="61"/>
        <v>I</v>
      </c>
      <c r="C697" s="69">
        <f t="shared" si="62"/>
        <v>42631.675999999999</v>
      </c>
      <c r="D697" t="str">
        <f t="shared" si="63"/>
        <v>vis</v>
      </c>
      <c r="E697">
        <f>VLOOKUP(C697,'Active 1'!C$21:E$968,3,FALSE)</f>
        <v>-1064.0083913030328</v>
      </c>
      <c r="F697" s="2" t="s">
        <v>345</v>
      </c>
      <c r="G697" t="str">
        <f t="shared" si="64"/>
        <v>42631.676</v>
      </c>
      <c r="H697" s="69">
        <f t="shared" si="65"/>
        <v>-1064</v>
      </c>
      <c r="I697" s="113" t="s">
        <v>2101</v>
      </c>
      <c r="J697" s="114" t="s">
        <v>2102</v>
      </c>
      <c r="K697" s="113">
        <v>-1064</v>
      </c>
      <c r="L697" s="113" t="s">
        <v>364</v>
      </c>
      <c r="M697" s="114" t="s">
        <v>355</v>
      </c>
      <c r="N697" s="114"/>
      <c r="O697" s="115" t="s">
        <v>1984</v>
      </c>
      <c r="P697" s="115" t="s">
        <v>227</v>
      </c>
    </row>
    <row r="698" spans="1:16" x14ac:dyDescent="0.2">
      <c r="A698" s="69" t="str">
        <f t="shared" si="60"/>
        <v> VSSC 58.17 </v>
      </c>
      <c r="B698" s="2" t="str">
        <f t="shared" si="61"/>
        <v>I</v>
      </c>
      <c r="C698" s="69">
        <f t="shared" si="62"/>
        <v>42839.673000000003</v>
      </c>
      <c r="D698" t="str">
        <f t="shared" si="63"/>
        <v>vis</v>
      </c>
      <c r="E698">
        <f>VLOOKUP(C698,'Active 1'!C$21:E$968,3,FALSE)</f>
        <v>-940.00476955809336</v>
      </c>
      <c r="F698" s="2" t="s">
        <v>345</v>
      </c>
      <c r="G698" t="str">
        <f t="shared" si="64"/>
        <v>42839.673</v>
      </c>
      <c r="H698" s="69">
        <f t="shared" si="65"/>
        <v>-940</v>
      </c>
      <c r="I698" s="113" t="s">
        <v>2103</v>
      </c>
      <c r="J698" s="114" t="s">
        <v>2104</v>
      </c>
      <c r="K698" s="113">
        <v>-940</v>
      </c>
      <c r="L698" s="113" t="s">
        <v>376</v>
      </c>
      <c r="M698" s="114" t="s">
        <v>355</v>
      </c>
      <c r="N698" s="114"/>
      <c r="O698" s="115" t="s">
        <v>780</v>
      </c>
      <c r="P698" s="115" t="s">
        <v>233</v>
      </c>
    </row>
    <row r="699" spans="1:16" x14ac:dyDescent="0.2">
      <c r="A699" s="69" t="str">
        <f t="shared" si="60"/>
        <v>IBVS 1249 </v>
      </c>
      <c r="B699" s="2" t="str">
        <f t="shared" si="61"/>
        <v>I</v>
      </c>
      <c r="C699" s="69">
        <f t="shared" si="62"/>
        <v>42990.641000000003</v>
      </c>
      <c r="D699" t="str">
        <f t="shared" si="63"/>
        <v>vis</v>
      </c>
      <c r="E699">
        <f>VLOOKUP(C699,'Active 1'!C$21:E$968,3,FALSE)</f>
        <v>-850.00068888582473</v>
      </c>
      <c r="F699" s="2" t="s">
        <v>345</v>
      </c>
      <c r="G699" t="str">
        <f t="shared" si="64"/>
        <v>42990.641</v>
      </c>
      <c r="H699" s="69">
        <f t="shared" si="65"/>
        <v>-850</v>
      </c>
      <c r="I699" s="113" t="s">
        <v>2105</v>
      </c>
      <c r="J699" s="114" t="s">
        <v>2106</v>
      </c>
      <c r="K699" s="113">
        <v>-850</v>
      </c>
      <c r="L699" s="113" t="s">
        <v>371</v>
      </c>
      <c r="M699" s="114" t="s">
        <v>355</v>
      </c>
      <c r="N699" s="114"/>
      <c r="O699" s="115" t="s">
        <v>2107</v>
      </c>
      <c r="P699" s="116" t="s">
        <v>237</v>
      </c>
    </row>
    <row r="700" spans="1:16" x14ac:dyDescent="0.2">
      <c r="A700" s="69" t="str">
        <f t="shared" si="60"/>
        <v>BAVM 36 </v>
      </c>
      <c r="B700" s="2" t="str">
        <f t="shared" si="61"/>
        <v>II</v>
      </c>
      <c r="C700" s="69">
        <f t="shared" si="62"/>
        <v>43261.525000000001</v>
      </c>
      <c r="D700" t="str">
        <f t="shared" si="63"/>
        <v>vis</v>
      </c>
      <c r="E700">
        <f>VLOOKUP(C700,'Active 1'!C$21:E$968,3,FALSE)</f>
        <v>-688.50510446510964</v>
      </c>
      <c r="F700" s="2" t="s">
        <v>345</v>
      </c>
      <c r="G700" t="str">
        <f t="shared" si="64"/>
        <v>43261.525</v>
      </c>
      <c r="H700" s="69">
        <f t="shared" si="65"/>
        <v>-688.5</v>
      </c>
      <c r="I700" s="113" t="s">
        <v>2108</v>
      </c>
      <c r="J700" s="114" t="s">
        <v>2109</v>
      </c>
      <c r="K700" s="113">
        <v>-688.5</v>
      </c>
      <c r="L700" s="113" t="s">
        <v>419</v>
      </c>
      <c r="M700" s="114" t="s">
        <v>355</v>
      </c>
      <c r="N700" s="114"/>
      <c r="O700" s="115" t="s">
        <v>2110</v>
      </c>
      <c r="P700" s="116" t="s">
        <v>241</v>
      </c>
    </row>
    <row r="701" spans="1:16" x14ac:dyDescent="0.2">
      <c r="A701" s="69" t="str">
        <f t="shared" si="60"/>
        <v> VSSC 58.17 </v>
      </c>
      <c r="B701" s="2" t="str">
        <f t="shared" si="61"/>
        <v>II</v>
      </c>
      <c r="C701" s="69">
        <f t="shared" si="62"/>
        <v>43298.453000000001</v>
      </c>
      <c r="D701" t="str">
        <f t="shared" si="63"/>
        <v>vis</v>
      </c>
      <c r="E701">
        <f>VLOOKUP(C701,'Active 1'!C$21:E$968,3,FALSE)</f>
        <v>-666.48937470075225</v>
      </c>
      <c r="F701" s="2" t="s">
        <v>345</v>
      </c>
      <c r="G701" t="str">
        <f t="shared" si="64"/>
        <v>43298.453</v>
      </c>
      <c r="H701" s="69">
        <f t="shared" si="65"/>
        <v>-666.5</v>
      </c>
      <c r="I701" s="113" t="s">
        <v>2111</v>
      </c>
      <c r="J701" s="114" t="s">
        <v>2112</v>
      </c>
      <c r="K701" s="113">
        <v>-666.5</v>
      </c>
      <c r="L701" s="113" t="s">
        <v>1445</v>
      </c>
      <c r="M701" s="114" t="s">
        <v>355</v>
      </c>
      <c r="N701" s="114"/>
      <c r="O701" s="115" t="s">
        <v>780</v>
      </c>
      <c r="P701" s="115" t="s">
        <v>233</v>
      </c>
    </row>
    <row r="702" spans="1:16" x14ac:dyDescent="0.2">
      <c r="A702" s="69" t="str">
        <f t="shared" si="60"/>
        <v> VSSC 58.18 </v>
      </c>
      <c r="B702" s="2" t="str">
        <f t="shared" si="61"/>
        <v>II</v>
      </c>
      <c r="C702" s="69">
        <f t="shared" si="62"/>
        <v>43318.542999999998</v>
      </c>
      <c r="D702" t="str">
        <f t="shared" si="63"/>
        <v>vis</v>
      </c>
      <c r="E702">
        <f>VLOOKUP(C702,'Active 1'!C$21:E$968,3,FALSE)</f>
        <v>-654.51212137087077</v>
      </c>
      <c r="F702" s="2" t="s">
        <v>345</v>
      </c>
      <c r="G702" t="str">
        <f t="shared" si="64"/>
        <v>43318.543</v>
      </c>
      <c r="H702" s="69">
        <f t="shared" si="65"/>
        <v>-654.5</v>
      </c>
      <c r="I702" s="113" t="s">
        <v>2113</v>
      </c>
      <c r="J702" s="114" t="s">
        <v>2114</v>
      </c>
      <c r="K702" s="113">
        <v>-654.5</v>
      </c>
      <c r="L702" s="113" t="s">
        <v>1644</v>
      </c>
      <c r="M702" s="114" t="s">
        <v>355</v>
      </c>
      <c r="N702" s="114"/>
      <c r="O702" s="115" t="s">
        <v>780</v>
      </c>
      <c r="P702" s="115" t="s">
        <v>244</v>
      </c>
    </row>
    <row r="703" spans="1:16" x14ac:dyDescent="0.2">
      <c r="A703" s="69" t="str">
        <f t="shared" si="60"/>
        <v> VSSC 58.18 </v>
      </c>
      <c r="B703" s="2" t="str">
        <f t="shared" si="61"/>
        <v>I</v>
      </c>
      <c r="C703" s="69">
        <f t="shared" si="62"/>
        <v>43329.468000000001</v>
      </c>
      <c r="D703" t="str">
        <f t="shared" si="63"/>
        <v>vis</v>
      </c>
      <c r="E703">
        <f>VLOOKUP(C703,'Active 1'!C$21:E$968,3,FALSE)</f>
        <v>-647.99885643164657</v>
      </c>
      <c r="F703" s="2" t="s">
        <v>345</v>
      </c>
      <c r="G703" t="str">
        <f t="shared" si="64"/>
        <v>43329.468</v>
      </c>
      <c r="H703" s="69">
        <f t="shared" si="65"/>
        <v>-648</v>
      </c>
      <c r="I703" s="113" t="s">
        <v>2115</v>
      </c>
      <c r="J703" s="114" t="s">
        <v>2116</v>
      </c>
      <c r="K703" s="113">
        <v>-648</v>
      </c>
      <c r="L703" s="113" t="s">
        <v>354</v>
      </c>
      <c r="M703" s="114" t="s">
        <v>355</v>
      </c>
      <c r="N703" s="114"/>
      <c r="O703" s="115" t="s">
        <v>780</v>
      </c>
      <c r="P703" s="115" t="s">
        <v>244</v>
      </c>
    </row>
    <row r="704" spans="1:16" x14ac:dyDescent="0.2">
      <c r="A704" s="69" t="str">
        <f t="shared" si="60"/>
        <v>IBVS 1908 </v>
      </c>
      <c r="B704" s="2" t="str">
        <f t="shared" si="61"/>
        <v>I</v>
      </c>
      <c r="C704" s="69">
        <f t="shared" si="62"/>
        <v>44416.385499999997</v>
      </c>
      <c r="D704" t="str">
        <f t="shared" si="63"/>
        <v>vis</v>
      </c>
      <c r="E704" t="e">
        <f>VLOOKUP(C704,'Active 1'!C$21:E$968,3,FALSE)</f>
        <v>#N/A</v>
      </c>
      <c r="F704" s="2" t="s">
        <v>345</v>
      </c>
      <c r="G704" t="str">
        <f t="shared" si="64"/>
        <v>44416.3855</v>
      </c>
      <c r="H704" s="69">
        <f t="shared" si="65"/>
        <v>0</v>
      </c>
      <c r="I704" s="113" t="s">
        <v>2117</v>
      </c>
      <c r="J704" s="114" t="s">
        <v>2118</v>
      </c>
      <c r="K704" s="113">
        <v>0</v>
      </c>
      <c r="L704" s="113" t="s">
        <v>2119</v>
      </c>
      <c r="M704" s="114" t="s">
        <v>349</v>
      </c>
      <c r="N704" s="114" t="s">
        <v>152</v>
      </c>
      <c r="O704" s="115" t="s">
        <v>814</v>
      </c>
      <c r="P704" s="116" t="s">
        <v>815</v>
      </c>
    </row>
    <row r="705" spans="1:16" x14ac:dyDescent="0.2">
      <c r="A705" s="69" t="str">
        <f t="shared" si="60"/>
        <v>IBVS 2545 </v>
      </c>
      <c r="B705" s="2" t="str">
        <f t="shared" si="61"/>
        <v>I</v>
      </c>
      <c r="C705" s="69">
        <f t="shared" si="62"/>
        <v>44429.803699999997</v>
      </c>
      <c r="D705" t="str">
        <f t="shared" si="63"/>
        <v>vis</v>
      </c>
      <c r="E705" t="e">
        <f>VLOOKUP(C705,'Active 1'!C$21:E$968,3,FALSE)</f>
        <v>#N/A</v>
      </c>
      <c r="F705" s="2" t="s">
        <v>345</v>
      </c>
      <c r="G705" t="str">
        <f t="shared" si="64"/>
        <v>44429.8037</v>
      </c>
      <c r="H705" s="69">
        <f t="shared" si="65"/>
        <v>8</v>
      </c>
      <c r="I705" s="113" t="s">
        <v>2120</v>
      </c>
      <c r="J705" s="114" t="s">
        <v>2121</v>
      </c>
      <c r="K705" s="113">
        <v>8</v>
      </c>
      <c r="L705" s="113" t="s">
        <v>2122</v>
      </c>
      <c r="M705" s="114" t="s">
        <v>349</v>
      </c>
      <c r="N705" s="114" t="s">
        <v>152</v>
      </c>
      <c r="O705" s="115" t="s">
        <v>2123</v>
      </c>
      <c r="P705" s="116" t="s">
        <v>797</v>
      </c>
    </row>
    <row r="706" spans="1:16" x14ac:dyDescent="0.2">
      <c r="A706" s="69" t="str">
        <f t="shared" si="60"/>
        <v>IBVS 1908 </v>
      </c>
      <c r="B706" s="2" t="str">
        <f t="shared" si="61"/>
        <v>II</v>
      </c>
      <c r="C706" s="69">
        <f t="shared" si="62"/>
        <v>44432.317600000002</v>
      </c>
      <c r="D706" t="str">
        <f t="shared" si="63"/>
        <v>vis</v>
      </c>
      <c r="E706" t="e">
        <f>VLOOKUP(C706,'Active 1'!C$21:E$968,3,FALSE)</f>
        <v>#N/A</v>
      </c>
      <c r="F706" s="2" t="s">
        <v>345</v>
      </c>
      <c r="G706" t="str">
        <f t="shared" si="64"/>
        <v>44432.3176</v>
      </c>
      <c r="H706" s="69">
        <f t="shared" si="65"/>
        <v>9.5</v>
      </c>
      <c r="I706" s="113" t="s">
        <v>2124</v>
      </c>
      <c r="J706" s="114" t="s">
        <v>2125</v>
      </c>
      <c r="K706" s="113">
        <v>9.5</v>
      </c>
      <c r="L706" s="113" t="s">
        <v>2126</v>
      </c>
      <c r="M706" s="114" t="s">
        <v>349</v>
      </c>
      <c r="N706" s="114" t="s">
        <v>152</v>
      </c>
      <c r="O706" s="115" t="s">
        <v>814</v>
      </c>
      <c r="P706" s="116" t="s">
        <v>815</v>
      </c>
    </row>
    <row r="707" spans="1:16" x14ac:dyDescent="0.2">
      <c r="A707" s="69" t="str">
        <f t="shared" si="60"/>
        <v> VSSC 59.18 </v>
      </c>
      <c r="B707" s="2" t="str">
        <f t="shared" si="61"/>
        <v>I</v>
      </c>
      <c r="C707" s="69">
        <f t="shared" si="62"/>
        <v>44874.373</v>
      </c>
      <c r="D707" t="str">
        <f t="shared" si="63"/>
        <v>vis</v>
      </c>
      <c r="E707">
        <f>VLOOKUP(C707,'Active 1'!C$21:E$968,3,FALSE)</f>
        <v>273.0423857586872</v>
      </c>
      <c r="F707" s="2" t="s">
        <v>345</v>
      </c>
      <c r="G707" t="str">
        <f t="shared" si="64"/>
        <v>44874.373</v>
      </c>
      <c r="H707" s="69">
        <f t="shared" si="65"/>
        <v>273</v>
      </c>
      <c r="I707" s="113" t="s">
        <v>2127</v>
      </c>
      <c r="J707" s="114" t="s">
        <v>2128</v>
      </c>
      <c r="K707" s="113">
        <v>273</v>
      </c>
      <c r="L707" s="113" t="s">
        <v>2129</v>
      </c>
      <c r="M707" s="114" t="s">
        <v>355</v>
      </c>
      <c r="N707" s="114"/>
      <c r="O707" s="115" t="s">
        <v>780</v>
      </c>
      <c r="P707" s="115" t="s">
        <v>268</v>
      </c>
    </row>
    <row r="708" spans="1:16" x14ac:dyDescent="0.2">
      <c r="A708" s="69" t="str">
        <f t="shared" si="60"/>
        <v> ALGL 37 </v>
      </c>
      <c r="B708" s="2" t="str">
        <f t="shared" si="61"/>
        <v>I</v>
      </c>
      <c r="C708" s="69">
        <f t="shared" si="62"/>
        <v>45934.400999999998</v>
      </c>
      <c r="D708" t="str">
        <f t="shared" si="63"/>
        <v>vis</v>
      </c>
      <c r="E708">
        <f>VLOOKUP(C708,'Active 1'!C$21:E$968,3,FALSE)</f>
        <v>905.009727359973</v>
      </c>
      <c r="F708" s="2" t="s">
        <v>345</v>
      </c>
      <c r="G708" t="str">
        <f t="shared" si="64"/>
        <v>45934.401</v>
      </c>
      <c r="H708" s="69">
        <f t="shared" si="65"/>
        <v>905</v>
      </c>
      <c r="I708" s="113" t="s">
        <v>2130</v>
      </c>
      <c r="J708" s="114" t="s">
        <v>2131</v>
      </c>
      <c r="K708" s="113">
        <v>905</v>
      </c>
      <c r="L708" s="113" t="s">
        <v>911</v>
      </c>
      <c r="M708" s="114" t="s">
        <v>355</v>
      </c>
      <c r="N708" s="114"/>
      <c r="O708" s="115" t="s">
        <v>2132</v>
      </c>
      <c r="P708" s="115" t="s">
        <v>274</v>
      </c>
    </row>
    <row r="709" spans="1:16" x14ac:dyDescent="0.2">
      <c r="A709" s="69" t="str">
        <f t="shared" si="60"/>
        <v>VSB 47 </v>
      </c>
      <c r="B709" s="2" t="str">
        <f t="shared" si="61"/>
        <v>I</v>
      </c>
      <c r="C709" s="69">
        <f t="shared" si="62"/>
        <v>45936.06</v>
      </c>
      <c r="D709" t="str">
        <f t="shared" si="63"/>
        <v>vis</v>
      </c>
      <c r="E709">
        <f>VLOOKUP(C709,'Active 1'!C$21:E$968,3,FALSE)</f>
        <v>905.99878974296314</v>
      </c>
      <c r="F709" s="2" t="s">
        <v>345</v>
      </c>
      <c r="G709" t="str">
        <f t="shared" si="64"/>
        <v>45936.06</v>
      </c>
      <c r="H709" s="69">
        <f t="shared" si="65"/>
        <v>906</v>
      </c>
      <c r="I709" s="113" t="s">
        <v>2133</v>
      </c>
      <c r="J709" s="114" t="s">
        <v>2134</v>
      </c>
      <c r="K709" s="113">
        <v>906</v>
      </c>
      <c r="L709" s="113" t="s">
        <v>2135</v>
      </c>
      <c r="M709" s="114" t="s">
        <v>355</v>
      </c>
      <c r="N709" s="114"/>
      <c r="O709" s="115" t="s">
        <v>2136</v>
      </c>
      <c r="P709" s="116" t="s">
        <v>120</v>
      </c>
    </row>
    <row r="710" spans="1:16" x14ac:dyDescent="0.2">
      <c r="A710" s="69" t="str">
        <f t="shared" si="60"/>
        <v> ALBO 1988 10 </v>
      </c>
      <c r="B710" s="2" t="str">
        <f t="shared" si="61"/>
        <v>I</v>
      </c>
      <c r="C710" s="69">
        <f t="shared" si="62"/>
        <v>47363.478000000003</v>
      </c>
      <c r="D710" t="str">
        <f t="shared" si="63"/>
        <v>vis</v>
      </c>
      <c r="E710">
        <f>VLOOKUP(C710,'Active 1'!C$21:E$968,3,FALSE)</f>
        <v>1756.9966490578386</v>
      </c>
      <c r="F710" s="2" t="s">
        <v>345</v>
      </c>
      <c r="G710" t="str">
        <f t="shared" si="64"/>
        <v>47363.478</v>
      </c>
      <c r="H710" s="69">
        <f t="shared" si="65"/>
        <v>1757</v>
      </c>
      <c r="I710" s="113" t="s">
        <v>2137</v>
      </c>
      <c r="J710" s="114" t="s">
        <v>2138</v>
      </c>
      <c r="K710" s="113">
        <v>1757</v>
      </c>
      <c r="L710" s="113" t="s">
        <v>367</v>
      </c>
      <c r="M710" s="114" t="s">
        <v>355</v>
      </c>
      <c r="N710" s="114"/>
      <c r="O710" s="115" t="s">
        <v>2139</v>
      </c>
      <c r="P710" s="115" t="s">
        <v>284</v>
      </c>
    </row>
    <row r="711" spans="1:16" x14ac:dyDescent="0.2">
      <c r="A711" s="69" t="str">
        <f t="shared" si="60"/>
        <v> BAC 42.225 </v>
      </c>
      <c r="B711" s="2" t="str">
        <f t="shared" si="61"/>
        <v>I</v>
      </c>
      <c r="C711" s="69">
        <f t="shared" si="62"/>
        <v>47670.445299999999</v>
      </c>
      <c r="D711" t="str">
        <f t="shared" si="63"/>
        <v>vis</v>
      </c>
      <c r="E711">
        <f>VLOOKUP(C711,'Active 1'!C$21:E$968,3,FALSE)</f>
        <v>1940.0043701175866</v>
      </c>
      <c r="F711" s="2" t="s">
        <v>345</v>
      </c>
      <c r="G711" t="str">
        <f t="shared" si="64"/>
        <v>47670.4453</v>
      </c>
      <c r="H711" s="69">
        <f t="shared" si="65"/>
        <v>1940</v>
      </c>
      <c r="I711" s="113" t="s">
        <v>2140</v>
      </c>
      <c r="J711" s="114" t="s">
        <v>2141</v>
      </c>
      <c r="K711" s="113">
        <v>1940</v>
      </c>
      <c r="L711" s="113" t="s">
        <v>1857</v>
      </c>
      <c r="M711" s="114" t="s">
        <v>349</v>
      </c>
      <c r="N711" s="114" t="s">
        <v>152</v>
      </c>
      <c r="O711" s="115" t="s">
        <v>2142</v>
      </c>
      <c r="P711" s="115" t="s">
        <v>287</v>
      </c>
    </row>
    <row r="712" spans="1:16" x14ac:dyDescent="0.2">
      <c r="A712" s="69" t="str">
        <f t="shared" si="60"/>
        <v>BAVM 56 </v>
      </c>
      <c r="B712" s="2" t="str">
        <f t="shared" si="61"/>
        <v>II</v>
      </c>
      <c r="C712" s="69">
        <f t="shared" si="62"/>
        <v>48018.495799999997</v>
      </c>
      <c r="D712" t="str">
        <f t="shared" si="63"/>
        <v>vis</v>
      </c>
      <c r="E712">
        <f>VLOOKUP(C712,'Active 1'!C$21:E$968,3,FALSE)</f>
        <v>2147.5050674840686</v>
      </c>
      <c r="F712" s="2" t="s">
        <v>345</v>
      </c>
      <c r="G712" t="str">
        <f t="shared" si="64"/>
        <v>48018.4958</v>
      </c>
      <c r="H712" s="69">
        <f t="shared" si="65"/>
        <v>2147.5</v>
      </c>
      <c r="I712" s="113" t="s">
        <v>2143</v>
      </c>
      <c r="J712" s="114" t="s">
        <v>2144</v>
      </c>
      <c r="K712" s="113">
        <v>2147.5</v>
      </c>
      <c r="L712" s="113" t="s">
        <v>2145</v>
      </c>
      <c r="M712" s="114" t="s">
        <v>349</v>
      </c>
      <c r="N712" s="114" t="s">
        <v>982</v>
      </c>
      <c r="O712" s="115" t="s">
        <v>854</v>
      </c>
      <c r="P712" s="116" t="s">
        <v>289</v>
      </c>
    </row>
    <row r="713" spans="1:16" x14ac:dyDescent="0.2">
      <c r="A713" s="69" t="str">
        <f t="shared" si="60"/>
        <v>BAVM 59 </v>
      </c>
      <c r="B713" s="2" t="str">
        <f t="shared" si="61"/>
        <v>I</v>
      </c>
      <c r="C713" s="69">
        <f t="shared" si="62"/>
        <v>48086.4277</v>
      </c>
      <c r="D713" t="str">
        <f t="shared" si="63"/>
        <v>vis</v>
      </c>
      <c r="E713">
        <f>VLOOKUP(C713,'Active 1'!C$21:E$968,3,FALSE)</f>
        <v>2188.0046979211197</v>
      </c>
      <c r="F713" s="2" t="s">
        <v>345</v>
      </c>
      <c r="G713" t="str">
        <f t="shared" si="64"/>
        <v>48086.4277</v>
      </c>
      <c r="H713" s="69">
        <f t="shared" si="65"/>
        <v>2188</v>
      </c>
      <c r="I713" s="113" t="s">
        <v>2146</v>
      </c>
      <c r="J713" s="114" t="s">
        <v>2147</v>
      </c>
      <c r="K713" s="113">
        <v>2188</v>
      </c>
      <c r="L713" s="113" t="s">
        <v>2148</v>
      </c>
      <c r="M713" s="114" t="s">
        <v>349</v>
      </c>
      <c r="N713" s="114" t="s">
        <v>982</v>
      </c>
      <c r="O713" s="115" t="s">
        <v>854</v>
      </c>
      <c r="P713" s="116" t="s">
        <v>291</v>
      </c>
    </row>
    <row r="714" spans="1:16" x14ac:dyDescent="0.2">
      <c r="A714" s="69" t="str">
        <f t="shared" si="60"/>
        <v> ALBO 1993 1 </v>
      </c>
      <c r="B714" s="2" t="str">
        <f t="shared" si="61"/>
        <v>I</v>
      </c>
      <c r="C714" s="69">
        <f t="shared" si="62"/>
        <v>48861.368999999999</v>
      </c>
      <c r="D714" t="str">
        <f t="shared" si="63"/>
        <v>vis</v>
      </c>
      <c r="E714">
        <f>VLOOKUP(C714,'Active 1'!C$21:E$968,3,FALSE)</f>
        <v>2650.0090914447287</v>
      </c>
      <c r="F714" s="2" t="s">
        <v>345</v>
      </c>
      <c r="G714" t="str">
        <f t="shared" si="64"/>
        <v>48861.369</v>
      </c>
      <c r="H714" s="69">
        <f t="shared" si="65"/>
        <v>2650</v>
      </c>
      <c r="I714" s="113" t="s">
        <v>2149</v>
      </c>
      <c r="J714" s="114" t="s">
        <v>2150</v>
      </c>
      <c r="K714" s="113">
        <v>2650</v>
      </c>
      <c r="L714" s="113" t="s">
        <v>878</v>
      </c>
      <c r="M714" s="114" t="s">
        <v>355</v>
      </c>
      <c r="N714" s="114"/>
      <c r="O714" s="115" t="s">
        <v>2151</v>
      </c>
      <c r="P714" s="115" t="s">
        <v>299</v>
      </c>
    </row>
    <row r="715" spans="1:16" x14ac:dyDescent="0.2">
      <c r="A715" s="69" t="str">
        <f t="shared" ref="A715:A757" si="66">P715</f>
        <v> ALBO 1994 2 </v>
      </c>
      <c r="B715" s="2" t="str">
        <f t="shared" ref="B715:B757" si="67">IF(H715=INT(H715),"I","II")</f>
        <v>I</v>
      </c>
      <c r="C715" s="69">
        <f t="shared" ref="C715:C757" si="68">1*G715</f>
        <v>49183.404999999999</v>
      </c>
      <c r="D715" t="str">
        <f t="shared" ref="D715:D757" si="69">VLOOKUP(F715,I$1:J$5,2,FALSE)</f>
        <v>vis</v>
      </c>
      <c r="E715">
        <f>VLOOKUP(C715,'Active 1'!C$21:E$968,3,FALSE)</f>
        <v>2842.00046791772</v>
      </c>
      <c r="F715" s="2" t="s">
        <v>345</v>
      </c>
      <c r="G715" t="str">
        <f t="shared" ref="G715:G757" si="70">MID(I715,3,LEN(I715)-3)</f>
        <v>49183.405</v>
      </c>
      <c r="H715" s="69">
        <f t="shared" ref="H715:H757" si="71">1*K715</f>
        <v>2842</v>
      </c>
      <c r="I715" s="113" t="s">
        <v>2152</v>
      </c>
      <c r="J715" s="114" t="s">
        <v>2153</v>
      </c>
      <c r="K715" s="113">
        <v>2842</v>
      </c>
      <c r="L715" s="113" t="s">
        <v>422</v>
      </c>
      <c r="M715" s="114" t="s">
        <v>355</v>
      </c>
      <c r="N715" s="114"/>
      <c r="O715" s="115" t="s">
        <v>1015</v>
      </c>
      <c r="P715" s="115" t="s">
        <v>303</v>
      </c>
    </row>
    <row r="716" spans="1:16" x14ac:dyDescent="0.2">
      <c r="A716" s="69" t="str">
        <f t="shared" si="66"/>
        <v> AOEB 8 </v>
      </c>
      <c r="B716" s="2" t="str">
        <f t="shared" si="67"/>
        <v>I</v>
      </c>
      <c r="C716" s="69">
        <f t="shared" si="68"/>
        <v>49857.7</v>
      </c>
      <c r="D716" t="str">
        <f t="shared" si="69"/>
        <v>vis</v>
      </c>
      <c r="E716">
        <f>VLOOKUP(C716,'Active 1'!C$21:E$968,3,FALSE)</f>
        <v>3244.0015646859551</v>
      </c>
      <c r="F716" s="2" t="s">
        <v>345</v>
      </c>
      <c r="G716" t="str">
        <f t="shared" si="70"/>
        <v>49857.700</v>
      </c>
      <c r="H716" s="69">
        <f t="shared" si="71"/>
        <v>3244</v>
      </c>
      <c r="I716" s="113" t="s">
        <v>2154</v>
      </c>
      <c r="J716" s="114" t="s">
        <v>2155</v>
      </c>
      <c r="K716" s="113">
        <v>3244</v>
      </c>
      <c r="L716" s="113" t="s">
        <v>515</v>
      </c>
      <c r="M716" s="114" t="s">
        <v>1080</v>
      </c>
      <c r="N716" s="114" t="s">
        <v>2156</v>
      </c>
      <c r="O716" s="115" t="s">
        <v>884</v>
      </c>
      <c r="P716" s="115" t="s">
        <v>305</v>
      </c>
    </row>
    <row r="717" spans="1:16" x14ac:dyDescent="0.2">
      <c r="A717" s="69" t="str">
        <f t="shared" si="66"/>
        <v> AOEB 8 </v>
      </c>
      <c r="B717" s="2" t="str">
        <f t="shared" si="67"/>
        <v>I</v>
      </c>
      <c r="C717" s="69">
        <f t="shared" si="68"/>
        <v>49872.800999999999</v>
      </c>
      <c r="D717" t="str">
        <f t="shared" si="69"/>
        <v>vis</v>
      </c>
      <c r="E717">
        <f>VLOOKUP(C717,'Active 1'!C$21:E$968,3,FALSE)</f>
        <v>3253.0044767085833</v>
      </c>
      <c r="F717" s="2" t="s">
        <v>345</v>
      </c>
      <c r="G717" t="str">
        <f t="shared" si="70"/>
        <v>49872.801</v>
      </c>
      <c r="H717" s="69">
        <f t="shared" si="71"/>
        <v>3253</v>
      </c>
      <c r="I717" s="113" t="s">
        <v>2157</v>
      </c>
      <c r="J717" s="114" t="s">
        <v>2158</v>
      </c>
      <c r="K717" s="113">
        <v>3253</v>
      </c>
      <c r="L717" s="113" t="s">
        <v>528</v>
      </c>
      <c r="M717" s="114" t="s">
        <v>355</v>
      </c>
      <c r="N717" s="114"/>
      <c r="O717" s="115" t="s">
        <v>658</v>
      </c>
      <c r="P717" s="115" t="s">
        <v>305</v>
      </c>
    </row>
    <row r="718" spans="1:16" x14ac:dyDescent="0.2">
      <c r="A718" s="69" t="str">
        <f t="shared" si="66"/>
        <v> BBS 109/126 </v>
      </c>
      <c r="B718" s="2" t="str">
        <f t="shared" si="67"/>
        <v>II</v>
      </c>
      <c r="C718" s="69">
        <f t="shared" si="68"/>
        <v>49895.443099999997</v>
      </c>
      <c r="D718" t="str">
        <f t="shared" si="69"/>
        <v>vis</v>
      </c>
      <c r="E718">
        <f>VLOOKUP(C718,'Active 1'!C$21:E$968,3,FALSE)</f>
        <v>3266.5032406518644</v>
      </c>
      <c r="F718" s="2" t="s">
        <v>345</v>
      </c>
      <c r="G718" t="str">
        <f t="shared" si="70"/>
        <v>49895.4431</v>
      </c>
      <c r="H718" s="69">
        <f t="shared" si="71"/>
        <v>3266.5</v>
      </c>
      <c r="I718" s="113" t="s">
        <v>2159</v>
      </c>
      <c r="J718" s="114" t="s">
        <v>2160</v>
      </c>
      <c r="K718" s="113">
        <v>3266.5</v>
      </c>
      <c r="L718" s="113" t="s">
        <v>2161</v>
      </c>
      <c r="M718" s="114" t="s">
        <v>349</v>
      </c>
      <c r="N718" s="114" t="s">
        <v>2162</v>
      </c>
      <c r="O718" s="115" t="s">
        <v>990</v>
      </c>
      <c r="P718" s="115" t="s">
        <v>308</v>
      </c>
    </row>
    <row r="719" spans="1:16" x14ac:dyDescent="0.2">
      <c r="A719" s="69" t="str">
        <f t="shared" si="66"/>
        <v> AOEB 8 </v>
      </c>
      <c r="B719" s="2" t="str">
        <f t="shared" si="67"/>
        <v>I</v>
      </c>
      <c r="C719" s="69">
        <f t="shared" si="68"/>
        <v>49998.586000000003</v>
      </c>
      <c r="D719" t="str">
        <f t="shared" si="69"/>
        <v>vis</v>
      </c>
      <c r="E719">
        <f>VLOOKUP(C719,'Active 1'!C$21:E$968,3,FALSE)</f>
        <v>3327.9949600385708</v>
      </c>
      <c r="F719" s="2" t="s">
        <v>345</v>
      </c>
      <c r="G719" t="str">
        <f t="shared" si="70"/>
        <v>49998.586</v>
      </c>
      <c r="H719" s="69">
        <f t="shared" si="71"/>
        <v>3328</v>
      </c>
      <c r="I719" s="113" t="s">
        <v>2163</v>
      </c>
      <c r="J719" s="114" t="s">
        <v>2164</v>
      </c>
      <c r="K719" s="113">
        <v>3328</v>
      </c>
      <c r="L719" s="113" t="s">
        <v>376</v>
      </c>
      <c r="M719" s="114" t="s">
        <v>355</v>
      </c>
      <c r="N719" s="114"/>
      <c r="O719" s="115" t="s">
        <v>2165</v>
      </c>
      <c r="P719" s="115" t="s">
        <v>305</v>
      </c>
    </row>
    <row r="720" spans="1:16" x14ac:dyDescent="0.2">
      <c r="A720" s="69" t="str">
        <f t="shared" si="66"/>
        <v> AOEB 8 </v>
      </c>
      <c r="B720" s="2" t="str">
        <f t="shared" si="67"/>
        <v>I</v>
      </c>
      <c r="C720" s="69">
        <f t="shared" si="68"/>
        <v>50221.671999999999</v>
      </c>
      <c r="D720" t="str">
        <f t="shared" si="69"/>
        <v>vis</v>
      </c>
      <c r="E720">
        <f>VLOOKUP(C720,'Active 1'!C$21:E$968,3,FALSE)</f>
        <v>3460.994339647847</v>
      </c>
      <c r="F720" s="2" t="s">
        <v>345</v>
      </c>
      <c r="G720" t="str">
        <f t="shared" si="70"/>
        <v>50221.672</v>
      </c>
      <c r="H720" s="69">
        <f t="shared" si="71"/>
        <v>3461</v>
      </c>
      <c r="I720" s="113" t="s">
        <v>2166</v>
      </c>
      <c r="J720" s="114" t="s">
        <v>2167</v>
      </c>
      <c r="K720" s="113">
        <v>3461</v>
      </c>
      <c r="L720" s="113" t="s">
        <v>419</v>
      </c>
      <c r="M720" s="114" t="s">
        <v>355</v>
      </c>
      <c r="N720" s="114"/>
      <c r="O720" s="115" t="s">
        <v>2165</v>
      </c>
      <c r="P720" s="115" t="s">
        <v>305</v>
      </c>
    </row>
    <row r="721" spans="1:16" x14ac:dyDescent="0.2">
      <c r="A721" s="69" t="str">
        <f t="shared" si="66"/>
        <v> AOEB 8 </v>
      </c>
      <c r="B721" s="2" t="str">
        <f t="shared" si="67"/>
        <v>I</v>
      </c>
      <c r="C721" s="69">
        <f t="shared" si="68"/>
        <v>50320.658000000003</v>
      </c>
      <c r="D721" t="str">
        <f t="shared" si="69"/>
        <v>vis</v>
      </c>
      <c r="E721">
        <f>VLOOKUP(C721,'Active 1'!C$21:E$968,3,FALSE)</f>
        <v>3520.0077989864189</v>
      </c>
      <c r="F721" s="2" t="s">
        <v>345</v>
      </c>
      <c r="G721" t="str">
        <f t="shared" si="70"/>
        <v>50320.658</v>
      </c>
      <c r="H721" s="69">
        <f t="shared" si="71"/>
        <v>3520</v>
      </c>
      <c r="I721" s="113" t="s">
        <v>2168</v>
      </c>
      <c r="J721" s="114" t="s">
        <v>2169</v>
      </c>
      <c r="K721" s="113">
        <v>3520</v>
      </c>
      <c r="L721" s="113" t="s">
        <v>1014</v>
      </c>
      <c r="M721" s="114" t="s">
        <v>355</v>
      </c>
      <c r="N721" s="114"/>
      <c r="O721" s="115" t="s">
        <v>2170</v>
      </c>
      <c r="P721" s="115" t="s">
        <v>305</v>
      </c>
    </row>
    <row r="722" spans="1:16" x14ac:dyDescent="0.2">
      <c r="A722" s="69" t="str">
        <f t="shared" si="66"/>
        <v> AOEB 8 </v>
      </c>
      <c r="B722" s="2" t="str">
        <f t="shared" si="67"/>
        <v>I</v>
      </c>
      <c r="C722" s="69">
        <f t="shared" si="68"/>
        <v>50642.701000000001</v>
      </c>
      <c r="D722" t="str">
        <f t="shared" si="69"/>
        <v>vis</v>
      </c>
      <c r="E722">
        <f>VLOOKUP(C722,'Active 1'!C$21:E$968,3,FALSE)</f>
        <v>3712.0033487184087</v>
      </c>
      <c r="F722" s="2" t="s">
        <v>345</v>
      </c>
      <c r="G722" t="str">
        <f t="shared" si="70"/>
        <v>50642.701</v>
      </c>
      <c r="H722" s="69">
        <f t="shared" si="71"/>
        <v>3712</v>
      </c>
      <c r="I722" s="113" t="s">
        <v>2171</v>
      </c>
      <c r="J722" s="114" t="s">
        <v>2172</v>
      </c>
      <c r="K722" s="113">
        <v>3712</v>
      </c>
      <c r="L722" s="113" t="s">
        <v>717</v>
      </c>
      <c r="M722" s="114" t="s">
        <v>355</v>
      </c>
      <c r="N722" s="114"/>
      <c r="O722" s="115" t="s">
        <v>2165</v>
      </c>
      <c r="P722" s="115" t="s">
        <v>305</v>
      </c>
    </row>
    <row r="723" spans="1:16" x14ac:dyDescent="0.2">
      <c r="A723" s="69" t="str">
        <f t="shared" si="66"/>
        <v> AOEB 8 </v>
      </c>
      <c r="B723" s="2" t="str">
        <f t="shared" si="67"/>
        <v>I</v>
      </c>
      <c r="C723" s="69">
        <f t="shared" si="68"/>
        <v>50733.27</v>
      </c>
      <c r="D723" t="str">
        <f t="shared" si="69"/>
        <v>vis</v>
      </c>
      <c r="E723">
        <f>VLOOKUP(C723,'Active 1'!C$21:E$968,3,FALSE)</f>
        <v>3765.9987621994533</v>
      </c>
      <c r="F723" s="2" t="s">
        <v>345</v>
      </c>
      <c r="G723" t="str">
        <f t="shared" si="70"/>
        <v>50733.270</v>
      </c>
      <c r="H723" s="69">
        <f t="shared" si="71"/>
        <v>3766</v>
      </c>
      <c r="I723" s="113" t="s">
        <v>2173</v>
      </c>
      <c r="J723" s="114" t="s">
        <v>2174</v>
      </c>
      <c r="K723" s="113">
        <v>3766</v>
      </c>
      <c r="L723" s="113" t="s">
        <v>800</v>
      </c>
      <c r="M723" s="114" t="s">
        <v>355</v>
      </c>
      <c r="N723" s="114"/>
      <c r="O723" s="115" t="s">
        <v>1036</v>
      </c>
      <c r="P723" s="115" t="s">
        <v>305</v>
      </c>
    </row>
    <row r="724" spans="1:16" x14ac:dyDescent="0.2">
      <c r="A724" s="69" t="str">
        <f t="shared" si="66"/>
        <v> AOEB 8 </v>
      </c>
      <c r="B724" s="2" t="str">
        <f t="shared" si="67"/>
        <v>I</v>
      </c>
      <c r="C724" s="69">
        <f t="shared" si="68"/>
        <v>50914.434000000001</v>
      </c>
      <c r="D724" t="str">
        <f t="shared" si="69"/>
        <v>vis</v>
      </c>
      <c r="E724">
        <f>VLOOKUP(C724,'Active 1'!C$21:E$968,3,FALSE)</f>
        <v>3874.0050898378345</v>
      </c>
      <c r="F724" s="2" t="s">
        <v>345</v>
      </c>
      <c r="G724" t="str">
        <f t="shared" si="70"/>
        <v>50914.434</v>
      </c>
      <c r="H724" s="69">
        <f t="shared" si="71"/>
        <v>3874</v>
      </c>
      <c r="I724" s="113" t="s">
        <v>2175</v>
      </c>
      <c r="J724" s="114" t="s">
        <v>2176</v>
      </c>
      <c r="K724" s="113">
        <v>3874</v>
      </c>
      <c r="L724" s="113" t="s">
        <v>790</v>
      </c>
      <c r="M724" s="114" t="s">
        <v>355</v>
      </c>
      <c r="N724" s="114"/>
      <c r="O724" s="115" t="s">
        <v>2177</v>
      </c>
      <c r="P724" s="115" t="s">
        <v>305</v>
      </c>
    </row>
    <row r="725" spans="1:16" x14ac:dyDescent="0.2">
      <c r="A725" s="69" t="str">
        <f t="shared" si="66"/>
        <v> AOEB 8 </v>
      </c>
      <c r="B725" s="2" t="str">
        <f t="shared" si="67"/>
        <v>I</v>
      </c>
      <c r="C725" s="69">
        <f t="shared" si="68"/>
        <v>51048.614000000001</v>
      </c>
      <c r="D725" t="str">
        <f t="shared" si="69"/>
        <v>vis</v>
      </c>
      <c r="E725">
        <f>VLOOKUP(C725,'Active 1'!C$21:E$968,3,FALSE)</f>
        <v>3954.0005030684861</v>
      </c>
      <c r="F725" s="2" t="s">
        <v>345</v>
      </c>
      <c r="G725" t="str">
        <f t="shared" si="70"/>
        <v>51048.614</v>
      </c>
      <c r="H725" s="69">
        <f t="shared" si="71"/>
        <v>3954</v>
      </c>
      <c r="I725" s="113" t="s">
        <v>2178</v>
      </c>
      <c r="J725" s="114" t="s">
        <v>2179</v>
      </c>
      <c r="K725" s="113">
        <v>3954</v>
      </c>
      <c r="L725" s="113" t="s">
        <v>422</v>
      </c>
      <c r="M725" s="114" t="s">
        <v>355</v>
      </c>
      <c r="N725" s="114"/>
      <c r="O725" s="115" t="s">
        <v>2165</v>
      </c>
      <c r="P725" s="115" t="s">
        <v>305</v>
      </c>
    </row>
    <row r="726" spans="1:16" x14ac:dyDescent="0.2">
      <c r="A726" s="69" t="str">
        <f t="shared" si="66"/>
        <v>VSB 47 </v>
      </c>
      <c r="B726" s="2" t="str">
        <f t="shared" si="67"/>
        <v>I</v>
      </c>
      <c r="C726" s="69">
        <f t="shared" si="68"/>
        <v>51300.224999999999</v>
      </c>
      <c r="D726" t="str">
        <f t="shared" si="69"/>
        <v>vis</v>
      </c>
      <c r="E726">
        <f>VLOOKUP(C726,'Active 1'!C$21:E$968,3,FALSE)</f>
        <v>4104.0059131025973</v>
      </c>
      <c r="F726" s="2" t="s">
        <v>345</v>
      </c>
      <c r="G726" t="str">
        <f t="shared" si="70"/>
        <v>51300.225</v>
      </c>
      <c r="H726" s="69">
        <f t="shared" si="71"/>
        <v>4104</v>
      </c>
      <c r="I726" s="113" t="s">
        <v>2180</v>
      </c>
      <c r="J726" s="114" t="s">
        <v>2181</v>
      </c>
      <c r="K726" s="113">
        <v>4104</v>
      </c>
      <c r="L726" s="113" t="s">
        <v>892</v>
      </c>
      <c r="M726" s="114" t="s">
        <v>1080</v>
      </c>
      <c r="N726" s="114" t="s">
        <v>345</v>
      </c>
      <c r="O726" s="115" t="s">
        <v>2182</v>
      </c>
      <c r="P726" s="116" t="s">
        <v>120</v>
      </c>
    </row>
    <row r="727" spans="1:16" x14ac:dyDescent="0.2">
      <c r="A727" s="69" t="str">
        <f t="shared" si="66"/>
        <v> AOEB 8 </v>
      </c>
      <c r="B727" s="2" t="str">
        <f t="shared" si="67"/>
        <v>II</v>
      </c>
      <c r="C727" s="69">
        <f t="shared" si="68"/>
        <v>51361.440999999999</v>
      </c>
      <c r="D727" t="str">
        <f t="shared" si="69"/>
        <v>vis</v>
      </c>
      <c r="E727">
        <f>VLOOKUP(C727,'Active 1'!C$21:E$968,3,FALSE)</f>
        <v>4140.5016592371003</v>
      </c>
      <c r="F727" s="2" t="s">
        <v>345</v>
      </c>
      <c r="G727" t="str">
        <f t="shared" si="70"/>
        <v>51361.441</v>
      </c>
      <c r="H727" s="69">
        <f t="shared" si="71"/>
        <v>4140.5</v>
      </c>
      <c r="I727" s="113" t="s">
        <v>2183</v>
      </c>
      <c r="J727" s="114" t="s">
        <v>2184</v>
      </c>
      <c r="K727" s="113">
        <v>4140.5</v>
      </c>
      <c r="L727" s="113" t="s">
        <v>515</v>
      </c>
      <c r="M727" s="114" t="s">
        <v>355</v>
      </c>
      <c r="N727" s="114"/>
      <c r="O727" s="115" t="s">
        <v>1036</v>
      </c>
      <c r="P727" s="115" t="s">
        <v>305</v>
      </c>
    </row>
    <row r="728" spans="1:16" x14ac:dyDescent="0.2">
      <c r="A728" s="69" t="str">
        <f t="shared" si="66"/>
        <v> AOEB 8 </v>
      </c>
      <c r="B728" s="2" t="str">
        <f t="shared" si="67"/>
        <v>I</v>
      </c>
      <c r="C728" s="69">
        <f t="shared" si="68"/>
        <v>51370.678999999996</v>
      </c>
      <c r="D728" t="str">
        <f t="shared" si="69"/>
        <v>vis</v>
      </c>
      <c r="E728">
        <f>VLOOKUP(C728,'Active 1'!C$21:E$968,3,FALSE)</f>
        <v>4146.0091687573313</v>
      </c>
      <c r="F728" s="2" t="s">
        <v>345</v>
      </c>
      <c r="G728" t="str">
        <f t="shared" si="70"/>
        <v>51370.679</v>
      </c>
      <c r="H728" s="69">
        <f t="shared" si="71"/>
        <v>4146</v>
      </c>
      <c r="I728" s="113" t="s">
        <v>2185</v>
      </c>
      <c r="J728" s="114" t="s">
        <v>2186</v>
      </c>
      <c r="K728" s="113">
        <v>4146</v>
      </c>
      <c r="L728" s="113" t="s">
        <v>878</v>
      </c>
      <c r="M728" s="114" t="s">
        <v>355</v>
      </c>
      <c r="N728" s="114"/>
      <c r="O728" s="115" t="s">
        <v>658</v>
      </c>
      <c r="P728" s="115" t="s">
        <v>305</v>
      </c>
    </row>
    <row r="729" spans="1:16" x14ac:dyDescent="0.2">
      <c r="A729" s="69" t="str">
        <f t="shared" si="66"/>
        <v>VSB 47 </v>
      </c>
      <c r="B729" s="2" t="str">
        <f t="shared" si="67"/>
        <v>I</v>
      </c>
      <c r="C729" s="69">
        <f t="shared" si="68"/>
        <v>51384.084000000003</v>
      </c>
      <c r="D729" t="str">
        <f t="shared" si="69"/>
        <v>vis</v>
      </c>
      <c r="E729">
        <f>VLOOKUP(C729,'Active 1'!C$21:E$968,3,FALSE)</f>
        <v>4154.0009597422568</v>
      </c>
      <c r="F729" s="2" t="s">
        <v>345</v>
      </c>
      <c r="G729" t="str">
        <f t="shared" si="70"/>
        <v>51384.084</v>
      </c>
      <c r="H729" s="69">
        <f t="shared" si="71"/>
        <v>4154</v>
      </c>
      <c r="I729" s="113" t="s">
        <v>2187</v>
      </c>
      <c r="J729" s="114" t="s">
        <v>2188</v>
      </c>
      <c r="K729" s="113">
        <v>4154</v>
      </c>
      <c r="L729" s="113" t="s">
        <v>354</v>
      </c>
      <c r="M729" s="114" t="s">
        <v>355</v>
      </c>
      <c r="N729" s="114"/>
      <c r="O729" s="115" t="s">
        <v>2189</v>
      </c>
      <c r="P729" s="116" t="s">
        <v>120</v>
      </c>
    </row>
    <row r="730" spans="1:16" x14ac:dyDescent="0.2">
      <c r="A730" s="69" t="str">
        <f t="shared" si="66"/>
        <v>BAVM 131 </v>
      </c>
      <c r="B730" s="2" t="str">
        <f t="shared" si="67"/>
        <v>II</v>
      </c>
      <c r="C730" s="69">
        <f t="shared" si="68"/>
        <v>51678.455000000002</v>
      </c>
      <c r="D730" t="str">
        <f t="shared" si="69"/>
        <v>vis</v>
      </c>
      <c r="E730">
        <f>VLOOKUP(C730,'Active 1'!C$21:E$968,3,FALSE)</f>
        <v>4329.4990204675514</v>
      </c>
      <c r="F730" s="2" t="s">
        <v>345</v>
      </c>
      <c r="G730" t="str">
        <f t="shared" si="70"/>
        <v>51678.455</v>
      </c>
      <c r="H730" s="69">
        <f t="shared" si="71"/>
        <v>4329.5</v>
      </c>
      <c r="I730" s="113" t="s">
        <v>2190</v>
      </c>
      <c r="J730" s="114" t="s">
        <v>2191</v>
      </c>
      <c r="K730" s="113">
        <v>4329.5</v>
      </c>
      <c r="L730" s="113" t="s">
        <v>800</v>
      </c>
      <c r="M730" s="114" t="s">
        <v>355</v>
      </c>
      <c r="N730" s="114"/>
      <c r="O730" s="115" t="s">
        <v>1071</v>
      </c>
      <c r="P730" s="116" t="s">
        <v>311</v>
      </c>
    </row>
    <row r="731" spans="1:16" x14ac:dyDescent="0.2">
      <c r="A731" s="69" t="str">
        <f t="shared" si="66"/>
        <v> AOEB 8 </v>
      </c>
      <c r="B731" s="2" t="str">
        <f t="shared" si="67"/>
        <v>I</v>
      </c>
      <c r="C731" s="69">
        <f t="shared" si="68"/>
        <v>51702.77</v>
      </c>
      <c r="D731" t="str">
        <f t="shared" si="69"/>
        <v>vis</v>
      </c>
      <c r="E731">
        <f>VLOOKUP(C731,'Active 1'!C$21:E$968,3,FALSE)</f>
        <v>4343.9951336938357</v>
      </c>
      <c r="F731" s="2" t="s">
        <v>345</v>
      </c>
      <c r="G731" t="str">
        <f t="shared" si="70"/>
        <v>51702.770</v>
      </c>
      <c r="H731" s="69">
        <f t="shared" si="71"/>
        <v>4344</v>
      </c>
      <c r="I731" s="113" t="s">
        <v>2192</v>
      </c>
      <c r="J731" s="114" t="s">
        <v>2193</v>
      </c>
      <c r="K731" s="113">
        <v>4344</v>
      </c>
      <c r="L731" s="113" t="s">
        <v>376</v>
      </c>
      <c r="M731" s="114" t="s">
        <v>355</v>
      </c>
      <c r="N731" s="114"/>
      <c r="O731" s="115" t="s">
        <v>2165</v>
      </c>
      <c r="P731" s="115" t="s">
        <v>305</v>
      </c>
    </row>
    <row r="732" spans="1:16" x14ac:dyDescent="0.2">
      <c r="A732" s="69" t="str">
        <f t="shared" si="66"/>
        <v>BAVM 143 </v>
      </c>
      <c r="B732" s="2" t="str">
        <f t="shared" si="67"/>
        <v>II</v>
      </c>
      <c r="C732" s="69">
        <f t="shared" si="68"/>
        <v>51730.447</v>
      </c>
      <c r="D732" t="str">
        <f t="shared" si="69"/>
        <v>vis</v>
      </c>
      <c r="E732">
        <f>VLOOKUP(C732,'Active 1'!C$21:E$968,3,FALSE)</f>
        <v>4360.4956035998202</v>
      </c>
      <c r="F732" s="2" t="s">
        <v>345</v>
      </c>
      <c r="G732" t="str">
        <f t="shared" si="70"/>
        <v>51730.447</v>
      </c>
      <c r="H732" s="69">
        <f t="shared" si="71"/>
        <v>4360.5</v>
      </c>
      <c r="I732" s="113" t="s">
        <v>2194</v>
      </c>
      <c r="J732" s="114" t="s">
        <v>2195</v>
      </c>
      <c r="K732" s="113">
        <v>4360.5</v>
      </c>
      <c r="L732" s="113" t="s">
        <v>607</v>
      </c>
      <c r="M732" s="114" t="s">
        <v>355</v>
      </c>
      <c r="N732" s="114"/>
      <c r="O732" s="115" t="s">
        <v>1071</v>
      </c>
      <c r="P732" s="116" t="s">
        <v>312</v>
      </c>
    </row>
    <row r="733" spans="1:16" x14ac:dyDescent="0.2">
      <c r="A733" s="69" t="str">
        <f t="shared" si="66"/>
        <v> AOEB 8 </v>
      </c>
      <c r="B733" s="2" t="str">
        <f t="shared" si="67"/>
        <v>II</v>
      </c>
      <c r="C733" s="69">
        <f t="shared" si="68"/>
        <v>51809.286999999997</v>
      </c>
      <c r="D733" t="str">
        <f t="shared" si="69"/>
        <v>vis</v>
      </c>
      <c r="E733">
        <f>VLOOKUP(C733,'Active 1'!C$21:E$968,3,FALSE)</f>
        <v>4407.4984235365046</v>
      </c>
      <c r="F733" s="2" t="s">
        <v>345</v>
      </c>
      <c r="G733" t="str">
        <f t="shared" si="70"/>
        <v>51809.287</v>
      </c>
      <c r="H733" s="69">
        <f t="shared" si="71"/>
        <v>4407.5</v>
      </c>
      <c r="I733" s="113" t="s">
        <v>2196</v>
      </c>
      <c r="J733" s="114" t="s">
        <v>2197</v>
      </c>
      <c r="K733" s="113">
        <v>4407.5</v>
      </c>
      <c r="L733" s="113" t="s">
        <v>531</v>
      </c>
      <c r="M733" s="114" t="s">
        <v>355</v>
      </c>
      <c r="N733" s="114"/>
      <c r="O733" s="115" t="s">
        <v>1036</v>
      </c>
      <c r="P733" s="115" t="s">
        <v>305</v>
      </c>
    </row>
    <row r="734" spans="1:16" x14ac:dyDescent="0.2">
      <c r="A734" s="69" t="str">
        <f t="shared" si="66"/>
        <v>BAVM 157 </v>
      </c>
      <c r="B734" s="2" t="str">
        <f t="shared" si="67"/>
        <v>II</v>
      </c>
      <c r="C734" s="69">
        <f t="shared" si="68"/>
        <v>52416.485999999997</v>
      </c>
      <c r="D734" t="str">
        <f t="shared" si="69"/>
        <v>vis</v>
      </c>
      <c r="E734">
        <f>VLOOKUP(C734,'Active 1'!C$21:E$968,3,FALSE)</f>
        <v>4769.4982366102722</v>
      </c>
      <c r="F734" s="2" t="s">
        <v>345</v>
      </c>
      <c r="G734" t="str">
        <f t="shared" si="70"/>
        <v>52416.486</v>
      </c>
      <c r="H734" s="69">
        <f t="shared" si="71"/>
        <v>4769.5</v>
      </c>
      <c r="I734" s="113" t="s">
        <v>2198</v>
      </c>
      <c r="J734" s="114" t="s">
        <v>2199</v>
      </c>
      <c r="K734" s="113">
        <v>4769.5</v>
      </c>
      <c r="L734" s="113" t="s">
        <v>531</v>
      </c>
      <c r="M734" s="114" t="s">
        <v>355</v>
      </c>
      <c r="N734" s="114"/>
      <c r="O734" s="115" t="s">
        <v>2200</v>
      </c>
      <c r="P734" s="116" t="s">
        <v>313</v>
      </c>
    </row>
    <row r="735" spans="1:16" x14ac:dyDescent="0.2">
      <c r="A735" s="69" t="str">
        <f t="shared" si="66"/>
        <v>BAVM 157 </v>
      </c>
      <c r="B735" s="2" t="str">
        <f t="shared" si="67"/>
        <v>I</v>
      </c>
      <c r="C735" s="69">
        <f t="shared" si="68"/>
        <v>52442.476999999999</v>
      </c>
      <c r="D735" t="str">
        <f t="shared" si="69"/>
        <v>vis</v>
      </c>
      <c r="E735">
        <f>VLOOKUP(C735,'Active 1'!C$21:E$968,3,FALSE)</f>
        <v>4784.9935472771222</v>
      </c>
      <c r="F735" s="2" t="s">
        <v>345</v>
      </c>
      <c r="G735" t="str">
        <f t="shared" si="70"/>
        <v>52442.477</v>
      </c>
      <c r="H735" s="69">
        <f t="shared" si="71"/>
        <v>4785</v>
      </c>
      <c r="I735" s="113" t="s">
        <v>2201</v>
      </c>
      <c r="J735" s="114" t="s">
        <v>2202</v>
      </c>
      <c r="K735" s="113">
        <v>4785</v>
      </c>
      <c r="L735" s="113" t="s">
        <v>385</v>
      </c>
      <c r="M735" s="114" t="s">
        <v>355</v>
      </c>
      <c r="N735" s="114"/>
      <c r="O735" s="115" t="s">
        <v>1071</v>
      </c>
      <c r="P735" s="116" t="s">
        <v>313</v>
      </c>
    </row>
    <row r="736" spans="1:16" x14ac:dyDescent="0.2">
      <c r="A736" s="69" t="str">
        <f t="shared" si="66"/>
        <v>BAVM 157 </v>
      </c>
      <c r="B736" s="2" t="str">
        <f t="shared" si="67"/>
        <v>I</v>
      </c>
      <c r="C736" s="69">
        <f t="shared" si="68"/>
        <v>52442.491999999998</v>
      </c>
      <c r="D736" t="str">
        <f t="shared" si="69"/>
        <v>vis</v>
      </c>
      <c r="E736">
        <f>VLOOKUP(C736,'Active 1'!C$21:E$968,3,FALSE)</f>
        <v>4785.0024899749797</v>
      </c>
      <c r="F736" s="2" t="s">
        <v>345</v>
      </c>
      <c r="G736" t="str">
        <f t="shared" si="70"/>
        <v>52442.492</v>
      </c>
      <c r="H736" s="69">
        <f t="shared" si="71"/>
        <v>4785</v>
      </c>
      <c r="I736" s="113" t="s">
        <v>2203</v>
      </c>
      <c r="J736" s="114" t="s">
        <v>2204</v>
      </c>
      <c r="K736" s="113">
        <v>4785</v>
      </c>
      <c r="L736" s="113" t="s">
        <v>625</v>
      </c>
      <c r="M736" s="114" t="s">
        <v>355</v>
      </c>
      <c r="N736" s="114"/>
      <c r="O736" s="115" t="s">
        <v>2200</v>
      </c>
      <c r="P736" s="116" t="s">
        <v>313</v>
      </c>
    </row>
    <row r="737" spans="1:16" x14ac:dyDescent="0.2">
      <c r="A737" s="69" t="str">
        <f t="shared" si="66"/>
        <v>BAVM 157 </v>
      </c>
      <c r="B737" s="2" t="str">
        <f t="shared" si="67"/>
        <v>II</v>
      </c>
      <c r="C737" s="69">
        <f t="shared" si="68"/>
        <v>52463.446000000004</v>
      </c>
      <c r="D737" t="str">
        <f t="shared" si="69"/>
        <v>vis</v>
      </c>
      <c r="E737">
        <f>VLOOKUP(C737,'Active 1'!C$21:E$968,3,FALSE)</f>
        <v>4797.4948427014324</v>
      </c>
      <c r="F737" s="2" t="s">
        <v>345</v>
      </c>
      <c r="G737" t="str">
        <f t="shared" si="70"/>
        <v>52463.446</v>
      </c>
      <c r="H737" s="69">
        <f t="shared" si="71"/>
        <v>4797.5</v>
      </c>
      <c r="I737" s="113" t="s">
        <v>2205</v>
      </c>
      <c r="J737" s="114" t="s">
        <v>2206</v>
      </c>
      <c r="K737" s="113">
        <v>4797.5</v>
      </c>
      <c r="L737" s="113" t="s">
        <v>419</v>
      </c>
      <c r="M737" s="114" t="s">
        <v>355</v>
      </c>
      <c r="N737" s="114"/>
      <c r="O737" s="115" t="s">
        <v>2200</v>
      </c>
      <c r="P737" s="116" t="s">
        <v>313</v>
      </c>
    </row>
    <row r="738" spans="1:16" x14ac:dyDescent="0.2">
      <c r="A738" s="69" t="str">
        <f t="shared" si="66"/>
        <v>BAVM 157 </v>
      </c>
      <c r="B738" s="2" t="str">
        <f t="shared" si="67"/>
        <v>I</v>
      </c>
      <c r="C738" s="69">
        <f t="shared" si="68"/>
        <v>52484.417000000001</v>
      </c>
      <c r="D738" t="str">
        <f t="shared" si="69"/>
        <v>vis</v>
      </c>
      <c r="E738">
        <f>VLOOKUP(C738,'Active 1'!C$21:E$968,3,FALSE)</f>
        <v>4809.997330485452</v>
      </c>
      <c r="F738" s="2" t="s">
        <v>345</v>
      </c>
      <c r="G738" t="str">
        <f t="shared" si="70"/>
        <v>52484.417</v>
      </c>
      <c r="H738" s="69">
        <f t="shared" si="71"/>
        <v>4810</v>
      </c>
      <c r="I738" s="113" t="s">
        <v>2207</v>
      </c>
      <c r="J738" s="114" t="s">
        <v>2208</v>
      </c>
      <c r="K738" s="113">
        <v>4810</v>
      </c>
      <c r="L738" s="113" t="s">
        <v>381</v>
      </c>
      <c r="M738" s="114" t="s">
        <v>355</v>
      </c>
      <c r="N738" s="114"/>
      <c r="O738" s="115" t="s">
        <v>2200</v>
      </c>
      <c r="P738" s="116" t="s">
        <v>313</v>
      </c>
    </row>
    <row r="739" spans="1:16" x14ac:dyDescent="0.2">
      <c r="A739" s="69" t="str">
        <f t="shared" si="66"/>
        <v> AOEB 12 </v>
      </c>
      <c r="B739" s="2" t="str">
        <f t="shared" si="67"/>
        <v>I</v>
      </c>
      <c r="C739" s="69">
        <f t="shared" si="68"/>
        <v>52791.392999999996</v>
      </c>
      <c r="D739" t="str">
        <f t="shared" si="69"/>
        <v>vis</v>
      </c>
      <c r="E739">
        <f>VLOOKUP(C739,'Active 1'!C$21:E$968,3,FALSE)</f>
        <v>4993.0102383099565</v>
      </c>
      <c r="F739" s="2" t="s">
        <v>345</v>
      </c>
      <c r="G739" t="str">
        <f t="shared" si="70"/>
        <v>52791.393</v>
      </c>
      <c r="H739" s="69">
        <f t="shared" si="71"/>
        <v>4993</v>
      </c>
      <c r="I739" s="113" t="s">
        <v>2209</v>
      </c>
      <c r="J739" s="114" t="s">
        <v>2210</v>
      </c>
      <c r="K739" s="113">
        <v>4993</v>
      </c>
      <c r="L739" s="113" t="s">
        <v>978</v>
      </c>
      <c r="M739" s="114" t="s">
        <v>355</v>
      </c>
      <c r="N739" s="114"/>
      <c r="O739" s="115" t="s">
        <v>2211</v>
      </c>
      <c r="P739" s="115" t="s">
        <v>315</v>
      </c>
    </row>
    <row r="740" spans="1:16" x14ac:dyDescent="0.2">
      <c r="A740" s="69" t="str">
        <f t="shared" si="66"/>
        <v>BAVM 171 </v>
      </c>
      <c r="B740" s="2" t="str">
        <f t="shared" si="67"/>
        <v>II</v>
      </c>
      <c r="C740" s="69">
        <f t="shared" si="68"/>
        <v>52827.440999999999</v>
      </c>
      <c r="D740" t="str">
        <f t="shared" si="69"/>
        <v>vis</v>
      </c>
      <c r="E740">
        <f>VLOOKUP(C740,'Active 1'!C$21:E$968,3,FALSE)</f>
        <v>5014.5013298000349</v>
      </c>
      <c r="F740" s="2" t="s">
        <v>345</v>
      </c>
      <c r="G740" t="str">
        <f t="shared" si="70"/>
        <v>52827.441</v>
      </c>
      <c r="H740" s="69">
        <f t="shared" si="71"/>
        <v>5014.5</v>
      </c>
      <c r="I740" s="113" t="s">
        <v>2212</v>
      </c>
      <c r="J740" s="114" t="s">
        <v>2213</v>
      </c>
      <c r="K740" s="113">
        <v>5014.5</v>
      </c>
      <c r="L740" s="113" t="s">
        <v>354</v>
      </c>
      <c r="M740" s="114" t="s">
        <v>355</v>
      </c>
      <c r="N740" s="114"/>
      <c r="O740" s="115" t="s">
        <v>1071</v>
      </c>
      <c r="P740" s="116" t="s">
        <v>316</v>
      </c>
    </row>
    <row r="741" spans="1:16" x14ac:dyDescent="0.2">
      <c r="A741" s="69" t="str">
        <f t="shared" si="66"/>
        <v>IBVS 5583 </v>
      </c>
      <c r="B741" s="2" t="str">
        <f t="shared" si="67"/>
        <v>I</v>
      </c>
      <c r="C741" s="69">
        <f t="shared" si="68"/>
        <v>53170.448799999998</v>
      </c>
      <c r="D741" t="str">
        <f t="shared" si="69"/>
        <v>vis</v>
      </c>
      <c r="E741" t="e">
        <f>VLOOKUP(C741,'Active 1'!C$21:E$968,3,FALSE)</f>
        <v>#N/A</v>
      </c>
      <c r="F741" s="2" t="s">
        <v>345</v>
      </c>
      <c r="G741" t="str">
        <f t="shared" si="70"/>
        <v>53170.4488</v>
      </c>
      <c r="H741" s="69">
        <f t="shared" si="71"/>
        <v>5219</v>
      </c>
      <c r="I741" s="113" t="s">
        <v>2214</v>
      </c>
      <c r="J741" s="114" t="s">
        <v>2215</v>
      </c>
      <c r="K741" s="113">
        <v>5219</v>
      </c>
      <c r="L741" s="113" t="s">
        <v>2216</v>
      </c>
      <c r="M741" s="114" t="s">
        <v>349</v>
      </c>
      <c r="N741" s="114" t="s">
        <v>2217</v>
      </c>
      <c r="O741" s="115" t="s">
        <v>2218</v>
      </c>
      <c r="P741" s="116" t="s">
        <v>2219</v>
      </c>
    </row>
    <row r="742" spans="1:16" x14ac:dyDescent="0.2">
      <c r="A742" s="69" t="str">
        <f t="shared" si="66"/>
        <v>VSB 46 </v>
      </c>
      <c r="B742" s="2" t="str">
        <f t="shared" si="67"/>
        <v>I</v>
      </c>
      <c r="C742" s="69">
        <f t="shared" si="68"/>
        <v>54232.226000000002</v>
      </c>
      <c r="D742" t="str">
        <f t="shared" si="69"/>
        <v>vis</v>
      </c>
      <c r="E742">
        <f>VLOOKUP(C742,'Active 1'!C$21:E$968,3,FALSE)</f>
        <v>5852.0058504083263</v>
      </c>
      <c r="F742" s="2" t="s">
        <v>345</v>
      </c>
      <c r="G742" t="str">
        <f t="shared" si="70"/>
        <v>54232.226</v>
      </c>
      <c r="H742" s="69">
        <f t="shared" si="71"/>
        <v>5852</v>
      </c>
      <c r="I742" s="113" t="s">
        <v>2220</v>
      </c>
      <c r="J742" s="114" t="s">
        <v>2221</v>
      </c>
      <c r="K742" s="113">
        <v>5852</v>
      </c>
      <c r="L742" s="113" t="s">
        <v>892</v>
      </c>
      <c r="M742" s="114" t="s">
        <v>355</v>
      </c>
      <c r="N742" s="114"/>
      <c r="O742" s="115" t="s">
        <v>2189</v>
      </c>
      <c r="P742" s="116" t="s">
        <v>320</v>
      </c>
    </row>
    <row r="743" spans="1:16" x14ac:dyDescent="0.2">
      <c r="A743" s="69" t="str">
        <f t="shared" si="66"/>
        <v>VSB 46 </v>
      </c>
      <c r="B743" s="2" t="str">
        <f t="shared" si="67"/>
        <v>II</v>
      </c>
      <c r="C743" s="69">
        <f t="shared" si="68"/>
        <v>54243.120999999999</v>
      </c>
      <c r="D743" t="str">
        <f t="shared" si="69"/>
        <v>vis</v>
      </c>
      <c r="E743">
        <f>VLOOKUP(C743,'Active 1'!C$21:E$968,3,FALSE)</f>
        <v>5858.501229951833</v>
      </c>
      <c r="F743" s="2" t="s">
        <v>345</v>
      </c>
      <c r="G743" t="str">
        <f t="shared" si="70"/>
        <v>54243.121</v>
      </c>
      <c r="H743" s="69">
        <f t="shared" si="71"/>
        <v>5858.5</v>
      </c>
      <c r="I743" s="113" t="s">
        <v>2222</v>
      </c>
      <c r="J743" s="114" t="s">
        <v>2223</v>
      </c>
      <c r="K743" s="113">
        <v>5858.5</v>
      </c>
      <c r="L743" s="113" t="s">
        <v>354</v>
      </c>
      <c r="M743" s="114" t="s">
        <v>355</v>
      </c>
      <c r="N743" s="114"/>
      <c r="O743" s="115" t="s">
        <v>2189</v>
      </c>
      <c r="P743" s="116" t="s">
        <v>320</v>
      </c>
    </row>
    <row r="744" spans="1:16" x14ac:dyDescent="0.2">
      <c r="A744" s="69" t="str">
        <f t="shared" si="66"/>
        <v>VSB 46 </v>
      </c>
      <c r="B744" s="2" t="str">
        <f t="shared" si="67"/>
        <v>II</v>
      </c>
      <c r="C744" s="69">
        <f t="shared" si="68"/>
        <v>54248.142</v>
      </c>
      <c r="D744" t="str">
        <f t="shared" si="69"/>
        <v>vis</v>
      </c>
      <c r="E744">
        <f>VLOOKUP(C744,'Active 1'!C$21:E$968,3,FALSE)</f>
        <v>5861.4946490145185</v>
      </c>
      <c r="F744" s="2" t="s">
        <v>345</v>
      </c>
      <c r="G744" t="str">
        <f t="shared" si="70"/>
        <v>54248.142</v>
      </c>
      <c r="H744" s="69">
        <f t="shared" si="71"/>
        <v>5861.5</v>
      </c>
      <c r="I744" s="113" t="s">
        <v>2224</v>
      </c>
      <c r="J744" s="114" t="s">
        <v>2225</v>
      </c>
      <c r="K744" s="113">
        <v>5861.5</v>
      </c>
      <c r="L744" s="113" t="s">
        <v>419</v>
      </c>
      <c r="M744" s="114" t="s">
        <v>355</v>
      </c>
      <c r="N744" s="114"/>
      <c r="O744" s="115" t="s">
        <v>2189</v>
      </c>
      <c r="P744" s="116" t="s">
        <v>320</v>
      </c>
    </row>
    <row r="745" spans="1:16" x14ac:dyDescent="0.2">
      <c r="A745" s="69" t="str">
        <f t="shared" si="66"/>
        <v>VSB 46 </v>
      </c>
      <c r="B745" s="2" t="str">
        <f t="shared" si="67"/>
        <v>I</v>
      </c>
      <c r="C745" s="69">
        <f t="shared" si="68"/>
        <v>54264.067999999999</v>
      </c>
      <c r="D745" t="str">
        <f t="shared" si="69"/>
        <v>vis</v>
      </c>
      <c r="E745">
        <f>VLOOKUP(C745,'Active 1'!C$21:E$968,3,FALSE)</f>
        <v>5870.9894094192823</v>
      </c>
      <c r="F745" s="2" t="s">
        <v>345</v>
      </c>
      <c r="G745" t="str">
        <f t="shared" si="70"/>
        <v>54264.068</v>
      </c>
      <c r="H745" s="69">
        <f t="shared" si="71"/>
        <v>5871</v>
      </c>
      <c r="I745" s="113" t="s">
        <v>2226</v>
      </c>
      <c r="J745" s="114" t="s">
        <v>2227</v>
      </c>
      <c r="K745" s="113">
        <v>5871</v>
      </c>
      <c r="L745" s="113" t="s">
        <v>468</v>
      </c>
      <c r="M745" s="114" t="s">
        <v>355</v>
      </c>
      <c r="N745" s="114"/>
      <c r="O745" s="115" t="s">
        <v>2189</v>
      </c>
      <c r="P745" s="116" t="s">
        <v>320</v>
      </c>
    </row>
    <row r="746" spans="1:16" x14ac:dyDescent="0.2">
      <c r="A746" s="69" t="str">
        <f t="shared" si="66"/>
        <v>VSB 46 </v>
      </c>
      <c r="B746" s="2" t="str">
        <f t="shared" si="67"/>
        <v>I</v>
      </c>
      <c r="C746" s="69">
        <f t="shared" si="68"/>
        <v>54306.02</v>
      </c>
      <c r="D746" t="str">
        <f t="shared" si="69"/>
        <v>vis</v>
      </c>
      <c r="E746">
        <f>VLOOKUP(C746,'Active 1'!C$21:E$968,3,FALSE)</f>
        <v>5896.0003467858951</v>
      </c>
      <c r="F746" s="2" t="s">
        <v>345</v>
      </c>
      <c r="G746" t="str">
        <f t="shared" si="70"/>
        <v>54306.020</v>
      </c>
      <c r="H746" s="69">
        <f t="shared" si="71"/>
        <v>5896</v>
      </c>
      <c r="I746" s="113" t="s">
        <v>2228</v>
      </c>
      <c r="J746" s="114" t="s">
        <v>2229</v>
      </c>
      <c r="K746" s="113">
        <v>5896</v>
      </c>
      <c r="L746" s="113" t="s">
        <v>422</v>
      </c>
      <c r="M746" s="114" t="s">
        <v>355</v>
      </c>
      <c r="N746" s="114"/>
      <c r="O746" s="115" t="s">
        <v>2189</v>
      </c>
      <c r="P746" s="116" t="s">
        <v>320</v>
      </c>
    </row>
    <row r="747" spans="1:16" x14ac:dyDescent="0.2">
      <c r="A747" s="69" t="str">
        <f t="shared" si="66"/>
        <v>VSB 48 </v>
      </c>
      <c r="B747" s="2" t="str">
        <f t="shared" si="67"/>
        <v>I</v>
      </c>
      <c r="C747" s="69">
        <f t="shared" si="68"/>
        <v>54512.313000000002</v>
      </c>
      <c r="D747" t="str">
        <f t="shared" si="69"/>
        <v>vis</v>
      </c>
      <c r="E747">
        <f>VLOOKUP(C747,'Active 1'!C$21:E$968,3,FALSE)</f>
        <v>6018.9880780542744</v>
      </c>
      <c r="F747" s="2" t="s">
        <v>345</v>
      </c>
      <c r="G747" t="str">
        <f t="shared" si="70"/>
        <v>54512.313</v>
      </c>
      <c r="H747" s="69">
        <f t="shared" si="71"/>
        <v>6019</v>
      </c>
      <c r="I747" s="113" t="s">
        <v>2230</v>
      </c>
      <c r="J747" s="114" t="s">
        <v>2231</v>
      </c>
      <c r="K747" s="113">
        <v>6019</v>
      </c>
      <c r="L747" s="113" t="s">
        <v>1644</v>
      </c>
      <c r="M747" s="114" t="s">
        <v>355</v>
      </c>
      <c r="N747" s="114"/>
      <c r="O747" s="115" t="s">
        <v>2189</v>
      </c>
      <c r="P747" s="116" t="s">
        <v>321</v>
      </c>
    </row>
    <row r="748" spans="1:16" x14ac:dyDescent="0.2">
      <c r="A748" s="69" t="str">
        <f t="shared" si="66"/>
        <v>VSB 48 </v>
      </c>
      <c r="B748" s="2" t="str">
        <f t="shared" si="67"/>
        <v>II</v>
      </c>
      <c r="C748" s="69">
        <f t="shared" si="68"/>
        <v>54533.283000000003</v>
      </c>
      <c r="D748" t="str">
        <f t="shared" si="69"/>
        <v>vis</v>
      </c>
      <c r="E748">
        <f>VLOOKUP(C748,'Active 1'!C$21:E$968,3,FALSE)</f>
        <v>6031.4899696584398</v>
      </c>
      <c r="F748" s="2" t="s">
        <v>345</v>
      </c>
      <c r="G748" t="str">
        <f t="shared" si="70"/>
        <v>54533.283</v>
      </c>
      <c r="H748" s="69">
        <f t="shared" si="71"/>
        <v>6031.5</v>
      </c>
      <c r="I748" s="113" t="s">
        <v>2232</v>
      </c>
      <c r="J748" s="114" t="s">
        <v>2233</v>
      </c>
      <c r="K748" s="113">
        <v>6031.5</v>
      </c>
      <c r="L748" s="113" t="s">
        <v>482</v>
      </c>
      <c r="M748" s="114" t="s">
        <v>355</v>
      </c>
      <c r="N748" s="114"/>
      <c r="O748" s="115" t="s">
        <v>2189</v>
      </c>
      <c r="P748" s="116" t="s">
        <v>321</v>
      </c>
    </row>
    <row r="749" spans="1:16" x14ac:dyDescent="0.2">
      <c r="A749" s="69" t="str">
        <f t="shared" si="66"/>
        <v>VSB 48 </v>
      </c>
      <c r="B749" s="2" t="str">
        <f t="shared" si="67"/>
        <v>I</v>
      </c>
      <c r="C749" s="69">
        <f t="shared" si="68"/>
        <v>54554.249000000003</v>
      </c>
      <c r="D749" t="str">
        <f t="shared" si="69"/>
        <v>vis</v>
      </c>
      <c r="E749">
        <f>VLOOKUP(C749,'Active 1'!C$21:E$968,3,FALSE)</f>
        <v>6043.9894765431754</v>
      </c>
      <c r="F749" s="2" t="s">
        <v>345</v>
      </c>
      <c r="G749" t="str">
        <f t="shared" si="70"/>
        <v>54554.249</v>
      </c>
      <c r="H749" s="69">
        <f t="shared" si="71"/>
        <v>6044</v>
      </c>
      <c r="I749" s="113" t="s">
        <v>2234</v>
      </c>
      <c r="J749" s="114" t="s">
        <v>2235</v>
      </c>
      <c r="K749" s="113">
        <v>6044</v>
      </c>
      <c r="L749" s="113" t="s">
        <v>468</v>
      </c>
      <c r="M749" s="114" t="s">
        <v>355</v>
      </c>
      <c r="N749" s="114"/>
      <c r="O749" s="115" t="s">
        <v>2189</v>
      </c>
      <c r="P749" s="116" t="s">
        <v>321</v>
      </c>
    </row>
    <row r="750" spans="1:16" x14ac:dyDescent="0.2">
      <c r="A750" s="69" t="str">
        <f t="shared" si="66"/>
        <v>VSB 48 </v>
      </c>
      <c r="B750" s="2" t="str">
        <f t="shared" si="67"/>
        <v>II</v>
      </c>
      <c r="C750" s="69">
        <f t="shared" si="68"/>
        <v>54612.133999999998</v>
      </c>
      <c r="D750" t="str">
        <f t="shared" si="69"/>
        <v>vis</v>
      </c>
      <c r="E750">
        <f>VLOOKUP(C750,'Active 1'!C$21:E$968,3,FALSE)</f>
        <v>6078.4993475735509</v>
      </c>
      <c r="F750" s="2" t="s">
        <v>345</v>
      </c>
      <c r="G750" t="str">
        <f t="shared" si="70"/>
        <v>54612.134</v>
      </c>
      <c r="H750" s="69">
        <f t="shared" si="71"/>
        <v>6078.5</v>
      </c>
      <c r="I750" s="113" t="s">
        <v>2236</v>
      </c>
      <c r="J750" s="114" t="s">
        <v>2237</v>
      </c>
      <c r="K750" s="113">
        <v>6078.5</v>
      </c>
      <c r="L750" s="113" t="s">
        <v>371</v>
      </c>
      <c r="M750" s="114" t="s">
        <v>355</v>
      </c>
      <c r="N750" s="114"/>
      <c r="O750" s="115" t="s">
        <v>2189</v>
      </c>
      <c r="P750" s="116" t="s">
        <v>321</v>
      </c>
    </row>
    <row r="751" spans="1:16" x14ac:dyDescent="0.2">
      <c r="A751" s="69" t="str">
        <f t="shared" si="66"/>
        <v>VSB 50 </v>
      </c>
      <c r="B751" s="2" t="str">
        <f t="shared" si="67"/>
        <v>I</v>
      </c>
      <c r="C751" s="69">
        <f t="shared" si="68"/>
        <v>54960.173999999999</v>
      </c>
      <c r="D751" t="str">
        <f t="shared" si="69"/>
        <v>vis</v>
      </c>
      <c r="E751">
        <f>VLOOKUP(C751,'Active 1'!C$21:E$968,3,FALSE)</f>
        <v>6285.9937850515353</v>
      </c>
      <c r="F751" s="2" t="s">
        <v>345</v>
      </c>
      <c r="G751" t="str">
        <f t="shared" si="70"/>
        <v>54960.174</v>
      </c>
      <c r="H751" s="69">
        <f t="shared" si="71"/>
        <v>6286</v>
      </c>
      <c r="I751" s="113" t="s">
        <v>2238</v>
      </c>
      <c r="J751" s="114" t="s">
        <v>2239</v>
      </c>
      <c r="K751" s="113">
        <v>6286</v>
      </c>
      <c r="L751" s="113" t="s">
        <v>476</v>
      </c>
      <c r="M751" s="114" t="s">
        <v>355</v>
      </c>
      <c r="N751" s="114"/>
      <c r="O751" s="115" t="s">
        <v>2189</v>
      </c>
      <c r="P751" s="116" t="s">
        <v>323</v>
      </c>
    </row>
    <row r="752" spans="1:16" x14ac:dyDescent="0.2">
      <c r="A752" s="69" t="str">
        <f t="shared" si="66"/>
        <v>VSB 50 </v>
      </c>
      <c r="B752" s="2" t="str">
        <f t="shared" si="67"/>
        <v>I</v>
      </c>
      <c r="C752" s="69">
        <f t="shared" si="68"/>
        <v>54965.190999999999</v>
      </c>
      <c r="D752" t="str">
        <f t="shared" si="69"/>
        <v>vis</v>
      </c>
      <c r="E752">
        <f>VLOOKUP(C752,'Active 1'!C$21:E$968,3,FALSE)</f>
        <v>6288.9848193947919</v>
      </c>
      <c r="F752" s="2" t="s">
        <v>345</v>
      </c>
      <c r="G752" t="str">
        <f t="shared" si="70"/>
        <v>54965.191</v>
      </c>
      <c r="H752" s="69">
        <f t="shared" si="71"/>
        <v>6289</v>
      </c>
      <c r="I752" s="113" t="s">
        <v>2240</v>
      </c>
      <c r="J752" s="114" t="s">
        <v>2241</v>
      </c>
      <c r="K752" s="113">
        <v>6289</v>
      </c>
      <c r="L752" s="113" t="s">
        <v>449</v>
      </c>
      <c r="M752" s="114" t="s">
        <v>355</v>
      </c>
      <c r="N752" s="114"/>
      <c r="O752" s="115" t="s">
        <v>2189</v>
      </c>
      <c r="P752" s="116" t="s">
        <v>323</v>
      </c>
    </row>
    <row r="753" spans="1:16" x14ac:dyDescent="0.2">
      <c r="A753" s="69" t="str">
        <f t="shared" si="66"/>
        <v>VSB 50 </v>
      </c>
      <c r="B753" s="2" t="str">
        <f t="shared" si="67"/>
        <v>II</v>
      </c>
      <c r="C753" s="69">
        <f t="shared" si="68"/>
        <v>55028.103000000003</v>
      </c>
      <c r="D753" t="str">
        <f t="shared" si="69"/>
        <v>vis</v>
      </c>
      <c r="E753">
        <f>VLOOKUP(C753,'Active 1'!C$21:E$968,3,FALSE)</f>
        <v>6326.4916865670011</v>
      </c>
      <c r="F753" s="2" t="s">
        <v>345</v>
      </c>
      <c r="G753" t="str">
        <f t="shared" si="70"/>
        <v>55028.103</v>
      </c>
      <c r="H753" s="69">
        <f t="shared" si="71"/>
        <v>6326.5</v>
      </c>
      <c r="I753" s="113" t="s">
        <v>2242</v>
      </c>
      <c r="J753" s="114" t="s">
        <v>2243</v>
      </c>
      <c r="K753" s="113">
        <v>6326.5</v>
      </c>
      <c r="L753" s="113" t="s">
        <v>364</v>
      </c>
      <c r="M753" s="114" t="s">
        <v>355</v>
      </c>
      <c r="N753" s="114"/>
      <c r="O753" s="115" t="s">
        <v>2189</v>
      </c>
      <c r="P753" s="116" t="s">
        <v>323</v>
      </c>
    </row>
    <row r="754" spans="1:16" x14ac:dyDescent="0.2">
      <c r="A754" s="69" t="str">
        <f t="shared" si="66"/>
        <v>VSB 59 </v>
      </c>
      <c r="B754" s="2" t="str">
        <f t="shared" si="67"/>
        <v>II</v>
      </c>
      <c r="C754" s="69">
        <f t="shared" si="68"/>
        <v>56727.266000000003</v>
      </c>
      <c r="D754" t="str">
        <f t="shared" si="69"/>
        <v>vis</v>
      </c>
      <c r="E754">
        <f>VLOOKUP(C754,'Active 1'!C$21:E$968,3,FALSE)</f>
        <v>7339.4984411595842</v>
      </c>
      <c r="F754" s="2" t="s">
        <v>345</v>
      </c>
      <c r="G754" t="str">
        <f t="shared" si="70"/>
        <v>56727.266</v>
      </c>
      <c r="H754" s="69">
        <f t="shared" si="71"/>
        <v>7339.5</v>
      </c>
      <c r="I754" s="113" t="s">
        <v>2244</v>
      </c>
      <c r="J754" s="114" t="s">
        <v>2245</v>
      </c>
      <c r="K754" s="113">
        <v>7339.5</v>
      </c>
      <c r="L754" s="113" t="s">
        <v>531</v>
      </c>
      <c r="M754" s="114" t="s">
        <v>355</v>
      </c>
      <c r="N754" s="114"/>
      <c r="O754" s="115" t="s">
        <v>2189</v>
      </c>
      <c r="P754" s="116" t="s">
        <v>328</v>
      </c>
    </row>
    <row r="755" spans="1:16" x14ac:dyDescent="0.2">
      <c r="A755" s="69" t="str">
        <f t="shared" si="66"/>
        <v>VSB 59 </v>
      </c>
      <c r="B755" s="2" t="str">
        <f t="shared" si="67"/>
        <v>II</v>
      </c>
      <c r="C755" s="69">
        <f t="shared" si="68"/>
        <v>56732.286</v>
      </c>
      <c r="D755" t="str">
        <f t="shared" si="69"/>
        <v>vis</v>
      </c>
      <c r="E755">
        <f>VLOOKUP(C755,'Active 1'!C$21:E$968,3,FALSE)</f>
        <v>7342.4912640424109</v>
      </c>
      <c r="F755" s="2" t="s">
        <v>345</v>
      </c>
      <c r="G755" t="str">
        <f t="shared" si="70"/>
        <v>56732.286</v>
      </c>
      <c r="H755" s="69">
        <f t="shared" si="71"/>
        <v>7342.5</v>
      </c>
      <c r="I755" s="113" t="s">
        <v>2246</v>
      </c>
      <c r="J755" s="114" t="s">
        <v>2247</v>
      </c>
      <c r="K755" s="113">
        <v>7342.5</v>
      </c>
      <c r="L755" s="113" t="s">
        <v>588</v>
      </c>
      <c r="M755" s="114" t="s">
        <v>355</v>
      </c>
      <c r="N755" s="114"/>
      <c r="O755" s="115" t="s">
        <v>2189</v>
      </c>
      <c r="P755" s="116" t="s">
        <v>328</v>
      </c>
    </row>
    <row r="756" spans="1:16" x14ac:dyDescent="0.2">
      <c r="A756" s="69" t="str">
        <f t="shared" si="66"/>
        <v>VSB 59 </v>
      </c>
      <c r="B756" s="2" t="str">
        <f t="shared" si="67"/>
        <v>I</v>
      </c>
      <c r="C756" s="69">
        <f t="shared" si="68"/>
        <v>56758.281000000003</v>
      </c>
      <c r="D756" t="str">
        <f t="shared" si="69"/>
        <v>vis</v>
      </c>
      <c r="E756">
        <f>VLOOKUP(C756,'Active 1'!C$21:E$968,3,FALSE)</f>
        <v>7357.9889594286906</v>
      </c>
      <c r="F756" s="2" t="s">
        <v>345</v>
      </c>
      <c r="G756" t="str">
        <f t="shared" si="70"/>
        <v>56758.281</v>
      </c>
      <c r="H756" s="69">
        <f t="shared" si="71"/>
        <v>7358</v>
      </c>
      <c r="I756" s="113" t="s">
        <v>2248</v>
      </c>
      <c r="J756" s="114" t="s">
        <v>2249</v>
      </c>
      <c r="K756" s="113">
        <v>7358</v>
      </c>
      <c r="L756" s="113" t="s">
        <v>407</v>
      </c>
      <c r="M756" s="114" t="s">
        <v>355</v>
      </c>
      <c r="N756" s="114"/>
      <c r="O756" s="115" t="s">
        <v>2189</v>
      </c>
      <c r="P756" s="116" t="s">
        <v>328</v>
      </c>
    </row>
    <row r="757" spans="1:16" x14ac:dyDescent="0.2">
      <c r="A757" s="69" t="str">
        <f t="shared" si="66"/>
        <v>VSB 59 </v>
      </c>
      <c r="B757" s="2" t="str">
        <f t="shared" si="67"/>
        <v>II</v>
      </c>
      <c r="C757" s="69">
        <f t="shared" si="68"/>
        <v>56779.233</v>
      </c>
      <c r="D757" t="str">
        <f t="shared" si="69"/>
        <v>vis</v>
      </c>
      <c r="E757">
        <f>VLOOKUP(C757,'Active 1'!C$21:E$968,3,FALSE)</f>
        <v>7370.4801197954248</v>
      </c>
      <c r="F757" s="2" t="s">
        <v>345</v>
      </c>
      <c r="G757" t="str">
        <f t="shared" si="70"/>
        <v>56779.233</v>
      </c>
      <c r="H757" s="69">
        <f t="shared" si="71"/>
        <v>7370.5</v>
      </c>
      <c r="I757" s="113" t="s">
        <v>2250</v>
      </c>
      <c r="J757" s="114" t="s">
        <v>2251</v>
      </c>
      <c r="K757" s="113">
        <v>7370.5</v>
      </c>
      <c r="L757" s="113" t="s">
        <v>1099</v>
      </c>
      <c r="M757" s="114" t="s">
        <v>355</v>
      </c>
      <c r="N757" s="114"/>
      <c r="O757" s="115" t="s">
        <v>2189</v>
      </c>
      <c r="P757" s="116" t="s">
        <v>328</v>
      </c>
    </row>
  </sheetData>
  <sheetProtection selectLockedCells="1" selectUnlockedCells="1"/>
  <hyperlinks>
    <hyperlink ref="P12" r:id="rId1" xr:uid="{00000000-0004-0000-0100-000000000000}"/>
    <hyperlink ref="P13" r:id="rId2" xr:uid="{00000000-0004-0000-0100-000001000000}"/>
    <hyperlink ref="P14" r:id="rId3" xr:uid="{00000000-0004-0000-0100-000002000000}"/>
    <hyperlink ref="P15" r:id="rId4" xr:uid="{00000000-0004-0000-0100-000003000000}"/>
    <hyperlink ref="P16" r:id="rId5" xr:uid="{00000000-0004-0000-0100-000004000000}"/>
    <hyperlink ref="P17" r:id="rId6" xr:uid="{00000000-0004-0000-0100-000005000000}"/>
    <hyperlink ref="P18" r:id="rId7" xr:uid="{00000000-0004-0000-0100-000006000000}"/>
    <hyperlink ref="P20" r:id="rId8" xr:uid="{00000000-0004-0000-0100-000007000000}"/>
    <hyperlink ref="P21" r:id="rId9" xr:uid="{00000000-0004-0000-0100-000008000000}"/>
    <hyperlink ref="P24" r:id="rId10" xr:uid="{00000000-0004-0000-0100-000009000000}"/>
    <hyperlink ref="P27" r:id="rId11" xr:uid="{00000000-0004-0000-0100-00000A000000}"/>
    <hyperlink ref="P35" r:id="rId12" xr:uid="{00000000-0004-0000-0100-00000B000000}"/>
    <hyperlink ref="P36" r:id="rId13" xr:uid="{00000000-0004-0000-0100-00000C000000}"/>
    <hyperlink ref="P38" r:id="rId14" xr:uid="{00000000-0004-0000-0100-00000D000000}"/>
    <hyperlink ref="P47" r:id="rId15" xr:uid="{00000000-0004-0000-0100-00000E000000}"/>
    <hyperlink ref="P50" r:id="rId16" xr:uid="{00000000-0004-0000-0100-00000F000000}"/>
    <hyperlink ref="P51" r:id="rId17" xr:uid="{00000000-0004-0000-0100-000010000000}"/>
    <hyperlink ref="P52" r:id="rId18" xr:uid="{00000000-0004-0000-0100-000011000000}"/>
    <hyperlink ref="P53" r:id="rId19" xr:uid="{00000000-0004-0000-0100-000012000000}"/>
    <hyperlink ref="P54" r:id="rId20" xr:uid="{00000000-0004-0000-0100-000013000000}"/>
    <hyperlink ref="P66" r:id="rId21" xr:uid="{00000000-0004-0000-0100-000014000000}"/>
    <hyperlink ref="P71" r:id="rId22" xr:uid="{00000000-0004-0000-0100-000015000000}"/>
    <hyperlink ref="P81" r:id="rId23" xr:uid="{00000000-0004-0000-0100-000016000000}"/>
    <hyperlink ref="P100" r:id="rId24" xr:uid="{00000000-0004-0000-0100-000017000000}"/>
    <hyperlink ref="P112" r:id="rId25" xr:uid="{00000000-0004-0000-0100-000018000000}"/>
    <hyperlink ref="P113" r:id="rId26" xr:uid="{00000000-0004-0000-0100-000019000000}"/>
    <hyperlink ref="P114" r:id="rId27" xr:uid="{00000000-0004-0000-0100-00001A000000}"/>
    <hyperlink ref="P115" r:id="rId28" xr:uid="{00000000-0004-0000-0100-00001B000000}"/>
    <hyperlink ref="P116" r:id="rId29" xr:uid="{00000000-0004-0000-0100-00001C000000}"/>
    <hyperlink ref="P117" r:id="rId30" xr:uid="{00000000-0004-0000-0100-00001D000000}"/>
    <hyperlink ref="P118" r:id="rId31" xr:uid="{00000000-0004-0000-0100-00001E000000}"/>
    <hyperlink ref="P119" r:id="rId32" xr:uid="{00000000-0004-0000-0100-00001F000000}"/>
    <hyperlink ref="P156" r:id="rId33" xr:uid="{00000000-0004-0000-0100-000020000000}"/>
    <hyperlink ref="P160" r:id="rId34" xr:uid="{00000000-0004-0000-0100-000021000000}"/>
    <hyperlink ref="P162" r:id="rId35" xr:uid="{00000000-0004-0000-0100-000022000000}"/>
    <hyperlink ref="P169" r:id="rId36" xr:uid="{00000000-0004-0000-0100-000023000000}"/>
    <hyperlink ref="P173" r:id="rId37" xr:uid="{00000000-0004-0000-0100-000024000000}"/>
    <hyperlink ref="P174" r:id="rId38" xr:uid="{00000000-0004-0000-0100-000025000000}"/>
    <hyperlink ref="P175" r:id="rId39" xr:uid="{00000000-0004-0000-0100-000026000000}"/>
    <hyperlink ref="P177" r:id="rId40" xr:uid="{00000000-0004-0000-0100-000027000000}"/>
    <hyperlink ref="P184" r:id="rId41" xr:uid="{00000000-0004-0000-0100-000028000000}"/>
    <hyperlink ref="P186" r:id="rId42" xr:uid="{00000000-0004-0000-0100-000029000000}"/>
    <hyperlink ref="P188" r:id="rId43" xr:uid="{00000000-0004-0000-0100-00002A000000}"/>
    <hyperlink ref="P190" r:id="rId44" xr:uid="{00000000-0004-0000-0100-00002B000000}"/>
    <hyperlink ref="P192" r:id="rId45" xr:uid="{00000000-0004-0000-0100-00002C000000}"/>
    <hyperlink ref="P193" r:id="rId46" xr:uid="{00000000-0004-0000-0100-00002D000000}"/>
    <hyperlink ref="P197" r:id="rId47" xr:uid="{00000000-0004-0000-0100-00002E000000}"/>
    <hyperlink ref="P200" r:id="rId48" xr:uid="{00000000-0004-0000-0100-00002F000000}"/>
    <hyperlink ref="P205" r:id="rId49" xr:uid="{00000000-0004-0000-0100-000030000000}"/>
    <hyperlink ref="P220" r:id="rId50" xr:uid="{00000000-0004-0000-0100-000031000000}"/>
    <hyperlink ref="P224" r:id="rId51" xr:uid="{00000000-0004-0000-0100-000032000000}"/>
    <hyperlink ref="P225" r:id="rId52" xr:uid="{00000000-0004-0000-0100-000033000000}"/>
    <hyperlink ref="P227" r:id="rId53" xr:uid="{00000000-0004-0000-0100-000034000000}"/>
    <hyperlink ref="P230" r:id="rId54" xr:uid="{00000000-0004-0000-0100-000035000000}"/>
    <hyperlink ref="P231" r:id="rId55" xr:uid="{00000000-0004-0000-0100-000036000000}"/>
    <hyperlink ref="P237" r:id="rId56" xr:uid="{00000000-0004-0000-0100-000037000000}"/>
    <hyperlink ref="P239" r:id="rId57" xr:uid="{00000000-0004-0000-0100-000038000000}"/>
    <hyperlink ref="P240" r:id="rId58" xr:uid="{00000000-0004-0000-0100-000039000000}"/>
    <hyperlink ref="P241" r:id="rId59" xr:uid="{00000000-0004-0000-0100-00003A000000}"/>
    <hyperlink ref="P242" r:id="rId60" xr:uid="{00000000-0004-0000-0100-00003B000000}"/>
    <hyperlink ref="P243" r:id="rId61" xr:uid="{00000000-0004-0000-0100-00003C000000}"/>
    <hyperlink ref="P244" r:id="rId62" xr:uid="{00000000-0004-0000-0100-00003D000000}"/>
    <hyperlink ref="P246" r:id="rId63" xr:uid="{00000000-0004-0000-0100-00003E000000}"/>
    <hyperlink ref="P247" r:id="rId64" xr:uid="{00000000-0004-0000-0100-00003F000000}"/>
    <hyperlink ref="P248" r:id="rId65" xr:uid="{00000000-0004-0000-0100-000040000000}"/>
    <hyperlink ref="P249" r:id="rId66" xr:uid="{00000000-0004-0000-0100-000041000000}"/>
    <hyperlink ref="P250" r:id="rId67" xr:uid="{00000000-0004-0000-0100-000042000000}"/>
    <hyperlink ref="P252" r:id="rId68" xr:uid="{00000000-0004-0000-0100-000043000000}"/>
    <hyperlink ref="P467" r:id="rId69" xr:uid="{00000000-0004-0000-0100-000044000000}"/>
    <hyperlink ref="P604" r:id="rId70" xr:uid="{00000000-0004-0000-0100-000045000000}"/>
    <hyperlink ref="P605" r:id="rId71" xr:uid="{00000000-0004-0000-0100-000046000000}"/>
    <hyperlink ref="P619" r:id="rId72" xr:uid="{00000000-0004-0000-0100-000047000000}"/>
    <hyperlink ref="P620" r:id="rId73" xr:uid="{00000000-0004-0000-0100-000048000000}"/>
    <hyperlink ref="P621" r:id="rId74" xr:uid="{00000000-0004-0000-0100-000049000000}"/>
    <hyperlink ref="P622" r:id="rId75" xr:uid="{00000000-0004-0000-0100-00004A000000}"/>
    <hyperlink ref="P625" r:id="rId76" xr:uid="{00000000-0004-0000-0100-00004B000000}"/>
    <hyperlink ref="P626" r:id="rId77" xr:uid="{00000000-0004-0000-0100-00004C000000}"/>
    <hyperlink ref="P634" r:id="rId78" xr:uid="{00000000-0004-0000-0100-00004D000000}"/>
    <hyperlink ref="P635" r:id="rId79" xr:uid="{00000000-0004-0000-0100-00004E000000}"/>
    <hyperlink ref="P645" r:id="rId80" xr:uid="{00000000-0004-0000-0100-00004F000000}"/>
    <hyperlink ref="P646" r:id="rId81" xr:uid="{00000000-0004-0000-0100-000050000000}"/>
    <hyperlink ref="P647" r:id="rId82" xr:uid="{00000000-0004-0000-0100-000051000000}"/>
    <hyperlink ref="P649" r:id="rId83" xr:uid="{00000000-0004-0000-0100-000052000000}"/>
    <hyperlink ref="P661" r:id="rId84" xr:uid="{00000000-0004-0000-0100-000053000000}"/>
    <hyperlink ref="P667" r:id="rId85" xr:uid="{00000000-0004-0000-0100-000054000000}"/>
    <hyperlink ref="P668" r:id="rId86" xr:uid="{00000000-0004-0000-0100-000055000000}"/>
    <hyperlink ref="P670" r:id="rId87" xr:uid="{00000000-0004-0000-0100-000056000000}"/>
    <hyperlink ref="P671" r:id="rId88" xr:uid="{00000000-0004-0000-0100-000057000000}"/>
    <hyperlink ref="P672" r:id="rId89" xr:uid="{00000000-0004-0000-0100-000058000000}"/>
    <hyperlink ref="P674" r:id="rId90" xr:uid="{00000000-0004-0000-0100-000059000000}"/>
    <hyperlink ref="P676" r:id="rId91" xr:uid="{00000000-0004-0000-0100-00005A000000}"/>
    <hyperlink ref="P677" r:id="rId92" xr:uid="{00000000-0004-0000-0100-00005B000000}"/>
    <hyperlink ref="P678" r:id="rId93" xr:uid="{00000000-0004-0000-0100-00005C000000}"/>
    <hyperlink ref="P685" r:id="rId94" xr:uid="{00000000-0004-0000-0100-00005D000000}"/>
    <hyperlink ref="P687" r:id="rId95" xr:uid="{00000000-0004-0000-0100-00005E000000}"/>
    <hyperlink ref="P699" r:id="rId96" xr:uid="{00000000-0004-0000-0100-00005F000000}"/>
    <hyperlink ref="P700" r:id="rId97" xr:uid="{00000000-0004-0000-0100-000060000000}"/>
    <hyperlink ref="P704" r:id="rId98" xr:uid="{00000000-0004-0000-0100-000061000000}"/>
    <hyperlink ref="P705" r:id="rId99" xr:uid="{00000000-0004-0000-0100-000062000000}"/>
    <hyperlink ref="P706" r:id="rId100" xr:uid="{00000000-0004-0000-0100-000063000000}"/>
    <hyperlink ref="P709" r:id="rId101" xr:uid="{00000000-0004-0000-0100-000064000000}"/>
    <hyperlink ref="P712" r:id="rId102" xr:uid="{00000000-0004-0000-0100-000065000000}"/>
    <hyperlink ref="P713" r:id="rId103" xr:uid="{00000000-0004-0000-0100-000066000000}"/>
    <hyperlink ref="P726" r:id="rId104" xr:uid="{00000000-0004-0000-0100-000067000000}"/>
    <hyperlink ref="P729" r:id="rId105" xr:uid="{00000000-0004-0000-0100-000068000000}"/>
    <hyperlink ref="P730" r:id="rId106" xr:uid="{00000000-0004-0000-0100-000069000000}"/>
    <hyperlink ref="P732" r:id="rId107" xr:uid="{00000000-0004-0000-0100-00006A000000}"/>
    <hyperlink ref="P734" r:id="rId108" xr:uid="{00000000-0004-0000-0100-00006B000000}"/>
    <hyperlink ref="P735" r:id="rId109" xr:uid="{00000000-0004-0000-0100-00006C000000}"/>
    <hyperlink ref="P736" r:id="rId110" xr:uid="{00000000-0004-0000-0100-00006D000000}"/>
    <hyperlink ref="P737" r:id="rId111" xr:uid="{00000000-0004-0000-0100-00006E000000}"/>
    <hyperlink ref="P738" r:id="rId112" xr:uid="{00000000-0004-0000-0100-00006F000000}"/>
    <hyperlink ref="P740" r:id="rId113" xr:uid="{00000000-0004-0000-0100-000070000000}"/>
    <hyperlink ref="P741" r:id="rId114" xr:uid="{00000000-0004-0000-0100-000071000000}"/>
    <hyperlink ref="P742" r:id="rId115" xr:uid="{00000000-0004-0000-0100-000072000000}"/>
    <hyperlink ref="P743" r:id="rId116" xr:uid="{00000000-0004-0000-0100-000073000000}"/>
    <hyperlink ref="P744" r:id="rId117" xr:uid="{00000000-0004-0000-0100-000074000000}"/>
    <hyperlink ref="P745" r:id="rId118" xr:uid="{00000000-0004-0000-0100-000075000000}"/>
    <hyperlink ref="P746" r:id="rId119" xr:uid="{00000000-0004-0000-0100-000076000000}"/>
    <hyperlink ref="P747" r:id="rId120" xr:uid="{00000000-0004-0000-0100-000077000000}"/>
    <hyperlink ref="P748" r:id="rId121" xr:uid="{00000000-0004-0000-0100-000078000000}"/>
    <hyperlink ref="P749" r:id="rId122" xr:uid="{00000000-0004-0000-0100-000079000000}"/>
    <hyperlink ref="P750" r:id="rId123" xr:uid="{00000000-0004-0000-0100-00007A000000}"/>
    <hyperlink ref="P751" r:id="rId124" xr:uid="{00000000-0004-0000-0100-00007B000000}"/>
    <hyperlink ref="P752" r:id="rId125" xr:uid="{00000000-0004-0000-0100-00007C000000}"/>
    <hyperlink ref="P753" r:id="rId126" xr:uid="{00000000-0004-0000-0100-00007D000000}"/>
    <hyperlink ref="P754" r:id="rId127" xr:uid="{00000000-0004-0000-0100-00007E000000}"/>
    <hyperlink ref="P755" r:id="rId128" xr:uid="{00000000-0004-0000-0100-00007F000000}"/>
    <hyperlink ref="P756" r:id="rId129" xr:uid="{00000000-0004-0000-0100-000080000000}"/>
    <hyperlink ref="P757" r:id="rId130" xr:uid="{00000000-0004-0000-0100-00008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 1</vt:lpstr>
      <vt:lpstr>Graphs 1</vt:lpstr>
      <vt:lpstr>BAV</vt:lpstr>
      <vt:lpstr>'Active 1'!solver_adj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2023-01-20T06:27:33Z</dcterms:created>
  <dcterms:modified xsi:type="dcterms:W3CDTF">2024-02-25T06:50:42Z</dcterms:modified>
</cp:coreProperties>
</file>