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77F868-98FA-4C7B-AF2E-8F761219C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<sst xmlns="http://schemas.openxmlformats.org/spreadsheetml/2006/main" count="54" uniqueCount="51">
  <si>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</si>
  <si>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</si>
  <si>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</si>
  <si>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</si>
  <si>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</si>
  <si>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</si>
  <si>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</si>
  <si>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</si>
  <si>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</si>
  <si>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</si>
  <si>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</si>
  <si>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</si>
  <si>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</si>
  <si>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</si>
  <si>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</si>
  <si>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</si>
  <si>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</si>
  <si>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</si>
  <si>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</si>
  <si>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</si>
  <si>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</si>
  <si>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</si>
  <si>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</si>
  <si>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</si>
  <si>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</si>
  <si>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</si>
  <si>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</si>
  <si>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</si>
  <si>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</si>
  <si>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</si>
  <si>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</si>
  <si>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</si>
  <si>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</si>
  <si>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</si>
  <si>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</si>
  <si>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</si>
  <si>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</si>
  <si>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</si>
  <si>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</si>
  <si>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</si>
  <si>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</si>
  <si>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</si>
  <si>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G1020-0735</t>
  </si>
  <si>
    <t>G1020-0735_Oph.xls</t>
  </si>
  <si>
    <t>EC</t>
  </si>
  <si>
    <t>Oph</t>
  </si>
  <si>
    <t>VSX</t>
  </si>
  <si>
    <t>IBVS 5992</t>
  </si>
  <si>
    <t>I</t>
  </si>
  <si>
    <t>V3707 Oph / GSC 1020-0735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</si>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</sst>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V3707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1E-4950-831F-AEE616343E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1.1577499797567725E-2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1E-4950-831F-AEE616343E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1E-4950-831F-AEE616343E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1E-4950-831F-AEE616343E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1E-4950-831F-AEE616343E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1E-4950-831F-AEE616343E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1E-4950-831F-AEE616343E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1.1577499797567725E-2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1E-4950-831F-AEE616343E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1E-4950-831F-AEE61634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493296"/>
        <c:axId val="1"/>
      </c:scatterChart>
      <c:valAx>
        <c:axId val="64249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493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9755BE-5EDF-50B3-2C5A-4769646AF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52707.220000000205</v>
      </c>
      <c r="D7" s="30" t="s">
        <v>46</v>
      </c>
    </row>
    <row r="8" spans="1:7" x14ac:dyDescent="0.2">
      <c r="A8" t="s">
        <v>3</v>
      </c>
      <c r="C8" s="35">
        <v>0.46026499999999998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1.7577620583872657E-6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60368.776147337958</v>
      </c>
    </row>
    <row r="15" spans="1:7" x14ac:dyDescent="0.2">
      <c r="A15" s="12" t="s">
        <v>17</v>
      </c>
      <c r="B15" s="10"/>
      <c r="C15" s="13">
        <f ca="1">(C7+C11)+(C8+C12)*INT(MAX(F21:F3533))</f>
        <v>55738.536866621122</v>
      </c>
      <c r="D15" s="14" t="s">
        <v>38</v>
      </c>
      <c r="E15" s="15">
        <f ca="1">ROUND(2*(E14-$C$7)/$C$8,0)/2+E13</f>
        <v>16647</v>
      </c>
    </row>
    <row r="16" spans="1:7" x14ac:dyDescent="0.2">
      <c r="A16" s="16" t="s">
        <v>4</v>
      </c>
      <c r="B16" s="10"/>
      <c r="C16" s="17">
        <f ca="1">+C8+C12</f>
        <v>0.46026675776205839</v>
      </c>
      <c r="D16" s="14" t="s">
        <v>39</v>
      </c>
      <c r="E16" s="24">
        <f ca="1">ROUND(2*(E14-$C$15)/$C$16,0)/2+E13</f>
        <v>10061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45351.176549798525</v>
      </c>
    </row>
    <row r="18" spans="1:19" ht="14.25" thickTop="1" thickBot="1" x14ac:dyDescent="0.25">
      <c r="A18" s="16" t="s">
        <v>5</v>
      </c>
      <c r="B18" s="10"/>
      <c r="C18" s="19">
        <f ca="1">+C15</f>
        <v>55738.536866621122</v>
      </c>
      <c r="D18" s="20">
        <f ca="1">+C16</f>
        <v>0.46026675776205839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52707.220000000205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37688.720000000205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55738.767</v>
      </c>
      <c r="D22" s="33">
        <v>2.9999999999999997E-4</v>
      </c>
      <c r="E22">
        <f>+(C22-C$7)/C$8</f>
        <v>6586.5251539869314</v>
      </c>
      <c r="F22">
        <f>ROUND(2*E22,0)/2</f>
        <v>6586.5</v>
      </c>
      <c r="G22">
        <f>+C22-(C$7+F22*C$8)</f>
        <v>1.1577499797567725E-2</v>
      </c>
      <c r="I22">
        <f>+G22</f>
        <v>1.1577499797567725E-2</v>
      </c>
      <c r="O22">
        <f ca="1">+C$11+C$12*$F22</f>
        <v>1.1577499797567725E-2</v>
      </c>
      <c r="Q22" s="2">
        <f>+C22-15018.5</f>
        <v>40720.267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2024-02-28T05:37:39Z</dcterms:modified>
</cp:coreProperties>
</file>