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1D5E3629-399B-4516-ABD4-E9D6C59012F4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I23" i="1"/>
  <c r="E24" i="1"/>
  <c r="F24" i="1"/>
  <c r="G24" i="1"/>
  <c r="I24" i="1"/>
  <c r="Q22" i="1"/>
  <c r="Q23" i="1"/>
  <c r="Q24" i="1"/>
  <c r="F11" i="1"/>
  <c r="C21" i="1"/>
  <c r="E21" i="1"/>
  <c r="F21" i="1"/>
  <c r="A21" i="1"/>
  <c r="H20" i="1"/>
  <c r="G11" i="1"/>
  <c r="E14" i="1"/>
  <c r="Q21" i="1"/>
  <c r="G21" i="1"/>
  <c r="C17" i="1"/>
  <c r="H21" i="1"/>
  <c r="C11" i="1"/>
  <c r="E15" i="1" l="1"/>
  <c r="C12" i="1"/>
  <c r="C16" i="1" l="1"/>
  <c r="D18" i="1" s="1"/>
  <c r="O24" i="1"/>
  <c r="S24" i="1" s="1"/>
  <c r="C15" i="1"/>
  <c r="O23" i="1"/>
  <c r="S23" i="1" s="1"/>
  <c r="O21" i="1"/>
  <c r="S21" i="1" s="1"/>
  <c r="O22" i="1"/>
  <c r="S22" i="1" s="1"/>
  <c r="C18" i="1" l="1"/>
  <c r="E16" i="1"/>
  <c r="E17" i="1" s="1"/>
  <c r="S19" i="1"/>
</calcChain>
</file>

<file path=xl/sharedStrings.xml><?xml version="1.0" encoding="utf-8"?>
<sst xmlns="http://schemas.openxmlformats.org/spreadsheetml/2006/main" count="58" uniqueCount="53">
  <si>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</si>
  <si>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</si>
  <si>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</si>
  <si>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</si>
  <si>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</si>
  <si>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</si>
  <si>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</si>
  <si>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</si>
  <si>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</si>
  <si>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</si>
  <si>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</si>
  <si>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</si>
  <si>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</si>
  <si>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</si>
  <si>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</si>
  <si>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</si>
  <si>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</si>
  <si>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</si>
  <si>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</si>
  <si>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</si>
  <si>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</si>
  <si>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</si>
  <si>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</si>
  <si>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</si>
  <si>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</si>
  <si>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</si>
  <si>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</si>
  <si>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</si>
  <si>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</si>
  <si>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</si>
  <si>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</si>
  <si>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</si>
  <si>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</si>
  <si>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</si>
  <si>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</si>
  <si>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</si>
  <si>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</si>
  <si>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</si>
  <si>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</si>
  <si>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</si>
  <si>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</si>
  <si>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</si>
  <si>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G1178-1208</t>
  </si>
  <si>
    <t>G1178-1208_Peg.xls</t>
  </si>
  <si>
    <t>EC</t>
  </si>
  <si>
    <t>Peg</t>
  </si>
  <si>
    <t>VSX</t>
  </si>
  <si>
    <t>IBVS 5920</t>
  </si>
  <si>
    <t>I</t>
  </si>
  <si>
    <t>IBVS 5960</t>
  </si>
  <si>
    <t>IBVS 6042</t>
  </si>
  <si>
    <t>V0623 Peg / GSC 1178-1208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</si>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</sst>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8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indexed="17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1" applyNumberFormat="0" applyFont="0" applyFill="0" applyAlignment="0" applyProtection="0"/>
  </cellStyleXfs>
  <cellXfs count="38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left"/>
    </xf>
    <xf numFmtId="0" fontId="4" fillId="2" borderId="0" xfId="0" applyFont="1" applyFill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7" fillId="0" borderId="0" xfId="0" applyFont="1" applyAlignment="1"/>
    <xf numFmtId="0" fontId="0" fillId="0" borderId="0" xfId="0" applyAlignment="1">
      <alignment vertical="center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22" fontId="8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8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V0623 Peg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50375939849624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  <c:pt idx="2">
                    <c:v>2.9999999999999997E-4</c:v>
                  </c:pt>
                  <c:pt idx="3">
                    <c:v>5.0000000000000001E-4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  <c:pt idx="2">
                    <c:v>2.9999999999999997E-4</c:v>
                  </c:pt>
                  <c:pt idx="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2575</c:v>
                </c:pt>
                <c:pt idx="2">
                  <c:v>3871.5</c:v>
                </c:pt>
                <c:pt idx="3">
                  <c:v>6529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05C-40C3-B1A0-E4BDE7658FF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2.9999999999999997E-4</c:v>
                  </c:pt>
                  <c:pt idx="3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2.9999999999999997E-4</c:v>
                  </c:pt>
                  <c:pt idx="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2575</c:v>
                </c:pt>
                <c:pt idx="2">
                  <c:v>3871.5</c:v>
                </c:pt>
                <c:pt idx="3">
                  <c:v>6529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-5.4499998950632289E-3</c:v>
                </c:pt>
                <c:pt idx="2">
                  <c:v>1.2350001125014387E-3</c:v>
                </c:pt>
                <c:pt idx="3">
                  <c:v>6.4100001036422327E-3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05C-40C3-B1A0-E4BDE7658FF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2.9999999999999997E-4</c:v>
                  </c:pt>
                  <c:pt idx="3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2.9999999999999997E-4</c:v>
                  </c:pt>
                  <c:pt idx="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2575</c:v>
                </c:pt>
                <c:pt idx="2">
                  <c:v>3871.5</c:v>
                </c:pt>
                <c:pt idx="3">
                  <c:v>6529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05C-40C3-B1A0-E4BDE7658FF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2.9999999999999997E-4</c:v>
                  </c:pt>
                  <c:pt idx="3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2.9999999999999997E-4</c:v>
                  </c:pt>
                  <c:pt idx="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2575</c:v>
                </c:pt>
                <c:pt idx="2">
                  <c:v>3871.5</c:v>
                </c:pt>
                <c:pt idx="3">
                  <c:v>6529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05C-40C3-B1A0-E4BDE7658FF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2.9999999999999997E-4</c:v>
                  </c:pt>
                  <c:pt idx="3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2.9999999999999997E-4</c:v>
                  </c:pt>
                  <c:pt idx="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2575</c:v>
                </c:pt>
                <c:pt idx="2">
                  <c:v>3871.5</c:v>
                </c:pt>
                <c:pt idx="3">
                  <c:v>6529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05C-40C3-B1A0-E4BDE7658FF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2.9999999999999997E-4</c:v>
                  </c:pt>
                  <c:pt idx="3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2.9999999999999997E-4</c:v>
                  </c:pt>
                  <c:pt idx="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2575</c:v>
                </c:pt>
                <c:pt idx="2">
                  <c:v>3871.5</c:v>
                </c:pt>
                <c:pt idx="3">
                  <c:v>6529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05C-40C3-B1A0-E4BDE7658FF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2.9999999999999997E-4</c:v>
                  </c:pt>
                  <c:pt idx="3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2.9999999999999997E-4</c:v>
                  </c:pt>
                  <c:pt idx="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2575</c:v>
                </c:pt>
                <c:pt idx="2">
                  <c:v>3871.5</c:v>
                </c:pt>
                <c:pt idx="3">
                  <c:v>6529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05C-40C3-B1A0-E4BDE7658FF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2575</c:v>
                </c:pt>
                <c:pt idx="2">
                  <c:v>3871.5</c:v>
                </c:pt>
                <c:pt idx="3">
                  <c:v>6529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-3.1815081207433489E-3</c:v>
                </c:pt>
                <c:pt idx="1">
                  <c:v>-2.2041533276302965E-4</c:v>
                </c:pt>
                <c:pt idx="2">
                  <c:v>1.2704805117482263E-3</c:v>
                </c:pt>
                <c:pt idx="3">
                  <c:v>4.3264432628385948E-3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05C-40C3-B1A0-E4BDE7658FF5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2575</c:v>
                </c:pt>
                <c:pt idx="2">
                  <c:v>3871.5</c:v>
                </c:pt>
                <c:pt idx="3">
                  <c:v>6529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05C-40C3-B1A0-E4BDE7658F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0403904"/>
        <c:axId val="1"/>
      </c:scatterChart>
      <c:valAx>
        <c:axId val="6304039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04039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902255639097744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BFA36A2B-DFB8-91B4-9982-97000A8161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6" t="s">
        <v>51</v>
      </c>
      <c r="E1" t="s">
        <v>43</v>
      </c>
    </row>
    <row r="2" spans="1:7" s="7" customFormat="1" ht="12.95" customHeight="1" x14ac:dyDescent="0.2">
      <c r="A2" s="7" t="s">
        <v>24</v>
      </c>
      <c r="B2" s="7" t="s">
        <v>44</v>
      </c>
      <c r="C2" s="8" t="s">
        <v>41</v>
      </c>
      <c r="D2" s="9" t="s">
        <v>45</v>
      </c>
      <c r="E2" s="3" t="s">
        <v>42</v>
      </c>
      <c r="F2" s="7" t="e">
        <v>#N/A</v>
      </c>
    </row>
    <row r="3" spans="1:7" s="7" customFormat="1" ht="12.95" customHeight="1" thickBot="1" x14ac:dyDescent="0.25"/>
    <row r="4" spans="1:7" s="7" customFormat="1" ht="12.95" customHeight="1" thickTop="1" thickBot="1" x14ac:dyDescent="0.25">
      <c r="A4" s="10" t="s">
        <v>0</v>
      </c>
      <c r="C4" s="11" t="s">
        <v>40</v>
      </c>
      <c r="D4" s="12" t="s">
        <v>40</v>
      </c>
    </row>
    <row r="5" spans="1:7" s="7" customFormat="1" ht="12.95" customHeight="1" x14ac:dyDescent="0.2"/>
    <row r="6" spans="1:7" s="7" customFormat="1" ht="12.95" customHeight="1" x14ac:dyDescent="0.2">
      <c r="A6" s="10" t="s">
        <v>1</v>
      </c>
    </row>
    <row r="7" spans="1:7" s="7" customFormat="1" ht="12.95" customHeight="1" x14ac:dyDescent="0.2">
      <c r="A7" s="7" t="s">
        <v>2</v>
      </c>
      <c r="C7" s="13">
        <v>54438.558999999892</v>
      </c>
      <c r="D7" s="14" t="s">
        <v>46</v>
      </c>
    </row>
    <row r="8" spans="1:7" s="7" customFormat="1" ht="12.95" customHeight="1" x14ac:dyDescent="0.2">
      <c r="A8" s="7" t="s">
        <v>3</v>
      </c>
      <c r="C8" s="13">
        <v>0.27771000000000001</v>
      </c>
      <c r="D8" s="14" t="s">
        <v>46</v>
      </c>
    </row>
    <row r="9" spans="1:7" s="7" customFormat="1" ht="12.95" customHeight="1" x14ac:dyDescent="0.2">
      <c r="A9" s="15" t="s">
        <v>30</v>
      </c>
      <c r="C9" s="16">
        <v>-9.5</v>
      </c>
      <c r="D9" s="7" t="s">
        <v>31</v>
      </c>
    </row>
    <row r="10" spans="1:7" s="7" customFormat="1" ht="12.95" customHeight="1" thickBot="1" x14ac:dyDescent="0.25">
      <c r="C10" s="17" t="s">
        <v>20</v>
      </c>
      <c r="D10" s="17" t="s">
        <v>21</v>
      </c>
    </row>
    <row r="11" spans="1:7" s="7" customFormat="1" ht="12.95" customHeight="1" x14ac:dyDescent="0.2">
      <c r="A11" s="7" t="s">
        <v>15</v>
      </c>
      <c r="C11" s="18">
        <f ca="1">INTERCEPT(INDIRECT($G$11):G992,INDIRECT($F$11):F992)</f>
        <v>-3.1815081207433489E-3</v>
      </c>
      <c r="D11" s="9"/>
      <c r="F11" s="19" t="str">
        <f>"F"&amp;E19</f>
        <v>F21</v>
      </c>
      <c r="G11" s="18" t="str">
        <f>"G"&amp;E19</f>
        <v>G21</v>
      </c>
    </row>
    <row r="12" spans="1:7" s="7" customFormat="1" ht="12.95" customHeight="1" x14ac:dyDescent="0.2">
      <c r="A12" s="7" t="s">
        <v>16</v>
      </c>
      <c r="C12" s="18">
        <f ca="1">SLOPE(INDIRECT($G$11):G992,INDIRECT($F$11):F992)</f>
        <v>1.1499389467884736E-6</v>
      </c>
      <c r="D12" s="9"/>
    </row>
    <row r="13" spans="1:7" s="7" customFormat="1" ht="12.95" customHeight="1" x14ac:dyDescent="0.2">
      <c r="A13" s="7" t="s">
        <v>19</v>
      </c>
      <c r="C13" s="9" t="s">
        <v>13</v>
      </c>
      <c r="D13" s="20" t="s">
        <v>37</v>
      </c>
      <c r="E13" s="16">
        <v>1</v>
      </c>
    </row>
    <row r="14" spans="1:7" s="7" customFormat="1" ht="12.95" customHeight="1" x14ac:dyDescent="0.2">
      <c r="D14" s="20" t="s">
        <v>32</v>
      </c>
      <c r="E14" s="21">
        <f ca="1">NOW()+15018.5+$C$9/24</f>
        <v>60371.820874421297</v>
      </c>
    </row>
    <row r="15" spans="1:7" s="7" customFormat="1" ht="12.95" customHeight="1" x14ac:dyDescent="0.2">
      <c r="A15" s="22" t="s">
        <v>17</v>
      </c>
      <c r="C15" s="23">
        <f ca="1">(C7+C11)+(C8+C12)*INT(MAX(F21:F3533))</f>
        <v>56251.731916443154</v>
      </c>
      <c r="D15" s="20" t="s">
        <v>38</v>
      </c>
      <c r="E15" s="21">
        <f ca="1">ROUND(2*(E14-$C$7)/$C$8,0)/2+E13</f>
        <v>21366</v>
      </c>
    </row>
    <row r="16" spans="1:7" s="7" customFormat="1" ht="12.95" customHeight="1" x14ac:dyDescent="0.2">
      <c r="A16" s="10" t="s">
        <v>4</v>
      </c>
      <c r="C16" s="24">
        <f ca="1">+C8+C12</f>
        <v>0.2777111499389468</v>
      </c>
      <c r="D16" s="20" t="s">
        <v>39</v>
      </c>
      <c r="E16" s="18">
        <f ca="1">ROUND(2*(E14-$C$15)/$C$16,0)/2+E13</f>
        <v>14837</v>
      </c>
    </row>
    <row r="17" spans="1:19" s="7" customFormat="1" ht="12.95" customHeight="1" thickBot="1" x14ac:dyDescent="0.25">
      <c r="A17" s="20" t="s">
        <v>29</v>
      </c>
      <c r="C17" s="7">
        <f>COUNT(C21:C2191)</f>
        <v>4</v>
      </c>
      <c r="D17" s="20" t="s">
        <v>33</v>
      </c>
      <c r="E17" s="25">
        <f ca="1">+$C$15+$C$16*E16-15018.5-$C$9/24</f>
        <v>45354.028081420642</v>
      </c>
    </row>
    <row r="18" spans="1:19" s="7" customFormat="1" ht="12.95" customHeight="1" thickTop="1" thickBot="1" x14ac:dyDescent="0.25">
      <c r="A18" s="10" t="s">
        <v>5</v>
      </c>
      <c r="C18" s="26">
        <f ca="1">+C15</f>
        <v>56251.731916443154</v>
      </c>
      <c r="D18" s="27">
        <f ca="1">+C16</f>
        <v>0.2777111499389468</v>
      </c>
      <c r="E18" s="28" t="s">
        <v>34</v>
      </c>
    </row>
    <row r="19" spans="1:19" s="7" customFormat="1" ht="12.95" customHeight="1" thickTop="1" x14ac:dyDescent="0.2">
      <c r="A19" s="29" t="s">
        <v>35</v>
      </c>
      <c r="E19" s="30">
        <v>21</v>
      </c>
      <c r="S19" s="7">
        <f ca="1">SQRT(SUM(S21:S50)/(COUNT(S21:S50)-1))</f>
        <v>3.7333191927200111E-3</v>
      </c>
    </row>
    <row r="20" spans="1:19" s="7" customFormat="1" ht="12.95" customHeight="1" thickBot="1" x14ac:dyDescent="0.25">
      <c r="A20" s="17" t="s">
        <v>6</v>
      </c>
      <c r="B20" s="17" t="s">
        <v>7</v>
      </c>
      <c r="C20" s="17" t="s">
        <v>8</v>
      </c>
      <c r="D20" s="17" t="s">
        <v>12</v>
      </c>
      <c r="E20" s="17" t="s">
        <v>9</v>
      </c>
      <c r="F20" s="17" t="s">
        <v>10</v>
      </c>
      <c r="G20" s="17" t="s">
        <v>11</v>
      </c>
      <c r="H20" s="31" t="str">
        <f>A21</f>
        <v>VSX</v>
      </c>
      <c r="I20" s="31" t="s">
        <v>52</v>
      </c>
      <c r="J20" s="31" t="s">
        <v>18</v>
      </c>
      <c r="K20" s="31" t="s">
        <v>25</v>
      </c>
      <c r="L20" s="31" t="s">
        <v>26</v>
      </c>
      <c r="M20" s="31" t="s">
        <v>27</v>
      </c>
      <c r="N20" s="31" t="s">
        <v>28</v>
      </c>
      <c r="O20" s="31" t="s">
        <v>23</v>
      </c>
      <c r="P20" s="32" t="s">
        <v>22</v>
      </c>
      <c r="Q20" s="17" t="s">
        <v>14</v>
      </c>
      <c r="R20" s="33" t="s">
        <v>36</v>
      </c>
    </row>
    <row r="21" spans="1:19" s="7" customFormat="1" ht="12.95" customHeight="1" x14ac:dyDescent="0.2">
      <c r="A21" s="7" t="str">
        <f>D7</f>
        <v>VSX</v>
      </c>
      <c r="C21" s="13">
        <f>C$7</f>
        <v>54438.558999999892</v>
      </c>
      <c r="D21" s="13" t="s">
        <v>13</v>
      </c>
      <c r="E21" s="7">
        <f>+(C21-C$7)/C$8</f>
        <v>0</v>
      </c>
      <c r="F21" s="7">
        <f>ROUND(2*E21,0)/2</f>
        <v>0</v>
      </c>
      <c r="G21" s="7">
        <f>+C21-(C$7+F21*C$8)</f>
        <v>0</v>
      </c>
      <c r="H21" s="7">
        <f>+G21</f>
        <v>0</v>
      </c>
      <c r="O21" s="7">
        <f ca="1">+C$11+C$12*$F21</f>
        <v>-3.1815081207433489E-3</v>
      </c>
      <c r="Q21" s="34">
        <f>+C21-15018.5</f>
        <v>39420.058999999892</v>
      </c>
      <c r="S21" s="7">
        <f ca="1">+(O21-G21)^2</f>
        <v>1.0121993922355875E-5</v>
      </c>
    </row>
    <row r="22" spans="1:19" s="7" customFormat="1" ht="12.95" customHeight="1" x14ac:dyDescent="0.2">
      <c r="A22" s="4" t="s">
        <v>47</v>
      </c>
      <c r="B22" s="5" t="s">
        <v>48</v>
      </c>
      <c r="C22" s="4">
        <v>55153.656799999997</v>
      </c>
      <c r="D22" s="4">
        <v>5.0000000000000001E-4</v>
      </c>
      <c r="E22" s="7">
        <f>+(C22-C$7)/C$8</f>
        <v>2574.9803752119296</v>
      </c>
      <c r="F22" s="7">
        <f>ROUND(2*E22,0)/2</f>
        <v>2575</v>
      </c>
      <c r="G22" s="7">
        <f>+C22-(C$7+F22*C$8)</f>
        <v>-5.4499998950632289E-3</v>
      </c>
      <c r="I22" s="7">
        <f>+G22</f>
        <v>-5.4499998950632289E-3</v>
      </c>
      <c r="O22" s="7">
        <f ca="1">+C$11+C$12*$F22</f>
        <v>-2.2041533276302965E-4</v>
      </c>
      <c r="Q22" s="34">
        <f>+C22-15018.5</f>
        <v>40135.156799999997</v>
      </c>
      <c r="S22" s="7">
        <f ca="1">+(O22-G22)^2</f>
        <v>2.7348554694248568E-5</v>
      </c>
    </row>
    <row r="23" spans="1:19" s="7" customFormat="1" ht="12.95" customHeight="1" x14ac:dyDescent="0.2">
      <c r="A23" s="4" t="s">
        <v>49</v>
      </c>
      <c r="B23" s="5" t="s">
        <v>48</v>
      </c>
      <c r="C23" s="4">
        <v>55513.714500000002</v>
      </c>
      <c r="D23" s="4">
        <v>2.9999999999999997E-4</v>
      </c>
      <c r="E23" s="7">
        <f>+(C23-C$7)/C$8</f>
        <v>3871.5044470854841</v>
      </c>
      <c r="F23" s="7">
        <f>ROUND(2*E23,0)/2</f>
        <v>3871.5</v>
      </c>
      <c r="G23" s="7">
        <f>+C23-(C$7+F23*C$8)</f>
        <v>1.2350001125014387E-3</v>
      </c>
      <c r="I23" s="7">
        <f>+G23</f>
        <v>1.2350001125014387E-3</v>
      </c>
      <c r="O23" s="7">
        <f ca="1">+C$11+C$12*$F23</f>
        <v>1.2704805117482263E-3</v>
      </c>
      <c r="Q23" s="34">
        <f>+C23-15018.5</f>
        <v>40495.214500000002</v>
      </c>
      <c r="S23" s="7">
        <f ca="1">+(O23-G23)^2</f>
        <v>1.2588587307114461E-9</v>
      </c>
    </row>
    <row r="24" spans="1:19" s="7" customFormat="1" ht="12.95" customHeight="1" x14ac:dyDescent="0.2">
      <c r="A24" s="35" t="s">
        <v>50</v>
      </c>
      <c r="B24" s="36" t="s">
        <v>48</v>
      </c>
      <c r="C24" s="37">
        <v>56251.733999999997</v>
      </c>
      <c r="D24" s="37">
        <v>5.0000000000000001E-4</v>
      </c>
      <c r="E24" s="7">
        <f>+(C24-C$7)/C$8</f>
        <v>6529.0230816322955</v>
      </c>
      <c r="F24" s="7">
        <f>ROUND(2*E24,0)/2</f>
        <v>6529</v>
      </c>
      <c r="G24" s="7">
        <f>+C24-(C$7+F24*C$8)</f>
        <v>6.4100001036422327E-3</v>
      </c>
      <c r="I24" s="7">
        <f>+G24</f>
        <v>6.4100001036422327E-3</v>
      </c>
      <c r="O24" s="7">
        <f ca="1">+C$11+C$12*$F24</f>
        <v>4.3264432628385948E-3</v>
      </c>
      <c r="Q24" s="34">
        <f>+C24-15018.5</f>
        <v>41233.233999999997</v>
      </c>
      <c r="S24" s="7">
        <f ca="1">+(O24-G24)^2</f>
        <v>4.3412091088596364E-6</v>
      </c>
    </row>
    <row r="25" spans="1:19" s="7" customFormat="1" ht="12.95" customHeight="1" x14ac:dyDescent="0.2">
      <c r="C25" s="13"/>
      <c r="D25" s="13"/>
      <c r="Q25" s="34"/>
    </row>
    <row r="26" spans="1:19" s="7" customFormat="1" ht="12.95" customHeight="1" x14ac:dyDescent="0.2">
      <c r="C26" s="13"/>
      <c r="D26" s="13"/>
      <c r="Q26" s="34"/>
    </row>
    <row r="27" spans="1:19" s="7" customFormat="1" ht="12.95" customHeight="1" x14ac:dyDescent="0.2">
      <c r="C27" s="13"/>
      <c r="D27" s="13"/>
      <c r="Q27" s="34"/>
    </row>
    <row r="28" spans="1:19" s="7" customFormat="1" ht="12.95" customHeight="1" x14ac:dyDescent="0.2">
      <c r="C28" s="13"/>
      <c r="D28" s="13"/>
      <c r="Q28" s="34"/>
    </row>
    <row r="29" spans="1:19" s="7" customFormat="1" ht="12.95" customHeight="1" x14ac:dyDescent="0.2">
      <c r="C29" s="13"/>
      <c r="D29" s="13"/>
      <c r="Q29" s="34"/>
    </row>
    <row r="30" spans="1:19" x14ac:dyDescent="0.2">
      <c r="C30" s="2"/>
      <c r="D30" s="2"/>
      <c r="Q30" s="1"/>
    </row>
    <row r="31" spans="1:19" x14ac:dyDescent="0.2">
      <c r="C31" s="2"/>
      <c r="D31" s="2"/>
      <c r="Q31" s="1"/>
    </row>
    <row r="32" spans="1:19" x14ac:dyDescent="0.2">
      <c r="C32" s="2"/>
      <c r="D32" s="2"/>
      <c r="Q32" s="1"/>
    </row>
    <row r="33" spans="3:17" x14ac:dyDescent="0.2">
      <c r="C33" s="2"/>
      <c r="D33" s="2"/>
      <c r="Q33" s="1"/>
    </row>
    <row r="34" spans="3:17" x14ac:dyDescent="0.2">
      <c r="C34" s="2"/>
      <c r="D34" s="2"/>
    </row>
    <row r="35" spans="3:17" x14ac:dyDescent="0.2">
      <c r="C35" s="2"/>
      <c r="D35" s="2"/>
    </row>
    <row r="36" spans="3:17" x14ac:dyDescent="0.2">
      <c r="C36" s="2"/>
      <c r="D36" s="2"/>
    </row>
    <row r="37" spans="3:17" x14ac:dyDescent="0.2">
      <c r="C37" s="2"/>
      <c r="D37" s="2"/>
    </row>
    <row r="38" spans="3:17" x14ac:dyDescent="0.2">
      <c r="C38" s="2"/>
      <c r="D38" s="2"/>
    </row>
    <row r="39" spans="3:17" x14ac:dyDescent="0.2">
      <c r="C39" s="2"/>
      <c r="D39" s="2"/>
    </row>
    <row r="40" spans="3:17" x14ac:dyDescent="0.2">
      <c r="C40" s="2"/>
      <c r="D40" s="2"/>
    </row>
    <row r="41" spans="3:17" x14ac:dyDescent="0.2">
      <c r="C41" s="2"/>
      <c r="D41" s="2"/>
    </row>
    <row r="42" spans="3:17" x14ac:dyDescent="0.2">
      <c r="C42" s="2"/>
      <c r="D42" s="2"/>
    </row>
    <row r="43" spans="3:17" x14ac:dyDescent="0.2">
      <c r="C43" s="2"/>
      <c r="D43" s="2"/>
    </row>
    <row r="44" spans="3:17" x14ac:dyDescent="0.2">
      <c r="C44" s="2"/>
      <c r="D44" s="2"/>
    </row>
    <row r="45" spans="3:17" x14ac:dyDescent="0.2">
      <c r="C45" s="2"/>
      <c r="D45" s="2"/>
    </row>
    <row r="46" spans="3:17" x14ac:dyDescent="0.2">
      <c r="C46" s="2"/>
      <c r="D46" s="2"/>
    </row>
    <row r="47" spans="3:17" x14ac:dyDescent="0.2">
      <c r="C47" s="2"/>
      <c r="D47" s="2"/>
    </row>
    <row r="48" spans="3:17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2024-03-02T06:42:03Z</dcterms:modified>
</cp:coreProperties>
</file>