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E47E92E-21A2-4744-90E4-8C9EC801A82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1" i="1"/>
  <c r="C15" i="1" l="1"/>
  <c r="E16" i="1" s="1"/>
  <c r="O22" i="1"/>
  <c r="S22" i="1" s="1"/>
  <c r="O21" i="1"/>
  <c r="S21" i="1" s="1"/>
  <c r="C16" i="1"/>
  <c r="D18" i="1" s="1"/>
  <c r="S19" i="1" l="1"/>
  <c r="E17" i="1"/>
  <c r="C18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<sst xmlns="http://schemas.openxmlformats.org/spreadsheetml/2006/main" count="54" uniqueCount="51">
  <si>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</si>
  <si>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</si>
  <si>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</si>
  <si>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</si>
  <si>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</si>
  <si>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</si>
  <si>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</si>
  <si>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</si>
  <si>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</si>
  <si>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</si>
  <si>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</si>
  <si>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</si>
  <si>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</si>
  <si>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</si>
  <si>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</si>
  <si>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</si>
  <si>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</si>
  <si>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</si>
  <si>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</si>
  <si>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</si>
  <si>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</si>
  <si>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</si>
  <si>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</si>
  <si>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</si>
  <si>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</si>
  <si>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</si>
  <si>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</si>
  <si>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</si>
  <si>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</si>
  <si>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</si>
  <si>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</si>
  <si>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</si>
  <si>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</si>
  <si>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</si>
  <si>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</si>
  <si>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</si>
  <si>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</si>
  <si>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</si>
  <si>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</si>
  <si>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</si>
  <si>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</si>
  <si>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</si>
  <si>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G1173-0844</t>
  </si>
  <si>
    <t>G1173-0844_Peg.xls</t>
  </si>
  <si>
    <t>EA / EB</t>
  </si>
  <si>
    <t>Peg</t>
  </si>
  <si>
    <t>VSX</t>
  </si>
  <si>
    <t>IBVS 5960</t>
  </si>
  <si>
    <t>I</t>
  </si>
  <si>
    <t>V0684 Peg / GSC 1173-0844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</si>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</sst>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V0684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87-46CA-9143-A7B6B1B376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-3.5453999807941727E-2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87-46CA-9143-A7B6B1B376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87-46CA-9143-A7B6B1B376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87-46CA-9143-A7B6B1B376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87-46CA-9143-A7B6B1B376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87-46CA-9143-A7B6B1B376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87-46CA-9143-A7B6B1B376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-3.5453999807941727E-2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87-46CA-9143-A7B6B1B3764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87-46CA-9143-A7B6B1B37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680632"/>
        <c:axId val="1"/>
      </c:scatterChart>
      <c:valAx>
        <c:axId val="591680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1680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E777FB-FBCA-2331-2138-940B8AA33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5">
        <v>53671.566999999806</v>
      </c>
      <c r="D7" s="30" t="s">
        <v>46</v>
      </c>
    </row>
    <row r="8" spans="1:7" ht="12.95" customHeight="1" x14ac:dyDescent="0.2">
      <c r="A8" t="s">
        <v>3</v>
      </c>
      <c r="C8" s="35">
        <v>0.75845799999999997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-1.469291330623362E-5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60372.659249189812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55501.690699999999</v>
      </c>
      <c r="D15" s="14" t="s">
        <v>38</v>
      </c>
      <c r="E15" s="15">
        <f ca="1">ROUND(2*(E14-$C$7)/$C$8,0)/2+E13</f>
        <v>8836</v>
      </c>
    </row>
    <row r="16" spans="1:7" ht="12.95" customHeight="1" x14ac:dyDescent="0.2">
      <c r="A16" s="16" t="s">
        <v>4</v>
      </c>
      <c r="B16" s="10"/>
      <c r="C16" s="17">
        <f ca="1">+C8+C12</f>
        <v>0.75844330708669372</v>
      </c>
      <c r="D16" s="14" t="s">
        <v>39</v>
      </c>
      <c r="E16" s="24">
        <f ca="1">ROUND(2*(E14-$C$15)/$C$16,0)/2+E13</f>
        <v>6423.5</v>
      </c>
    </row>
    <row r="17" spans="1:19" ht="12.95" customHeight="1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45355.447116404714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55501.690699999999</v>
      </c>
      <c r="D18" s="20">
        <f ca="1">+C16</f>
        <v>0.75844330708669372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53671.566999999806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38653.066999999806</v>
      </c>
      <c r="S21">
        <f ca="1">+(O21-G21)^2</f>
        <v>0</v>
      </c>
    </row>
    <row r="22" spans="1:19" ht="12.95" customHeight="1" x14ac:dyDescent="0.2">
      <c r="A22" s="33" t="s">
        <v>47</v>
      </c>
      <c r="B22" s="34" t="s">
        <v>48</v>
      </c>
      <c r="C22" s="33">
        <v>55501.690699999999</v>
      </c>
      <c r="D22" s="33">
        <v>4.0000000000000002E-4</v>
      </c>
      <c r="E22">
        <f>+(C22-C$7)/C$8</f>
        <v>2412.9532551574284</v>
      </c>
      <c r="F22">
        <f>ROUND(2*E22,0)/2</f>
        <v>2413</v>
      </c>
      <c r="G22">
        <f>+C22-(C$7+F22*C$8)</f>
        <v>-3.5453999807941727E-2</v>
      </c>
      <c r="I22">
        <f>+G22</f>
        <v>-3.5453999807941727E-2</v>
      </c>
      <c r="O22">
        <f ca="1">+C$11+C$12*$F22</f>
        <v>-3.5453999807941727E-2</v>
      </c>
      <c r="Q22" s="2">
        <f>+C22-15018.5</f>
        <v>40483.190699999999</v>
      </c>
      <c r="S22">
        <f ca="1">+(O22-G22)^2</f>
        <v>0</v>
      </c>
    </row>
    <row r="23" spans="1:19" ht="12.95" customHeight="1" x14ac:dyDescent="0.2">
      <c r="C23" s="8"/>
      <c r="D23" s="8"/>
      <c r="Q23" s="2"/>
    </row>
    <row r="24" spans="1:19" ht="12.95" customHeight="1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2024-03-03T02:49:19Z</dcterms:modified>
</cp:coreProperties>
</file>