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42CFA48-FF4B-4462-B1D3-6BE64D51E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4" i="1" l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<sst xmlns="http://schemas.openxmlformats.org/spreadsheetml/2006/main" count="56" uniqueCount="49">
  <si>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</si>
  <si>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</si>
  <si>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</si>
  <si>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</si>
  <si>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</si>
  <si>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</si>
  <si>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</si>
  <si>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</si>
  <si>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</si>
  <si>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</si>
  <si>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</si>
  <si>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</si>
  <si>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</si>
  <si>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</si>
  <si>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</si>
  <si>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</si>
  <si>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</si>
  <si>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</si>
  <si>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</si>
  <si>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</si>
  <si>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</si>
  <si>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</si>
  <si>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</si>
  <si>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</si>
  <si>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</si>
  <si>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</si>
  <si>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</si>
  <si>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</si>
  <si>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</si>
  <si>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</si>
  <si>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</si>
  <si>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</si>
  <si>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</si>
  <si>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</si>
  <si>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</si>
  <si>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</si>
  <si>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</si>
  <si>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</si>
  <si>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</si>
  <si>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</si>
  <si>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</si>
  <si>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</si>
  <si>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</si>
  <si>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</si>
  <si>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V1055 Per</t>
  </si>
  <si>
    <t>EA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</si>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</sst>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V1055</a:t>
            </a:r>
            <a:r>
              <a:rPr lang="en-AU" baseline="0"/>
              <a:t>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2.8500000000349246E-2</c:v>
                </c:pt>
                <c:pt idx="2">
                  <c:v>2.7999999998428393E-2</c:v>
                </c:pt>
                <c:pt idx="3">
                  <c:v>3.169999999954598E-2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2.7000000000000001E-3</c:v>
                  </c:pt>
                  <c:pt idx="2">
                    <c:v>1.1000000000000001E-3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2.1693520148594048E-4</c:v>
                </c:pt>
                <c:pt idx="1">
                  <c:v>2.7491499049198266E-2</c:v>
                </c:pt>
                <c:pt idx="2">
                  <c:v>2.7670348648199658E-2</c:v>
                </c:pt>
                <c:pt idx="3">
                  <c:v>3.2821217099439755E-2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</c:v>
                </c:pt>
                <c:pt idx="2">
                  <c:v>1535</c:v>
                </c:pt>
                <c:pt idx="3">
                  <c:v>1823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21" sqref="C21:D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6" t="s">
        <v>42</v>
      </c>
      <c r="G1" s="7"/>
      <c r="H1" s="4"/>
      <c r="I1" s="8"/>
      <c r="J1" s="9"/>
      <c r="K1" s="5"/>
      <c r="L1" s="10"/>
      <c r="M1" s="11"/>
      <c r="N1" s="11"/>
      <c r="O1" s="12"/>
    </row>
    <row r="2" spans="1:15" s="15" customFormat="1" ht="12.95" customHeight="1" x14ac:dyDescent="0.2">
      <c r="A2" s="15" t="s">
        <v>23</v>
      </c>
      <c r="B2" s="16" t="s">
        <v>45</v>
      </c>
      <c r="C2" s="17"/>
      <c r="D2" s="18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9" t="s">
        <v>0</v>
      </c>
      <c r="C4" s="20" t="s">
        <v>37</v>
      </c>
      <c r="D4" s="21" t="s">
        <v>37</v>
      </c>
    </row>
    <row r="5" spans="1:15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46">
        <v>57294.391600000003</v>
      </c>
      <c r="D7" s="25" t="s">
        <v>46</v>
      </c>
    </row>
    <row r="8" spans="1:15" s="15" customFormat="1" ht="12.95" customHeight="1" x14ac:dyDescent="0.2">
      <c r="A8" s="15" t="s">
        <v>3</v>
      </c>
      <c r="C8" s="46">
        <v>1.1915</v>
      </c>
      <c r="D8" s="25" t="s">
        <v>46</v>
      </c>
    </row>
    <row r="9" spans="1:15" s="15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5" s="15" customFormat="1" ht="12.95" customHeight="1" thickBot="1" x14ac:dyDescent="0.25">
      <c r="C10" s="30" t="s">
        <v>19</v>
      </c>
      <c r="D10" s="30" t="s">
        <v>20</v>
      </c>
    </row>
    <row r="11" spans="1:15" s="15" customFormat="1" ht="12.95" customHeight="1" x14ac:dyDescent="0.2">
      <c r="A11" s="15" t="s">
        <v>15</v>
      </c>
      <c r="C11" s="29">
        <f ca="1">INTERCEPT(INDIRECT($D$9):G992,INDIRECT($C$9):F992)</f>
        <v>2.1693520148594048E-4</v>
      </c>
      <c r="D11" s="18"/>
    </row>
    <row r="12" spans="1:15" s="15" customFormat="1" ht="12.95" customHeight="1" x14ac:dyDescent="0.2">
      <c r="A12" s="15" t="s">
        <v>16</v>
      </c>
      <c r="C12" s="29">
        <f ca="1">SLOPE(INDIRECT($D$9):G992,INDIRECT($C$9):F992)</f>
        <v>1.788495990013923E-5</v>
      </c>
      <c r="D12" s="18"/>
    </row>
    <row r="13" spans="1:15" s="15" customFormat="1" ht="12.95" customHeight="1" x14ac:dyDescent="0.2">
      <c r="A13" s="15" t="s">
        <v>18</v>
      </c>
      <c r="C13" s="18" t="s">
        <v>13</v>
      </c>
    </row>
    <row r="14" spans="1:15" s="15" customFormat="1" ht="12.95" customHeight="1" x14ac:dyDescent="0.2">
      <c r="E14" s="31" t="s">
        <v>34</v>
      </c>
      <c r="F14" s="32">
        <v>1</v>
      </c>
    </row>
    <row r="15" spans="1:15" s="15" customFormat="1" ht="12.95" customHeight="1" x14ac:dyDescent="0.2">
      <c r="A15" s="33" t="s">
        <v>17</v>
      </c>
      <c r="C15" s="34">
        <f ca="1">(C7+C11)+(C8+C12)*INT(MAX(F21:F3533))</f>
        <v>59466.528921217105</v>
      </c>
      <c r="E15" s="31" t="s">
        <v>30</v>
      </c>
      <c r="F15" s="35">
        <f ca="1">NOW()+15018.5+$C$5/24</f>
        <v>60372.842925925921</v>
      </c>
    </row>
    <row r="16" spans="1:15" s="15" customFormat="1" ht="12.95" customHeight="1" x14ac:dyDescent="0.2">
      <c r="A16" s="19" t="s">
        <v>4</v>
      </c>
      <c r="C16" s="35">
        <f ca="1">+C8+C12</f>
        <v>1.1915178849599002</v>
      </c>
      <c r="E16" s="31" t="s">
        <v>35</v>
      </c>
      <c r="F16" s="36">
        <f ca="1">ROUND(2*(F15-$C$7)/$C$8,0)/2+F14</f>
        <v>2584.5</v>
      </c>
    </row>
    <row r="17" spans="1:21" s="15" customFormat="1" ht="12.95" customHeight="1" thickBot="1" x14ac:dyDescent="0.25">
      <c r="A17" s="31" t="s">
        <v>27</v>
      </c>
      <c r="C17" s="15">
        <f>COUNT(C21:C2191)</f>
        <v>4</v>
      </c>
      <c r="E17" s="31" t="s">
        <v>36</v>
      </c>
      <c r="F17" s="29">
        <f ca="1">ROUND(2*(F15-$C$15)/$C$16,0)/2+F14</f>
        <v>761.5</v>
      </c>
    </row>
    <row r="18" spans="1:21" s="15" customFormat="1" ht="12.95" customHeight="1" thickTop="1" thickBot="1" x14ac:dyDescent="0.25">
      <c r="A18" s="19" t="s">
        <v>5</v>
      </c>
      <c r="C18" s="37">
        <f ca="1">+C15</f>
        <v>59466.528921217105</v>
      </c>
      <c r="D18" s="38">
        <f ca="1">+C16</f>
        <v>1.1915178849599002</v>
      </c>
      <c r="E18" s="31" t="s">
        <v>31</v>
      </c>
      <c r="F18" s="39">
        <f ca="1">+$C$15+$C$16*F17-15018.5-$C$5/24</f>
        <v>45355.765623947402</v>
      </c>
    </row>
    <row r="19" spans="1:21" s="15" customFormat="1" ht="12.95" customHeight="1" thickTop="1" x14ac:dyDescent="0.2">
      <c r="F19" s="40" t="s">
        <v>43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1" t="s">
        <v>38</v>
      </c>
      <c r="I20" s="41" t="s">
        <v>39</v>
      </c>
      <c r="J20" s="41" t="s">
        <v>40</v>
      </c>
      <c r="K20" s="41" t="s">
        <v>41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0" t="s">
        <v>14</v>
      </c>
      <c r="U20" s="43" t="s">
        <v>33</v>
      </c>
    </row>
    <row r="21" spans="1:21" s="15" customFormat="1" ht="12.95" customHeight="1" x14ac:dyDescent="0.2">
      <c r="A21" s="16" t="s">
        <v>46</v>
      </c>
      <c r="C21" s="24">
        <v>57294.391600000003</v>
      </c>
      <c r="D21" s="24"/>
      <c r="E21" s="15">
        <f>+(C21-C$7)/C$8</f>
        <v>0</v>
      </c>
      <c r="F21" s="15">
        <f>ROUND(2*E21,0)/2</f>
        <v>0</v>
      </c>
      <c r="G21" s="15">
        <f>+C21-(C$7+F21*C$8)</f>
        <v>0</v>
      </c>
      <c r="K21" s="15">
        <f>+G21</f>
        <v>0</v>
      </c>
      <c r="O21" s="15">
        <f ca="1">+C$11+C$12*$F21</f>
        <v>2.1693520148594048E-4</v>
      </c>
      <c r="Q21" s="44">
        <f>+C21-15018.5</f>
        <v>42275.891600000003</v>
      </c>
    </row>
    <row r="22" spans="1:21" s="15" customFormat="1" ht="12.95" customHeight="1" x14ac:dyDescent="0.2">
      <c r="A22" s="13" t="s">
        <v>47</v>
      </c>
      <c r="B22" s="14" t="s">
        <v>48</v>
      </c>
      <c r="C22" s="47">
        <v>59111.457600000002</v>
      </c>
      <c r="D22" s="48">
        <v>2.7000000000000001E-3</v>
      </c>
      <c r="E22" s="15">
        <f t="shared" ref="E22:E24" si="0">+(C22-C$7)/C$8</f>
        <v>1525.0239194292899</v>
      </c>
      <c r="F22" s="15">
        <f t="shared" ref="F22:F24" si="1">ROUND(2*E22,0)/2</f>
        <v>1525</v>
      </c>
      <c r="G22" s="15">
        <f t="shared" ref="G22:G24" si="2">+C22-(C$7+F22*C$8)</f>
        <v>2.8500000000349246E-2</v>
      </c>
      <c r="K22" s="15">
        <f t="shared" ref="K22:K24" si="3">+G22</f>
        <v>2.8500000000349246E-2</v>
      </c>
      <c r="O22" s="15">
        <f t="shared" ref="O22:O24" ca="1" si="4">+C$11+C$12*$F22</f>
        <v>2.7491499049198266E-2</v>
      </c>
      <c r="Q22" s="44">
        <f t="shared" ref="Q22:Q24" si="5">+C22-15018.5</f>
        <v>44092.957600000002</v>
      </c>
    </row>
    <row r="23" spans="1:21" s="15" customFormat="1" ht="12.95" customHeight="1" x14ac:dyDescent="0.2">
      <c r="A23" s="13" t="s">
        <v>47</v>
      </c>
      <c r="B23" s="14" t="s">
        <v>48</v>
      </c>
      <c r="C23" s="47">
        <v>59123.372100000001</v>
      </c>
      <c r="D23" s="48">
        <v>1.1000000000000001E-3</v>
      </c>
      <c r="E23" s="15">
        <f t="shared" si="0"/>
        <v>1535.0234997901787</v>
      </c>
      <c r="F23" s="15">
        <f t="shared" si="1"/>
        <v>1535</v>
      </c>
      <c r="G23" s="15">
        <f t="shared" si="2"/>
        <v>2.7999999998428393E-2</v>
      </c>
      <c r="K23" s="15">
        <f t="shared" si="3"/>
        <v>2.7999999998428393E-2</v>
      </c>
      <c r="O23" s="15">
        <f t="shared" ca="1" si="4"/>
        <v>2.7670348648199658E-2</v>
      </c>
      <c r="Q23" s="44">
        <f t="shared" si="5"/>
        <v>44104.872100000001</v>
      </c>
    </row>
    <row r="24" spans="1:21" s="15" customFormat="1" ht="12.95" customHeight="1" x14ac:dyDescent="0.2">
      <c r="A24" s="13" t="s">
        <v>47</v>
      </c>
      <c r="B24" s="14" t="s">
        <v>48</v>
      </c>
      <c r="C24" s="47">
        <v>59466.527800000003</v>
      </c>
      <c r="D24" s="48">
        <v>8.9999999999999998E-4</v>
      </c>
      <c r="E24" s="15">
        <f t="shared" si="0"/>
        <v>1823.0266051195979</v>
      </c>
      <c r="F24" s="15">
        <f t="shared" si="1"/>
        <v>1823</v>
      </c>
      <c r="G24" s="15">
        <f t="shared" si="2"/>
        <v>3.169999999954598E-2</v>
      </c>
      <c r="K24" s="15">
        <f t="shared" si="3"/>
        <v>3.169999999954598E-2</v>
      </c>
      <c r="O24" s="15">
        <f t="shared" ca="1" si="4"/>
        <v>3.2821217099439755E-2</v>
      </c>
      <c r="Q24" s="44">
        <f t="shared" si="5"/>
        <v>44448.027800000003</v>
      </c>
    </row>
    <row r="25" spans="1:21" s="15" customFormat="1" ht="12.95" customHeight="1" x14ac:dyDescent="0.2">
      <c r="C25" s="24"/>
      <c r="D25" s="24"/>
      <c r="Q25" s="45"/>
    </row>
    <row r="26" spans="1:21" s="15" customFormat="1" ht="12.95" customHeight="1" x14ac:dyDescent="0.2">
      <c r="C26" s="24"/>
      <c r="D26" s="24"/>
      <c r="Q26" s="45"/>
    </row>
    <row r="27" spans="1:21" s="15" customFormat="1" ht="12.95" customHeight="1" x14ac:dyDescent="0.2">
      <c r="C27" s="24"/>
      <c r="D27" s="24"/>
      <c r="Q27" s="45"/>
    </row>
    <row r="28" spans="1:21" s="15" customFormat="1" ht="12.95" customHeight="1" x14ac:dyDescent="0.2">
      <c r="C28" s="24"/>
      <c r="D28" s="24"/>
      <c r="Q28" s="45"/>
    </row>
    <row r="29" spans="1:21" s="15" customFormat="1" ht="12.95" customHeight="1" x14ac:dyDescent="0.2">
      <c r="C29" s="24"/>
      <c r="D29" s="24"/>
      <c r="Q29" s="45"/>
    </row>
    <row r="30" spans="1:21" x14ac:dyDescent="0.2">
      <c r="C30" s="3"/>
      <c r="D30" s="3"/>
      <c r="Q30" s="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2024-03-03T07:13:48Z</dcterms:modified>
</cp:coreProperties>
</file>