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7EC58FB-A5D1-4B52-A836-575CE57089E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<sst xmlns="http://schemas.openxmlformats.org/spreadsheetml/2006/main" count="54" uniqueCount="48">
  <si>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</si>
  <si>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</si>
  <si>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</si>
  <si>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</si>
  <si>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</si>
  <si>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</si>
  <si>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</si>
  <si>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</si>
  <si>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</si>
  <si>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</si>
  <si>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</si>
  <si>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</si>
  <si>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</si>
  <si>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</si>
  <si>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</si>
  <si>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</si>
  <si>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</si>
  <si>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</si>
  <si>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</si>
  <si>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</si>
  <si>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</si>
  <si>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</si>
  <si>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</si>
  <si>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</si>
  <si>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</si>
  <si>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</si>
  <si>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</si>
  <si>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</si>
  <si>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</si>
  <si>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</si>
  <si>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</si>
  <si>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</si>
  <si>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</si>
  <si>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</si>
  <si>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</si>
  <si>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</si>
  <si>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</si>
  <si>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</si>
  <si>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</si>
  <si>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</si>
  <si>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BN Psc / na</t>
  </si>
  <si>
    <t>EW</t>
  </si>
  <si>
    <t>VSX</t>
  </si>
  <si>
    <t>OEJV 0147</t>
  </si>
  <si>
    <t>I</t>
  </si>
  <si>
    <t>II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</si>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</sst>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Psc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D76-879B-8E6EDC584E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-2.6879999997618143E-2</c:v>
                </c:pt>
                <c:pt idx="2">
                  <c:v>-3.087999999843305E-2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D7-4D76-879B-8E6EDC584E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D7-4D76-879B-8E6EDC584E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D7-4D76-879B-8E6EDC584E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D7-4D76-879B-8E6EDC584E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D7-4D76-879B-8E6EDC584E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D7-4D76-879B-8E6EDC584E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6.3408687081961679E-5</c:v>
                </c:pt>
                <c:pt idx="1">
                  <c:v>-2.8196946453976777E-2</c:v>
                </c:pt>
                <c:pt idx="2">
                  <c:v>-2.9626462229156377E-2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D7-4D76-879B-8E6EDC584E7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15074</c:v>
                </c:pt>
                <c:pt idx="2">
                  <c:v>15836.5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D7-4D76-879B-8E6EDC584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267976"/>
        <c:axId val="1"/>
      </c:scatterChart>
      <c:valAx>
        <c:axId val="359267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67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BCC491-1D75-1EA7-9A63-4CAF070D1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6" customFormat="1" ht="12.95" customHeight="1" x14ac:dyDescent="0.2">
      <c r="A2" s="6" t="s">
        <v>23</v>
      </c>
      <c r="B2" s="3" t="s">
        <v>41</v>
      </c>
      <c r="C2" s="7"/>
      <c r="D2" s="7"/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 t="s">
        <v>39</v>
      </c>
      <c r="D4" s="10" t="s">
        <v>39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5">
        <v>49613.02</v>
      </c>
      <c r="D7" s="5" t="s">
        <v>42</v>
      </c>
    </row>
    <row r="8" spans="1:7" s="6" customFormat="1" ht="12.95" customHeight="1" x14ac:dyDescent="0.2">
      <c r="A8" s="6" t="s">
        <v>3</v>
      </c>
      <c r="C8" s="35">
        <v>0.34911999999999999</v>
      </c>
      <c r="D8" s="5" t="s">
        <v>42</v>
      </c>
    </row>
    <row r="9" spans="1:7" s="6" customFormat="1" ht="12.95" customHeight="1" x14ac:dyDescent="0.2">
      <c r="A9" s="12" t="s">
        <v>29</v>
      </c>
      <c r="C9" s="13">
        <v>-9.5</v>
      </c>
      <c r="D9" s="6" t="s">
        <v>30</v>
      </c>
    </row>
    <row r="10" spans="1:7" s="6" customFormat="1" ht="12.95" customHeight="1" thickBot="1" x14ac:dyDescent="0.25">
      <c r="C10" s="14" t="s">
        <v>19</v>
      </c>
      <c r="D10" s="14" t="s">
        <v>20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6.3408687081961679E-5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-1.8747747871207866E-6</v>
      </c>
      <c r="D12" s="7"/>
    </row>
    <row r="13" spans="1:7" s="6" customFormat="1" ht="12.95" customHeight="1" x14ac:dyDescent="0.2">
      <c r="A13" s="6" t="s">
        <v>18</v>
      </c>
      <c r="C13" s="7" t="s">
        <v>13</v>
      </c>
      <c r="D13" s="17" t="s">
        <v>36</v>
      </c>
      <c r="E13" s="13">
        <v>1</v>
      </c>
    </row>
    <row r="14" spans="1:7" s="6" customFormat="1" ht="12.95" customHeight="1" x14ac:dyDescent="0.2">
      <c r="D14" s="17" t="s">
        <v>31</v>
      </c>
      <c r="E14" s="18">
        <f ca="1">NOW()+15018.5+$C$9/24</f>
        <v>60373.718010879624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55141.654694475161</v>
      </c>
      <c r="D15" s="17" t="s">
        <v>37</v>
      </c>
      <c r="E15" s="18">
        <f ca="1">ROUND(2*(E14-$C$7)/$C$8,0)/2+E13</f>
        <v>30823.5</v>
      </c>
    </row>
    <row r="16" spans="1:7" s="6" customFormat="1" ht="12.95" customHeight="1" x14ac:dyDescent="0.2">
      <c r="A16" s="8" t="s">
        <v>4</v>
      </c>
      <c r="C16" s="21">
        <f ca="1">+C8+C12</f>
        <v>0.34911812522521285</v>
      </c>
      <c r="D16" s="17" t="s">
        <v>38</v>
      </c>
      <c r="E16" s="15">
        <f ca="1">ROUND(2*(E14-$C$15)/$C$16,0)/2+E13</f>
        <v>14987.5</v>
      </c>
    </row>
    <row r="17" spans="1:18" s="6" customFormat="1" ht="12.95" customHeight="1" thickBot="1" x14ac:dyDescent="0.25">
      <c r="A17" s="17" t="s">
        <v>28</v>
      </c>
      <c r="C17" s="6">
        <f>COUNT(C21:C2191)</f>
        <v>3</v>
      </c>
      <c r="D17" s="17" t="s">
        <v>32</v>
      </c>
      <c r="E17" s="22">
        <f ca="1">+$C$15+$C$16*E16-15018.5-$C$9/24</f>
        <v>45355.958429621372</v>
      </c>
    </row>
    <row r="18" spans="1:18" s="6" customFormat="1" ht="12.95" customHeight="1" thickTop="1" thickBot="1" x14ac:dyDescent="0.25">
      <c r="A18" s="8" t="s">
        <v>5</v>
      </c>
      <c r="C18" s="23">
        <f ca="1">+C15</f>
        <v>55141.654694475161</v>
      </c>
      <c r="D18" s="24">
        <f ca="1">+C16</f>
        <v>0.34911812522521285</v>
      </c>
      <c r="E18" s="25" t="s">
        <v>33</v>
      </c>
    </row>
    <row r="19" spans="1:18" s="6" customFormat="1" ht="12.95" customHeight="1" thickTop="1" x14ac:dyDescent="0.2">
      <c r="A19" s="26" t="s">
        <v>34</v>
      </c>
      <c r="E19" s="27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42</v>
      </c>
      <c r="I20" s="28" t="s">
        <v>46</v>
      </c>
      <c r="J20" s="28" t="s">
        <v>47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35</v>
      </c>
    </row>
    <row r="21" spans="1:18" s="6" customFormat="1" ht="12.95" customHeight="1" x14ac:dyDescent="0.2">
      <c r="A21" s="4" t="s">
        <v>42</v>
      </c>
      <c r="C21" s="11">
        <v>49613.02</v>
      </c>
      <c r="D21" s="1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6.3408687081961679E-5</v>
      </c>
      <c r="Q21" s="31">
        <f>+C21-15018.5</f>
        <v>34594.519999999997</v>
      </c>
    </row>
    <row r="22" spans="1:18" s="6" customFormat="1" ht="12.95" customHeight="1" x14ac:dyDescent="0.2">
      <c r="A22" s="32" t="s">
        <v>43</v>
      </c>
      <c r="B22" s="33" t="s">
        <v>44</v>
      </c>
      <c r="C22" s="34">
        <v>54875.627999999997</v>
      </c>
      <c r="D22" s="34">
        <v>0.01</v>
      </c>
      <c r="E22" s="6">
        <f>+(C22-C$7)/C$8</f>
        <v>15073.923006416133</v>
      </c>
      <c r="F22" s="6">
        <f>ROUND(2*E22,0)/2</f>
        <v>15074</v>
      </c>
      <c r="G22" s="6">
        <f>+C22-(C$7+F22*C$8)</f>
        <v>-2.6879999997618143E-2</v>
      </c>
      <c r="I22" s="6">
        <f>+G22</f>
        <v>-2.6879999997618143E-2</v>
      </c>
      <c r="O22" s="6">
        <f ca="1">+C$11+C$12*$F22</f>
        <v>-2.8196946453976777E-2</v>
      </c>
      <c r="Q22" s="31">
        <f>+C22-15018.5</f>
        <v>39857.127999999997</v>
      </c>
    </row>
    <row r="23" spans="1:18" s="6" customFormat="1" ht="12.95" customHeight="1" x14ac:dyDescent="0.2">
      <c r="A23" s="32" t="s">
        <v>43</v>
      </c>
      <c r="B23" s="33" t="s">
        <v>45</v>
      </c>
      <c r="C23" s="34">
        <v>55141.828000000001</v>
      </c>
      <c r="D23" s="34">
        <v>0.01</v>
      </c>
      <c r="E23" s="6">
        <f>+(C23-C$7)/C$8</f>
        <v>15836.411549037593</v>
      </c>
      <c r="F23" s="6">
        <f>ROUND(2*E23,0)/2</f>
        <v>15836.5</v>
      </c>
      <c r="G23" s="6">
        <f>+C23-(C$7+F23*C$8)</f>
        <v>-3.087999999843305E-2</v>
      </c>
      <c r="I23" s="6">
        <f>+G23</f>
        <v>-3.087999999843305E-2</v>
      </c>
      <c r="O23" s="6">
        <f ca="1">+C$11+C$12*$F23</f>
        <v>-2.9626462229156377E-2</v>
      </c>
      <c r="Q23" s="31">
        <f>+C23-15018.5</f>
        <v>40123.328000000001</v>
      </c>
    </row>
    <row r="24" spans="1:18" s="6" customFormat="1" ht="12.95" customHeight="1" x14ac:dyDescent="0.2">
      <c r="C24" s="11"/>
      <c r="D24" s="11"/>
      <c r="Q24" s="31"/>
    </row>
    <row r="25" spans="1:18" s="6" customFormat="1" ht="12.95" customHeight="1" x14ac:dyDescent="0.2">
      <c r="C25" s="11"/>
      <c r="D25" s="11"/>
      <c r="Q25" s="31"/>
    </row>
    <row r="26" spans="1:18" s="6" customFormat="1" ht="12.95" customHeight="1" x14ac:dyDescent="0.2">
      <c r="C26" s="11"/>
      <c r="D26" s="11"/>
      <c r="Q26" s="31"/>
    </row>
    <row r="27" spans="1:18" s="6" customFormat="1" ht="12.95" customHeight="1" x14ac:dyDescent="0.2">
      <c r="C27" s="11"/>
      <c r="D27" s="11"/>
      <c r="Q27" s="31"/>
    </row>
    <row r="28" spans="1:18" s="6" customFormat="1" ht="12.95" customHeight="1" x14ac:dyDescent="0.2">
      <c r="C28" s="11"/>
      <c r="D28" s="11"/>
      <c r="Q28" s="31"/>
    </row>
    <row r="29" spans="1:18" s="6" customFormat="1" ht="12.95" customHeight="1" x14ac:dyDescent="0.2">
      <c r="C29" s="11"/>
      <c r="D29" s="11"/>
      <c r="Q29" s="31"/>
    </row>
    <row r="30" spans="1:18" s="6" customFormat="1" ht="12.95" customHeight="1" x14ac:dyDescent="0.2">
      <c r="C30" s="11"/>
      <c r="D30" s="11"/>
      <c r="Q30" s="31"/>
    </row>
    <row r="31" spans="1:18" s="6" customFormat="1" ht="12.95" customHeight="1" x14ac:dyDescent="0.2">
      <c r="C31" s="11"/>
      <c r="D31" s="11"/>
      <c r="Q31" s="31"/>
    </row>
    <row r="32" spans="1:18" s="6" customFormat="1" ht="12.95" customHeight="1" x14ac:dyDescent="0.2">
      <c r="C32" s="11"/>
      <c r="D32" s="11"/>
      <c r="Q32" s="31"/>
    </row>
    <row r="33" spans="3:17" s="6" customFormat="1" ht="12.95" customHeight="1" x14ac:dyDescent="0.2">
      <c r="C33" s="11"/>
      <c r="D33" s="11"/>
      <c r="Q33" s="31"/>
    </row>
    <row r="34" spans="3:17" s="6" customFormat="1" ht="12.95" customHeight="1" x14ac:dyDescent="0.2">
      <c r="C34" s="11"/>
      <c r="D34" s="11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2024-03-04T04:13:56Z</dcterms:modified>
</cp:coreProperties>
</file>