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A7A4BFD-C5F3-410E-A680-39A263058AB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Q22" i="1"/>
  <c r="C7" i="1"/>
  <c r="E22" i="1"/>
  <c r="F22" i="1"/>
  <c r="C8" i="1"/>
  <c r="C17" i="1"/>
  <c r="Q21" i="1"/>
  <c r="E21" i="1"/>
  <c r="F21" i="1"/>
  <c r="G21" i="1"/>
  <c r="G22" i="1"/>
  <c r="I22" i="1"/>
  <c r="C11" i="1"/>
  <c r="H21" i="1"/>
  <c r="C12" i="1"/>
  <c r="C16" i="1"/>
  <c r="D18" i="1"/>
  <c r="O21" i="1"/>
  <c r="O22" i="1"/>
  <c r="C15" i="1"/>
  <c r="C18" i="1"/>
  <c r="F16" i="1" l="1"/>
  <c r="F17" i="1" s="1"/>
</calcChain>
</file>

<file path=xl/sharedStrings.xml><?xml version="1.0" encoding="utf-8"?>
<sst xmlns="http://schemas.openxmlformats.org/spreadsheetml/2006/main" count="45" uniqueCount="43">
  <si>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</si>
  <si>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</si>
  <si>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</si>
  <si>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</si>
  <si>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</si>
  <si>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</si>
  <si>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</si>
  <si>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</si>
  <si>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</si>
  <si>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</si>
  <si>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</si>
  <si>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</si>
  <si>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</si>
  <si>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</si>
  <si>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</si>
  <si>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</si>
  <si>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</si>
  <si>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</si>
  <si>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</si>
  <si>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</si>
  <si>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</si>
  <si>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</si>
  <si>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</si>
  <si>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</si>
  <si>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</si>
  <si>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</si>
  <si>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</si>
  <si>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</si>
  <si>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</si>
  <si>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</si>
  <si>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# of data points:</t>
  </si>
  <si>
    <t>AI Sgr / gsc 6277-1709</t>
  </si>
  <si>
    <t>IBVS 0046</t>
  </si>
  <si>
    <t>EA</t>
  </si>
  <si>
    <t>Add cycle</t>
  </si>
  <si>
    <t>JD today</t>
  </si>
  <si>
    <t>Old Cycle</t>
  </si>
  <si>
    <t>New Cycle</t>
  </si>
  <si>
    <t>Next ToM</t>
  </si>
  <si>
    <t>Local time</t>
  </si>
  <si>
    <t>My time zone &gt;&gt;&gt;&gt;&gt;&gt;</t>
  </si>
  <si>
    <t>vis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</si>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</sst>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9">
    <xf numFmtId="0" fontId="0" fillId="0" borderId="0" xfId="0" applyAlignment="1"/>
    <xf numFmtId="14" fontId="0" fillId="0" borderId="0" xfId="0" applyNumberForma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Sgr - O-C Diagr.</a:t>
            </a:r>
          </a:p>
        </c:rich>
      </c:tx>
      <c:layout>
        <c:manualLayout>
          <c:xMode val="edge"/>
          <c:yMode val="edge"/>
          <c:x val="0.38610696280089379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14678942920199375"/>
          <c:w val="0.8109861001442757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D6-4AD2-8C44-42C5842E1B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2.3999999997613486E-2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D6-4AD2-8C44-42C5842E1B0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D6-4AD2-8C44-42C5842E1B0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D6-4AD2-8C44-42C5842E1B0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D6-4AD2-8C44-42C5842E1B0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D6-4AD2-8C44-42C5842E1B0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D6-4AD2-8C44-42C5842E1B0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2.3999999997613486E-2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D6-4AD2-8C44-42C5842E1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353624"/>
        <c:axId val="1"/>
      </c:scatterChart>
      <c:valAx>
        <c:axId val="559353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353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516979804018842"/>
          <c:y val="0.9204921861831491"/>
          <c:w val="0.7237484894355895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0</xdr:rowOff>
    </xdr:from>
    <xdr:to>
      <xdr:col>17</xdr:col>
      <xdr:colOff>400050</xdr:colOff>
      <xdr:row>18</xdr:row>
      <xdr:rowOff>142875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E67F8FE-491A-F3A3-660E-B3BB2EFB9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5" customFormat="1" ht="20.25" x14ac:dyDescent="0.2">
      <c r="A1" s="28" t="s">
        <v>31</v>
      </c>
    </row>
    <row r="2" spans="1:6" s="5" customFormat="1" ht="12.95" customHeight="1" x14ac:dyDescent="0.2">
      <c r="A2" s="5" t="s">
        <v>25</v>
      </c>
      <c r="B2" s="6" t="s">
        <v>33</v>
      </c>
      <c r="C2" s="7"/>
      <c r="D2" s="7"/>
    </row>
    <row r="3" spans="1:6" s="5" customFormat="1" ht="12.95" customHeight="1" thickBot="1" x14ac:dyDescent="0.25"/>
    <row r="4" spans="1:6" s="5" customFormat="1" ht="12.95" customHeight="1" thickTop="1" thickBot="1" x14ac:dyDescent="0.25">
      <c r="A4" s="8" t="s">
        <v>0</v>
      </c>
      <c r="C4" s="9">
        <v>21749.64</v>
      </c>
      <c r="D4" s="10">
        <v>8.7736000000000001</v>
      </c>
    </row>
    <row r="5" spans="1:6" s="5" customFormat="1" ht="12.95" customHeight="1" x14ac:dyDescent="0.2">
      <c r="A5" s="11" t="s">
        <v>40</v>
      </c>
      <c r="C5" s="12">
        <v>-9.5</v>
      </c>
    </row>
    <row r="6" spans="1:6" s="5" customFormat="1" ht="12.95" customHeight="1" x14ac:dyDescent="0.2">
      <c r="A6" s="8" t="s">
        <v>1</v>
      </c>
    </row>
    <row r="7" spans="1:6" s="5" customFormat="1" ht="12.95" customHeight="1" x14ac:dyDescent="0.2">
      <c r="A7" s="5" t="s">
        <v>2</v>
      </c>
      <c r="C7" s="5">
        <f>+C4</f>
        <v>21749.64</v>
      </c>
    </row>
    <row r="8" spans="1:6" s="5" customFormat="1" ht="12.95" customHeight="1" x14ac:dyDescent="0.2">
      <c r="A8" s="5" t="s">
        <v>3</v>
      </c>
      <c r="C8" s="5">
        <f>+D4</f>
        <v>8.7736000000000001</v>
      </c>
    </row>
    <row r="9" spans="1:6" s="5" customFormat="1" ht="12.95" customHeight="1" x14ac:dyDescent="0.2"/>
    <row r="10" spans="1:6" s="5" customFormat="1" ht="12.95" customHeight="1" thickBot="1" x14ac:dyDescent="0.25">
      <c r="C10" s="13" t="s">
        <v>20</v>
      </c>
      <c r="D10" s="13" t="s">
        <v>21</v>
      </c>
    </row>
    <row r="11" spans="1:6" s="5" customFormat="1" ht="12.95" customHeight="1" x14ac:dyDescent="0.2">
      <c r="A11" s="5" t="s">
        <v>16</v>
      </c>
      <c r="C11" s="5">
        <f>INTERCEPT(G21:G999,$F21:$F999)</f>
        <v>0</v>
      </c>
      <c r="D11" s="7"/>
    </row>
    <row r="12" spans="1:6" s="5" customFormat="1" ht="12.95" customHeight="1" x14ac:dyDescent="0.2">
      <c r="A12" s="5" t="s">
        <v>17</v>
      </c>
      <c r="C12" s="5">
        <f>SLOPE(G21:G999,$F21:$F999)</f>
        <v>1.2732095489450126E-5</v>
      </c>
      <c r="D12" s="7"/>
    </row>
    <row r="13" spans="1:6" s="5" customFormat="1" ht="12.95" customHeight="1" x14ac:dyDescent="0.2">
      <c r="A13" s="5" t="s">
        <v>19</v>
      </c>
      <c r="C13" s="7" t="s">
        <v>14</v>
      </c>
      <c r="D13" s="7"/>
      <c r="E13" s="14" t="s">
        <v>34</v>
      </c>
      <c r="F13" s="15">
        <v>1</v>
      </c>
    </row>
    <row r="14" spans="1:6" s="5" customFormat="1" ht="12.95" customHeight="1" x14ac:dyDescent="0.2">
      <c r="A14" s="5" t="s">
        <v>24</v>
      </c>
      <c r="E14" s="14" t="s">
        <v>35</v>
      </c>
      <c r="F14" s="16">
        <f ca="1">NOW()+15018.5+$C$5/24</f>
        <v>60375.822572106481</v>
      </c>
    </row>
    <row r="15" spans="1:6" s="5" customFormat="1" ht="12.95" customHeight="1" x14ac:dyDescent="0.2">
      <c r="A15" s="11" t="s">
        <v>18</v>
      </c>
      <c r="C15" s="16">
        <f>($C$7+C$11)+($C$8+C$12)*INT(MAX($F21:$F3533))</f>
        <v>38287.899999999994</v>
      </c>
      <c r="E15" s="14" t="s">
        <v>36</v>
      </c>
      <c r="F15" s="17">
        <f ca="1">ROUND(2*(F14-$C$7)/$C$8,0)/2+F13</f>
        <v>4403.5</v>
      </c>
    </row>
    <row r="16" spans="1:6" s="5" customFormat="1" ht="12.95" customHeight="1" x14ac:dyDescent="0.2">
      <c r="A16" s="8" t="s">
        <v>4</v>
      </c>
      <c r="C16" s="18">
        <f>+$C$8+C$12</f>
        <v>8.77361273209549</v>
      </c>
      <c r="E16" s="14" t="s">
        <v>37</v>
      </c>
      <c r="F16" s="17">
        <f ca="1">ROUND(2*(F14-$C$15)/$C$16,0)/2+F13</f>
        <v>2518.5</v>
      </c>
    </row>
    <row r="17" spans="1:17" s="5" customFormat="1" ht="12.95" customHeight="1" thickBot="1" x14ac:dyDescent="0.25">
      <c r="A17" s="14" t="s">
        <v>30</v>
      </c>
      <c r="C17" s="5">
        <f>COUNT(C21:C2191)</f>
        <v>2</v>
      </c>
      <c r="E17" s="14" t="s">
        <v>38</v>
      </c>
      <c r="F17" s="19">
        <f ca="1">+$C$15+$C$16*F16-15018.5-$C$5/24</f>
        <v>45366.139499115823</v>
      </c>
    </row>
    <row r="18" spans="1:17" s="5" customFormat="1" ht="12.95" customHeight="1" thickTop="1" thickBot="1" x14ac:dyDescent="0.25">
      <c r="A18" s="8" t="s">
        <v>5</v>
      </c>
      <c r="C18" s="20">
        <f>+C15</f>
        <v>38287.899999999994</v>
      </c>
      <c r="D18" s="21">
        <f>+C16</f>
        <v>8.77361273209549</v>
      </c>
      <c r="F18" s="22" t="s">
        <v>39</v>
      </c>
    </row>
    <row r="19" spans="1:17" s="5" customFormat="1" ht="12.95" customHeight="1" thickTop="1" x14ac:dyDescent="0.2"/>
    <row r="20" spans="1:17" s="5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13</v>
      </c>
      <c r="E20" s="13" t="s">
        <v>9</v>
      </c>
      <c r="F20" s="13" t="s">
        <v>10</v>
      </c>
      <c r="G20" s="13" t="s">
        <v>11</v>
      </c>
      <c r="H20" s="23" t="s">
        <v>12</v>
      </c>
      <c r="I20" s="23" t="s">
        <v>41</v>
      </c>
      <c r="J20" s="23" t="s">
        <v>42</v>
      </c>
      <c r="K20" s="23" t="s">
        <v>26</v>
      </c>
      <c r="L20" s="23" t="s">
        <v>27</v>
      </c>
      <c r="M20" s="23" t="s">
        <v>28</v>
      </c>
      <c r="N20" s="23" t="s">
        <v>29</v>
      </c>
      <c r="O20" s="23" t="s">
        <v>23</v>
      </c>
      <c r="P20" s="24" t="s">
        <v>22</v>
      </c>
      <c r="Q20" s="13" t="s">
        <v>15</v>
      </c>
    </row>
    <row r="21" spans="1:17" s="5" customFormat="1" ht="12.95" customHeight="1" x14ac:dyDescent="0.2">
      <c r="A21" s="5" t="s">
        <v>12</v>
      </c>
      <c r="C21" s="25">
        <v>21749.64</v>
      </c>
      <c r="D21" s="25" t="s">
        <v>14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>+C$11+C$12*$F21</f>
        <v>0</v>
      </c>
      <c r="Q21" s="26">
        <f>+C21-15018.5</f>
        <v>6731.1399999999994</v>
      </c>
    </row>
    <row r="22" spans="1:17" s="5" customFormat="1" ht="12.95" customHeight="1" x14ac:dyDescent="0.2">
      <c r="A22" s="2" t="s">
        <v>32</v>
      </c>
      <c r="B22" s="3"/>
      <c r="C22" s="27">
        <v>38287.9</v>
      </c>
      <c r="D22" s="25"/>
      <c r="E22" s="5">
        <f>+(C22-C$7)/C$8</f>
        <v>1885.002735479165</v>
      </c>
      <c r="F22" s="5">
        <f>ROUND(2*E22,0)/2</f>
        <v>1885</v>
      </c>
      <c r="G22" s="5">
        <f>+C22-(C$7+F22*C$8)</f>
        <v>2.3999999997613486E-2</v>
      </c>
      <c r="I22" s="5">
        <f>+G22</f>
        <v>2.3999999997613486E-2</v>
      </c>
      <c r="O22" s="5">
        <f>+C$11+C$12*$F22</f>
        <v>2.3999999997613486E-2</v>
      </c>
      <c r="Q22" s="26">
        <f>+C22-15018.5</f>
        <v>23269.4</v>
      </c>
    </row>
    <row r="23" spans="1:17" s="5" customFormat="1" ht="12.95" customHeight="1" x14ac:dyDescent="0.2">
      <c r="C23" s="25"/>
      <c r="D23" s="25"/>
      <c r="Q23" s="26"/>
    </row>
    <row r="24" spans="1:17" s="5" customFormat="1" ht="12.95" customHeight="1" x14ac:dyDescent="0.2">
      <c r="C24" s="25"/>
      <c r="D24" s="25"/>
      <c r="Q24" s="26"/>
    </row>
    <row r="25" spans="1:17" s="5" customFormat="1" ht="12.95" customHeight="1" x14ac:dyDescent="0.2">
      <c r="C25" s="25"/>
      <c r="D25" s="25"/>
      <c r="Q25" s="26"/>
    </row>
    <row r="26" spans="1:17" s="5" customFormat="1" ht="12.95" customHeight="1" x14ac:dyDescent="0.2">
      <c r="C26" s="25"/>
      <c r="D26" s="25"/>
      <c r="Q26" s="26"/>
    </row>
    <row r="27" spans="1:17" x14ac:dyDescent="0.2">
      <c r="C27" s="4"/>
      <c r="D27" s="4"/>
      <c r="Q27" s="1"/>
    </row>
    <row r="28" spans="1:17" x14ac:dyDescent="0.2">
      <c r="C28" s="4"/>
      <c r="D28" s="4"/>
      <c r="Q28" s="1"/>
    </row>
    <row r="29" spans="1:17" x14ac:dyDescent="0.2">
      <c r="C29" s="4"/>
      <c r="D29" s="4"/>
      <c r="Q29" s="1"/>
    </row>
    <row r="30" spans="1:17" x14ac:dyDescent="0.2">
      <c r="C30" s="4"/>
      <c r="D30" s="4"/>
      <c r="Q30" s="1"/>
    </row>
    <row r="31" spans="1:17" x14ac:dyDescent="0.2">
      <c r="C31" s="4"/>
      <c r="D31" s="4"/>
      <c r="Q31" s="1"/>
    </row>
    <row r="32" spans="1:17" x14ac:dyDescent="0.2">
      <c r="C32" s="4"/>
      <c r="D32" s="4"/>
      <c r="Q32" s="1"/>
    </row>
    <row r="33" spans="3:17" x14ac:dyDescent="0.2">
      <c r="C33" s="4"/>
      <c r="D33" s="4"/>
      <c r="Q33" s="1"/>
    </row>
    <row r="34" spans="3:17" x14ac:dyDescent="0.2">
      <c r="C34" s="4"/>
      <c r="D34" s="4"/>
    </row>
    <row r="35" spans="3:17" x14ac:dyDescent="0.2">
      <c r="C35" s="4"/>
      <c r="D35" s="4"/>
    </row>
    <row r="36" spans="3:17" x14ac:dyDescent="0.2">
      <c r="C36" s="4"/>
      <c r="D36" s="4"/>
    </row>
    <row r="37" spans="3:17" x14ac:dyDescent="0.2">
      <c r="C37" s="4"/>
      <c r="D37" s="4"/>
    </row>
    <row r="38" spans="3:17" x14ac:dyDescent="0.2">
      <c r="C38" s="4"/>
      <c r="D38" s="4"/>
    </row>
    <row r="39" spans="3:17" x14ac:dyDescent="0.2">
      <c r="C39" s="4"/>
      <c r="D39" s="4"/>
    </row>
    <row r="40" spans="3:17" x14ac:dyDescent="0.2">
      <c r="C40" s="4"/>
      <c r="D40" s="4"/>
    </row>
    <row r="41" spans="3:17" x14ac:dyDescent="0.2">
      <c r="C41" s="4"/>
      <c r="D41" s="4"/>
    </row>
    <row r="42" spans="3:17" x14ac:dyDescent="0.2">
      <c r="C42" s="4"/>
      <c r="D42" s="4"/>
    </row>
    <row r="43" spans="3:17" x14ac:dyDescent="0.2">
      <c r="C43" s="4"/>
      <c r="D43" s="4"/>
    </row>
    <row r="44" spans="3:17" x14ac:dyDescent="0.2">
      <c r="C44" s="4"/>
      <c r="D44" s="4"/>
    </row>
    <row r="45" spans="3:17" x14ac:dyDescent="0.2">
      <c r="C45" s="4"/>
      <c r="D45" s="4"/>
    </row>
    <row r="46" spans="3:17" x14ac:dyDescent="0.2">
      <c r="C46" s="4"/>
      <c r="D46" s="4"/>
    </row>
    <row r="47" spans="3:17" x14ac:dyDescent="0.2">
      <c r="C47" s="4"/>
      <c r="D47" s="4"/>
    </row>
    <row r="48" spans="3:17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2024-03-06T06:44:30Z</dcterms:modified>
</cp:coreProperties>
</file>