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9EBC0ABD-74FD-4F6A-8874-38CF39D4EEF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51" i="1" l="1"/>
  <c r="F51" i="1" s="1"/>
  <c r="G51" i="1" s="1"/>
  <c r="I51" i="1" s="1"/>
  <c r="Q51" i="1"/>
  <c r="F14" i="1"/>
  <c r="E49" i="1"/>
  <c r="F49" i="1" s="1"/>
  <c r="G49" i="1" s="1"/>
  <c r="I49" i="1" s="1"/>
  <c r="Q49" i="1"/>
  <c r="E50" i="1"/>
  <c r="F50" i="1"/>
  <c r="G50" i="1" s="1"/>
  <c r="I50" i="1" s="1"/>
  <c r="Q50" i="1"/>
  <c r="E22" i="1"/>
  <c r="F22" i="1"/>
  <c r="G22" i="1"/>
  <c r="J22" i="1"/>
  <c r="E23" i="1"/>
  <c r="F23" i="1"/>
  <c r="G23" i="1"/>
  <c r="J23" i="1"/>
  <c r="E24" i="1"/>
  <c r="F24" i="1"/>
  <c r="G24" i="1"/>
  <c r="J24" i="1"/>
  <c r="E25" i="1"/>
  <c r="F25" i="1"/>
  <c r="G25" i="1"/>
  <c r="J25" i="1"/>
  <c r="E26" i="1"/>
  <c r="F26" i="1"/>
  <c r="G26" i="1"/>
  <c r="I26" i="1"/>
  <c r="E27" i="1"/>
  <c r="F27" i="1"/>
  <c r="G27" i="1"/>
  <c r="I27" i="1"/>
  <c r="E28" i="1"/>
  <c r="F28" i="1"/>
  <c r="G28" i="1"/>
  <c r="I28" i="1"/>
  <c r="E29" i="1"/>
  <c r="F29" i="1"/>
  <c r="G29" i="1"/>
  <c r="I29" i="1"/>
  <c r="E30" i="1"/>
  <c r="F30" i="1"/>
  <c r="G30" i="1"/>
  <c r="I30" i="1"/>
  <c r="E31" i="1"/>
  <c r="F31" i="1"/>
  <c r="G31" i="1"/>
  <c r="I31" i="1"/>
  <c r="E32" i="1"/>
  <c r="F32" i="1"/>
  <c r="G32" i="1"/>
  <c r="I32" i="1"/>
  <c r="E33" i="1"/>
  <c r="F33" i="1"/>
  <c r="G33" i="1"/>
  <c r="I33" i="1"/>
  <c r="E34" i="1"/>
  <c r="F34" i="1"/>
  <c r="G34" i="1"/>
  <c r="I34" i="1"/>
  <c r="E35" i="1"/>
  <c r="F35" i="1"/>
  <c r="G35" i="1"/>
  <c r="I35" i="1"/>
  <c r="E36" i="1"/>
  <c r="F36" i="1"/>
  <c r="G36" i="1"/>
  <c r="I36" i="1"/>
  <c r="E37" i="1"/>
  <c r="F37" i="1"/>
  <c r="G37" i="1"/>
  <c r="I37" i="1"/>
  <c r="E38" i="1"/>
  <c r="F38" i="1"/>
  <c r="G38" i="1"/>
  <c r="I38" i="1"/>
  <c r="E39" i="1"/>
  <c r="F39" i="1"/>
  <c r="G39" i="1"/>
  <c r="I39" i="1"/>
  <c r="E40" i="1"/>
  <c r="F40" i="1"/>
  <c r="G40" i="1"/>
  <c r="I40" i="1"/>
  <c r="E41" i="1"/>
  <c r="F41" i="1"/>
  <c r="G41" i="1"/>
  <c r="I41" i="1"/>
  <c r="E42" i="1"/>
  <c r="F42" i="1"/>
  <c r="G42" i="1"/>
  <c r="I42" i="1"/>
  <c r="E43" i="1"/>
  <c r="F43" i="1"/>
  <c r="G43" i="1"/>
  <c r="I43" i="1"/>
  <c r="E44" i="1"/>
  <c r="F44" i="1"/>
  <c r="G44" i="1"/>
  <c r="I44" i="1"/>
  <c r="E45" i="1"/>
  <c r="F45" i="1"/>
  <c r="G45" i="1"/>
  <c r="I45" i="1"/>
  <c r="E46" i="1"/>
  <c r="F46" i="1"/>
  <c r="G46" i="1"/>
  <c r="I46" i="1"/>
  <c r="E47" i="1"/>
  <c r="F47" i="1"/>
  <c r="G47" i="1"/>
  <c r="I47" i="1"/>
  <c r="E48" i="1"/>
  <c r="F48" i="1"/>
  <c r="G48" i="1"/>
  <c r="I48" i="1"/>
  <c r="D9" i="1"/>
  <c r="C9" i="1"/>
  <c r="Q22" i="1"/>
  <c r="Q23" i="1"/>
  <c r="Q24" i="1"/>
  <c r="Q25" i="1"/>
  <c r="C21" i="1"/>
  <c r="C17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21" i="1"/>
  <c r="E21" i="1"/>
  <c r="F21" i="1"/>
  <c r="G21" i="1"/>
  <c r="H21" i="1"/>
  <c r="C12" i="1"/>
  <c r="C11" i="1"/>
  <c r="O51" i="1" l="1"/>
  <c r="F15" i="1"/>
  <c r="O50" i="1"/>
  <c r="O49" i="1"/>
  <c r="C16" i="1"/>
  <c r="D18" i="1" s="1"/>
  <c r="O30" i="1"/>
  <c r="O43" i="1"/>
  <c r="O23" i="1"/>
  <c r="O37" i="1"/>
  <c r="O44" i="1"/>
  <c r="O39" i="1"/>
  <c r="O26" i="1"/>
  <c r="C15" i="1"/>
  <c r="O38" i="1"/>
  <c r="O31" i="1"/>
  <c r="O28" i="1"/>
  <c r="O45" i="1"/>
  <c r="O25" i="1"/>
  <c r="O46" i="1"/>
  <c r="O36" i="1"/>
  <c r="O47" i="1"/>
  <c r="O33" i="1"/>
  <c r="O34" i="1"/>
  <c r="O32" i="1"/>
  <c r="O41" i="1"/>
  <c r="O42" i="1"/>
  <c r="O40" i="1"/>
  <c r="O21" i="1"/>
  <c r="O24" i="1"/>
  <c r="O35" i="1"/>
  <c r="O29" i="1"/>
  <c r="O22" i="1"/>
  <c r="O27" i="1"/>
  <c r="O48" i="1"/>
  <c r="F16" i="1" l="1"/>
  <c r="F17" i="1" s="1"/>
  <c r="C18" i="1"/>
  <c r="F18" i="1" l="1"/>
</calcChain>
</file>

<file path=xl/sharedStrings.xml><?xml version="1.0" encoding="utf-8"?>
<sst xmlns="http://schemas.openxmlformats.org/spreadsheetml/2006/main" count="108" uniqueCount="52">
  <si>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</si>
  <si>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</si>
  <si>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</si>
  <si>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</si>
  <si>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</si>
  <si>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</si>
  <si>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</si>
  <si>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</si>
  <si>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</si>
  <si>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</si>
  <si>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</si>
  <si>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</si>
  <si>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</si>
  <si>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</si>
  <si>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</si>
  <si>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</si>
  <si>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</si>
  <si>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</si>
  <si>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</si>
  <si>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</si>
  <si>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</si>
  <si>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</si>
  <si>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</si>
  <si>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</si>
  <si>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</si>
  <si>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</si>
  <si>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</si>
  <si>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</si>
  <si>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</si>
  <si>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</si>
  <si>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</si>
  <si>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</si>
  <si>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</si>
  <si>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</si>
  <si>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</si>
  <si>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</si>
  <si>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</si>
  <si>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</si>
  <si>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VSX</t>
  </si>
  <si>
    <t>OEJV 0160</t>
  </si>
  <si>
    <t>I</t>
  </si>
  <si>
    <t>II</t>
  </si>
  <si>
    <t>V1828 Aql / na</t>
  </si>
  <si>
    <t>EA</t>
  </si>
  <si>
    <t>IBVS 6157</t>
  </si>
  <si>
    <t>OEJV</t>
  </si>
  <si>
    <t>CCd</t>
  </si>
  <si>
    <t>JBAV 96</t>
  </si>
  <si>
    <t xml:space="preserve">Mag </t>
  </si>
  <si>
    <t>Next ToM-P</t>
  </si>
  <si>
    <t>Next ToM-S</t>
  </si>
  <si>
    <t>13.13-13.93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</si>
</sst>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1" applyNumberFormat="0" applyFont="0" applyFill="0" applyAlignment="0" applyProtection="0"/>
  </cellStyleXfs>
  <cellXfs count="4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13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0" xfId="0" applyFont="1" applyAlignment="1">
      <alignment horizontal="left"/>
    </xf>
    <xf numFmtId="0" fontId="14" fillId="0" borderId="0" xfId="0" applyFont="1">
      <alignment vertical="top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17" fillId="0" borderId="0" xfId="0" applyFont="1" applyAlignment="1" applyProtection="1">
      <alignment horizontal="left" vertical="center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165" fontId="17" fillId="0" borderId="0" xfId="0" applyNumberFormat="1" applyFont="1" applyAlignment="1" applyProtection="1">
      <alignment horizontal="left" vertical="center" wrapText="1"/>
      <protection locked="0"/>
    </xf>
    <xf numFmtId="0" fontId="0" fillId="0" borderId="5" xfId="0" applyBorder="1">
      <alignment vertical="top"/>
    </xf>
    <xf numFmtId="0" fontId="18" fillId="0" borderId="8" xfId="0" applyFont="1" applyBorder="1" applyAlignment="1">
      <alignment horizontal="right" vertical="center"/>
    </xf>
    <xf numFmtId="0" fontId="18" fillId="0" borderId="10" xfId="0" applyFont="1" applyBorder="1" applyAlignment="1">
      <alignment horizontal="right" vertical="center"/>
    </xf>
    <xf numFmtId="0" fontId="0" fillId="2" borderId="6" xfId="0" applyFill="1" applyBorder="1" applyAlignment="1">
      <alignment horizontal="right" vertical="center"/>
    </xf>
    <xf numFmtId="0" fontId="4" fillId="0" borderId="9" xfId="0" applyFont="1" applyBorder="1" applyAlignment="1"/>
    <xf numFmtId="0" fontId="19" fillId="0" borderId="9" xfId="0" applyFont="1" applyBorder="1" applyAlignment="1"/>
    <xf numFmtId="0" fontId="19" fillId="0" borderId="9" xfId="0" applyFont="1" applyBorder="1">
      <alignment vertical="top"/>
    </xf>
    <xf numFmtId="22" fontId="19" fillId="0" borderId="9" xfId="0" applyNumberFormat="1" applyFont="1" applyBorder="1">
      <alignment vertical="top"/>
    </xf>
    <xf numFmtId="22" fontId="19" fillId="0" borderId="11" xfId="0" applyNumberFormat="1" applyFont="1" applyBorder="1" applyAlignment="1"/>
    <xf numFmtId="0" fontId="16" fillId="2" borderId="7" xfId="0" applyFont="1" applyFill="1" applyBorder="1" applyAlignment="1">
      <alignment horizontal="center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V1828 Aql - O-C Diagr.</a:t>
            </a:r>
          </a:p>
        </c:rich>
      </c:tx>
      <c:layout>
        <c:manualLayout>
          <c:xMode val="edge"/>
          <c:yMode val="edge"/>
          <c:x val="0.37142857142857144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05263157894736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Active!$D$21:$D$238</c:f>
                <c:numCache>
                  <c:formatCode>General</c:formatCode>
                  <c:ptCount val="218"/>
                  <c:pt idx="0">
                    <c:v>0</c:v>
                  </c:pt>
                  <c:pt idx="1">
                    <c:v>1E-4</c:v>
                  </c:pt>
                  <c:pt idx="2">
                    <c:v>1E-4</c:v>
                  </c:pt>
                  <c:pt idx="3">
                    <c:v>4.0000000000000002E-4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2.9999999999999997E-4</c:v>
                  </c:pt>
                  <c:pt idx="9">
                    <c:v>1E-4</c:v>
                  </c:pt>
                  <c:pt idx="10">
                    <c:v>5.0000000000000001E-4</c:v>
                  </c:pt>
                  <c:pt idx="11">
                    <c:v>1E-4</c:v>
                  </c:pt>
                  <c:pt idx="12">
                    <c:v>2.0000000000000001E-4</c:v>
                  </c:pt>
                  <c:pt idx="13">
                    <c:v>1E-4</c:v>
                  </c:pt>
                  <c:pt idx="14">
                    <c:v>5.0000000000000001E-4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2.0000000000000001E-4</c:v>
                  </c:pt>
                  <c:pt idx="19">
                    <c:v>2.0000000000000001E-4</c:v>
                  </c:pt>
                  <c:pt idx="20">
                    <c:v>1E-4</c:v>
                  </c:pt>
                  <c:pt idx="21">
                    <c:v>1E-4</c:v>
                  </c:pt>
                  <c:pt idx="22">
                    <c:v>2.9999999999999997E-4</c:v>
                  </c:pt>
                  <c:pt idx="23">
                    <c:v>1E-4</c:v>
                  </c:pt>
                  <c:pt idx="24">
                    <c:v>2.0000000000000001E-4</c:v>
                  </c:pt>
                  <c:pt idx="25">
                    <c:v>1.1000000000000001E-3</c:v>
                  </c:pt>
                  <c:pt idx="26">
                    <c:v>8.0000000000000004E-4</c:v>
                  </c:pt>
                  <c:pt idx="27">
                    <c:v>2.9999999999999997E-4</c:v>
                  </c:pt>
                  <c:pt idx="28">
                    <c:v>1E-4</c:v>
                  </c:pt>
                  <c:pt idx="29">
                    <c:v>1E-4</c:v>
                  </c:pt>
                  <c:pt idx="30">
                    <c:v>1E-4</c:v>
                  </c:pt>
                </c:numCache>
              </c:numRef>
            </c:plus>
            <c:minus>
              <c:numRef>
                <c:f>Active!$D$21:$D$238</c:f>
                <c:numCache>
                  <c:formatCode>General</c:formatCode>
                  <c:ptCount val="218"/>
                  <c:pt idx="0">
                    <c:v>0</c:v>
                  </c:pt>
                  <c:pt idx="1">
                    <c:v>1E-4</c:v>
                  </c:pt>
                  <c:pt idx="2">
                    <c:v>1E-4</c:v>
                  </c:pt>
                  <c:pt idx="3">
                    <c:v>4.0000000000000002E-4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2.9999999999999997E-4</c:v>
                  </c:pt>
                  <c:pt idx="9">
                    <c:v>1E-4</c:v>
                  </c:pt>
                  <c:pt idx="10">
                    <c:v>5.0000000000000001E-4</c:v>
                  </c:pt>
                  <c:pt idx="11">
                    <c:v>1E-4</c:v>
                  </c:pt>
                  <c:pt idx="12">
                    <c:v>2.0000000000000001E-4</c:v>
                  </c:pt>
                  <c:pt idx="13">
                    <c:v>1E-4</c:v>
                  </c:pt>
                  <c:pt idx="14">
                    <c:v>5.0000000000000001E-4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2.0000000000000001E-4</c:v>
                  </c:pt>
                  <c:pt idx="19">
                    <c:v>2.0000000000000001E-4</c:v>
                  </c:pt>
                  <c:pt idx="20">
                    <c:v>1E-4</c:v>
                  </c:pt>
                  <c:pt idx="21">
                    <c:v>1E-4</c:v>
                  </c:pt>
                  <c:pt idx="22">
                    <c:v>2.9999999999999997E-4</c:v>
                  </c:pt>
                  <c:pt idx="23">
                    <c:v>1E-4</c:v>
                  </c:pt>
                  <c:pt idx="24">
                    <c:v>2.0000000000000001E-4</c:v>
                  </c:pt>
                  <c:pt idx="25">
                    <c:v>1.1000000000000001E-3</c:v>
                  </c:pt>
                  <c:pt idx="26">
                    <c:v>8.0000000000000004E-4</c:v>
                  </c:pt>
                  <c:pt idx="27">
                    <c:v>2.9999999999999997E-4</c:v>
                  </c:pt>
                  <c:pt idx="28">
                    <c:v>1E-4</c:v>
                  </c:pt>
                  <c:pt idx="29">
                    <c:v>1E-4</c:v>
                  </c:pt>
                  <c:pt idx="30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44100</c:v>
                </c:pt>
                <c:pt idx="2">
                  <c:v>44118</c:v>
                </c:pt>
                <c:pt idx="3">
                  <c:v>44126.5</c:v>
                </c:pt>
                <c:pt idx="4">
                  <c:v>44127</c:v>
                </c:pt>
                <c:pt idx="5">
                  <c:v>44869</c:v>
                </c:pt>
                <c:pt idx="6">
                  <c:v>44869</c:v>
                </c:pt>
                <c:pt idx="7">
                  <c:v>44869.5</c:v>
                </c:pt>
                <c:pt idx="8">
                  <c:v>44904.5</c:v>
                </c:pt>
                <c:pt idx="9">
                  <c:v>44905</c:v>
                </c:pt>
                <c:pt idx="10">
                  <c:v>44922.5</c:v>
                </c:pt>
                <c:pt idx="11">
                  <c:v>44923</c:v>
                </c:pt>
                <c:pt idx="12">
                  <c:v>44923.5</c:v>
                </c:pt>
                <c:pt idx="13">
                  <c:v>46818</c:v>
                </c:pt>
                <c:pt idx="14">
                  <c:v>46818</c:v>
                </c:pt>
                <c:pt idx="15">
                  <c:v>46818.5</c:v>
                </c:pt>
                <c:pt idx="16">
                  <c:v>46818.5</c:v>
                </c:pt>
                <c:pt idx="17">
                  <c:v>46819</c:v>
                </c:pt>
                <c:pt idx="18">
                  <c:v>47071</c:v>
                </c:pt>
                <c:pt idx="19">
                  <c:v>47071</c:v>
                </c:pt>
                <c:pt idx="20">
                  <c:v>47072</c:v>
                </c:pt>
                <c:pt idx="21">
                  <c:v>47072</c:v>
                </c:pt>
                <c:pt idx="22">
                  <c:v>47190</c:v>
                </c:pt>
                <c:pt idx="23">
                  <c:v>47190</c:v>
                </c:pt>
                <c:pt idx="24">
                  <c:v>47190</c:v>
                </c:pt>
                <c:pt idx="25">
                  <c:v>47190.5</c:v>
                </c:pt>
                <c:pt idx="26">
                  <c:v>47190.5</c:v>
                </c:pt>
                <c:pt idx="27">
                  <c:v>47190.5</c:v>
                </c:pt>
                <c:pt idx="28">
                  <c:v>80007</c:v>
                </c:pt>
                <c:pt idx="29">
                  <c:v>80333</c:v>
                </c:pt>
                <c:pt idx="30">
                  <c:v>80857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FAC-4958-95C2-8CE0E0DFA0A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1E-4</c:v>
                  </c:pt>
                  <c:pt idx="2">
                    <c:v>1E-4</c:v>
                  </c:pt>
                  <c:pt idx="3">
                    <c:v>4.0000000000000002E-4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2.9999999999999997E-4</c:v>
                  </c:pt>
                  <c:pt idx="9">
                    <c:v>1E-4</c:v>
                  </c:pt>
                  <c:pt idx="10">
                    <c:v>5.0000000000000001E-4</c:v>
                  </c:pt>
                  <c:pt idx="11">
                    <c:v>1E-4</c:v>
                  </c:pt>
                  <c:pt idx="12">
                    <c:v>2.0000000000000001E-4</c:v>
                  </c:pt>
                  <c:pt idx="13">
                    <c:v>1E-4</c:v>
                  </c:pt>
                  <c:pt idx="14">
                    <c:v>5.0000000000000001E-4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2.0000000000000001E-4</c:v>
                  </c:pt>
                  <c:pt idx="19">
                    <c:v>2.0000000000000001E-4</c:v>
                  </c:pt>
                  <c:pt idx="20">
                    <c:v>1E-4</c:v>
                  </c:pt>
                  <c:pt idx="21">
                    <c:v>1E-4</c:v>
                  </c:pt>
                  <c:pt idx="22">
                    <c:v>2.9999999999999997E-4</c:v>
                  </c:pt>
                  <c:pt idx="23">
                    <c:v>1E-4</c:v>
                  </c:pt>
                  <c:pt idx="24">
                    <c:v>2.0000000000000001E-4</c:v>
                  </c:pt>
                  <c:pt idx="25">
                    <c:v>1.1000000000000001E-3</c:v>
                  </c:pt>
                  <c:pt idx="26">
                    <c:v>8.0000000000000004E-4</c:v>
                  </c:pt>
                  <c:pt idx="27">
                    <c:v>2.9999999999999997E-4</c:v>
                  </c:pt>
                  <c:pt idx="28">
                    <c:v>1E-4</c:v>
                  </c:pt>
                  <c:pt idx="29">
                    <c:v>1E-4</c:v>
                  </c:pt>
                  <c:pt idx="30">
                    <c:v>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1E-4</c:v>
                  </c:pt>
                  <c:pt idx="2">
                    <c:v>1E-4</c:v>
                  </c:pt>
                  <c:pt idx="3">
                    <c:v>4.0000000000000002E-4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2.9999999999999997E-4</c:v>
                  </c:pt>
                  <c:pt idx="9">
                    <c:v>1E-4</c:v>
                  </c:pt>
                  <c:pt idx="10">
                    <c:v>5.0000000000000001E-4</c:v>
                  </c:pt>
                  <c:pt idx="11">
                    <c:v>1E-4</c:v>
                  </c:pt>
                  <c:pt idx="12">
                    <c:v>2.0000000000000001E-4</c:v>
                  </c:pt>
                  <c:pt idx="13">
                    <c:v>1E-4</c:v>
                  </c:pt>
                  <c:pt idx="14">
                    <c:v>5.0000000000000001E-4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2.0000000000000001E-4</c:v>
                  </c:pt>
                  <c:pt idx="19">
                    <c:v>2.0000000000000001E-4</c:v>
                  </c:pt>
                  <c:pt idx="20">
                    <c:v>1E-4</c:v>
                  </c:pt>
                  <c:pt idx="21">
                    <c:v>1E-4</c:v>
                  </c:pt>
                  <c:pt idx="22">
                    <c:v>2.9999999999999997E-4</c:v>
                  </c:pt>
                  <c:pt idx="23">
                    <c:v>1E-4</c:v>
                  </c:pt>
                  <c:pt idx="24">
                    <c:v>2.0000000000000001E-4</c:v>
                  </c:pt>
                  <c:pt idx="25">
                    <c:v>1.1000000000000001E-3</c:v>
                  </c:pt>
                  <c:pt idx="26">
                    <c:v>8.0000000000000004E-4</c:v>
                  </c:pt>
                  <c:pt idx="27">
                    <c:v>2.9999999999999997E-4</c:v>
                  </c:pt>
                  <c:pt idx="28">
                    <c:v>1E-4</c:v>
                  </c:pt>
                  <c:pt idx="29">
                    <c:v>1E-4</c:v>
                  </c:pt>
                  <c:pt idx="30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44100</c:v>
                </c:pt>
                <c:pt idx="2">
                  <c:v>44118</c:v>
                </c:pt>
                <c:pt idx="3">
                  <c:v>44126.5</c:v>
                </c:pt>
                <c:pt idx="4">
                  <c:v>44127</c:v>
                </c:pt>
                <c:pt idx="5">
                  <c:v>44869</c:v>
                </c:pt>
                <c:pt idx="6">
                  <c:v>44869</c:v>
                </c:pt>
                <c:pt idx="7">
                  <c:v>44869.5</c:v>
                </c:pt>
                <c:pt idx="8">
                  <c:v>44904.5</c:v>
                </c:pt>
                <c:pt idx="9">
                  <c:v>44905</c:v>
                </c:pt>
                <c:pt idx="10">
                  <c:v>44922.5</c:v>
                </c:pt>
                <c:pt idx="11">
                  <c:v>44923</c:v>
                </c:pt>
                <c:pt idx="12">
                  <c:v>44923.5</c:v>
                </c:pt>
                <c:pt idx="13">
                  <c:v>46818</c:v>
                </c:pt>
                <c:pt idx="14">
                  <c:v>46818</c:v>
                </c:pt>
                <c:pt idx="15">
                  <c:v>46818.5</c:v>
                </c:pt>
                <c:pt idx="16">
                  <c:v>46818.5</c:v>
                </c:pt>
                <c:pt idx="17">
                  <c:v>46819</c:v>
                </c:pt>
                <c:pt idx="18">
                  <c:v>47071</c:v>
                </c:pt>
                <c:pt idx="19">
                  <c:v>47071</c:v>
                </c:pt>
                <c:pt idx="20">
                  <c:v>47072</c:v>
                </c:pt>
                <c:pt idx="21">
                  <c:v>47072</c:v>
                </c:pt>
                <c:pt idx="22">
                  <c:v>47190</c:v>
                </c:pt>
                <c:pt idx="23">
                  <c:v>47190</c:v>
                </c:pt>
                <c:pt idx="24">
                  <c:v>47190</c:v>
                </c:pt>
                <c:pt idx="25">
                  <c:v>47190.5</c:v>
                </c:pt>
                <c:pt idx="26">
                  <c:v>47190.5</c:v>
                </c:pt>
                <c:pt idx="27">
                  <c:v>47190.5</c:v>
                </c:pt>
                <c:pt idx="28">
                  <c:v>80007</c:v>
                </c:pt>
                <c:pt idx="29">
                  <c:v>80333</c:v>
                </c:pt>
                <c:pt idx="30">
                  <c:v>80857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  <c:pt idx="5">
                  <c:v>-4.7058700074558146E-3</c:v>
                </c:pt>
                <c:pt idx="6">
                  <c:v>-4.6958700040704571E-3</c:v>
                </c:pt>
                <c:pt idx="7">
                  <c:v>-4.2529850034043193E-3</c:v>
                </c:pt>
                <c:pt idx="8">
                  <c:v>-5.0710350042209029E-3</c:v>
                </c:pt>
                <c:pt idx="9">
                  <c:v>-5.1181500020902604E-3</c:v>
                </c:pt>
                <c:pt idx="10">
                  <c:v>-5.077175002952572E-3</c:v>
                </c:pt>
                <c:pt idx="11">
                  <c:v>-4.6642899978905916E-3</c:v>
                </c:pt>
                <c:pt idx="12">
                  <c:v>-4.6314050050568767E-3</c:v>
                </c:pt>
                <c:pt idx="13">
                  <c:v>-5.2201400030753575E-3</c:v>
                </c:pt>
                <c:pt idx="14">
                  <c:v>-5.2101400069659576E-3</c:v>
                </c:pt>
                <c:pt idx="15">
                  <c:v>-5.7372550072614104E-3</c:v>
                </c:pt>
                <c:pt idx="16">
                  <c:v>-5.1572550073615275E-3</c:v>
                </c:pt>
                <c:pt idx="17">
                  <c:v>-5.5443700039177202E-3</c:v>
                </c:pt>
                <c:pt idx="18">
                  <c:v>-5.3103300015209243E-3</c:v>
                </c:pt>
                <c:pt idx="19">
                  <c:v>-4.8703300053603016E-3</c:v>
                </c:pt>
                <c:pt idx="20">
                  <c:v>-5.2945600036764517E-3</c:v>
                </c:pt>
                <c:pt idx="21">
                  <c:v>-5.2445600013015792E-3</c:v>
                </c:pt>
                <c:pt idx="22">
                  <c:v>-5.2837000039289705E-3</c:v>
                </c:pt>
                <c:pt idx="23">
                  <c:v>-5.2837000039289705E-3</c:v>
                </c:pt>
                <c:pt idx="24">
                  <c:v>-5.2337000088300556E-3</c:v>
                </c:pt>
                <c:pt idx="25">
                  <c:v>-5.5908150025061332E-3</c:v>
                </c:pt>
                <c:pt idx="26">
                  <c:v>-4.9808149997261353E-3</c:v>
                </c:pt>
                <c:pt idx="27">
                  <c:v>-4.9308149973512627E-3</c:v>
                </c:pt>
                <c:pt idx="28">
                  <c:v>-1.6019609902286902E-2</c:v>
                </c:pt>
                <c:pt idx="29">
                  <c:v>-1.6118589890538715E-2</c:v>
                </c:pt>
                <c:pt idx="30">
                  <c:v>-1.081511009397218E-2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FAC-4958-95C2-8CE0E0DFA0A9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1E-4</c:v>
                  </c:pt>
                  <c:pt idx="2">
                    <c:v>1E-4</c:v>
                  </c:pt>
                  <c:pt idx="3">
                    <c:v>4.0000000000000002E-4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2.9999999999999997E-4</c:v>
                  </c:pt>
                  <c:pt idx="9">
                    <c:v>1E-4</c:v>
                  </c:pt>
                  <c:pt idx="10">
                    <c:v>5.0000000000000001E-4</c:v>
                  </c:pt>
                  <c:pt idx="11">
                    <c:v>1E-4</c:v>
                  </c:pt>
                  <c:pt idx="12">
                    <c:v>2.0000000000000001E-4</c:v>
                  </c:pt>
                  <c:pt idx="13">
                    <c:v>1E-4</c:v>
                  </c:pt>
                  <c:pt idx="14">
                    <c:v>5.0000000000000001E-4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2.0000000000000001E-4</c:v>
                  </c:pt>
                  <c:pt idx="19">
                    <c:v>2.0000000000000001E-4</c:v>
                  </c:pt>
                  <c:pt idx="20">
                    <c:v>1E-4</c:v>
                  </c:pt>
                  <c:pt idx="21">
                    <c:v>1E-4</c:v>
                  </c:pt>
                  <c:pt idx="22">
                    <c:v>2.9999999999999997E-4</c:v>
                  </c:pt>
                  <c:pt idx="23">
                    <c:v>1E-4</c:v>
                  </c:pt>
                  <c:pt idx="24">
                    <c:v>2.0000000000000001E-4</c:v>
                  </c:pt>
                  <c:pt idx="25">
                    <c:v>1.1000000000000001E-3</c:v>
                  </c:pt>
                  <c:pt idx="26">
                    <c:v>8.0000000000000004E-4</c:v>
                  </c:pt>
                  <c:pt idx="27">
                    <c:v>2.9999999999999997E-4</c:v>
                  </c:pt>
                  <c:pt idx="28">
                    <c:v>1E-4</c:v>
                  </c:pt>
                  <c:pt idx="29">
                    <c:v>1E-4</c:v>
                  </c:pt>
                  <c:pt idx="30">
                    <c:v>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1E-4</c:v>
                  </c:pt>
                  <c:pt idx="2">
                    <c:v>1E-4</c:v>
                  </c:pt>
                  <c:pt idx="3">
                    <c:v>4.0000000000000002E-4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2.9999999999999997E-4</c:v>
                  </c:pt>
                  <c:pt idx="9">
                    <c:v>1E-4</c:v>
                  </c:pt>
                  <c:pt idx="10">
                    <c:v>5.0000000000000001E-4</c:v>
                  </c:pt>
                  <c:pt idx="11">
                    <c:v>1E-4</c:v>
                  </c:pt>
                  <c:pt idx="12">
                    <c:v>2.0000000000000001E-4</c:v>
                  </c:pt>
                  <c:pt idx="13">
                    <c:v>1E-4</c:v>
                  </c:pt>
                  <c:pt idx="14">
                    <c:v>5.0000000000000001E-4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2.0000000000000001E-4</c:v>
                  </c:pt>
                  <c:pt idx="19">
                    <c:v>2.0000000000000001E-4</c:v>
                  </c:pt>
                  <c:pt idx="20">
                    <c:v>1E-4</c:v>
                  </c:pt>
                  <c:pt idx="21">
                    <c:v>1E-4</c:v>
                  </c:pt>
                  <c:pt idx="22">
                    <c:v>2.9999999999999997E-4</c:v>
                  </c:pt>
                  <c:pt idx="23">
                    <c:v>1E-4</c:v>
                  </c:pt>
                  <c:pt idx="24">
                    <c:v>2.0000000000000001E-4</c:v>
                  </c:pt>
                  <c:pt idx="25">
                    <c:v>1.1000000000000001E-3</c:v>
                  </c:pt>
                  <c:pt idx="26">
                    <c:v>8.0000000000000004E-4</c:v>
                  </c:pt>
                  <c:pt idx="27">
                    <c:v>2.9999999999999997E-4</c:v>
                  </c:pt>
                  <c:pt idx="28">
                    <c:v>1E-4</c:v>
                  </c:pt>
                  <c:pt idx="29">
                    <c:v>1E-4</c:v>
                  </c:pt>
                  <c:pt idx="30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44100</c:v>
                </c:pt>
                <c:pt idx="2">
                  <c:v>44118</c:v>
                </c:pt>
                <c:pt idx="3">
                  <c:v>44126.5</c:v>
                </c:pt>
                <c:pt idx="4">
                  <c:v>44127</c:v>
                </c:pt>
                <c:pt idx="5">
                  <c:v>44869</c:v>
                </c:pt>
                <c:pt idx="6">
                  <c:v>44869</c:v>
                </c:pt>
                <c:pt idx="7">
                  <c:v>44869.5</c:v>
                </c:pt>
                <c:pt idx="8">
                  <c:v>44904.5</c:v>
                </c:pt>
                <c:pt idx="9">
                  <c:v>44905</c:v>
                </c:pt>
                <c:pt idx="10">
                  <c:v>44922.5</c:v>
                </c:pt>
                <c:pt idx="11">
                  <c:v>44923</c:v>
                </c:pt>
                <c:pt idx="12">
                  <c:v>44923.5</c:v>
                </c:pt>
                <c:pt idx="13">
                  <c:v>46818</c:v>
                </c:pt>
                <c:pt idx="14">
                  <c:v>46818</c:v>
                </c:pt>
                <c:pt idx="15">
                  <c:v>46818.5</c:v>
                </c:pt>
                <c:pt idx="16">
                  <c:v>46818.5</c:v>
                </c:pt>
                <c:pt idx="17">
                  <c:v>46819</c:v>
                </c:pt>
                <c:pt idx="18">
                  <c:v>47071</c:v>
                </c:pt>
                <c:pt idx="19">
                  <c:v>47071</c:v>
                </c:pt>
                <c:pt idx="20">
                  <c:v>47072</c:v>
                </c:pt>
                <c:pt idx="21">
                  <c:v>47072</c:v>
                </c:pt>
                <c:pt idx="22">
                  <c:v>47190</c:v>
                </c:pt>
                <c:pt idx="23">
                  <c:v>47190</c:v>
                </c:pt>
                <c:pt idx="24">
                  <c:v>47190</c:v>
                </c:pt>
                <c:pt idx="25">
                  <c:v>47190.5</c:v>
                </c:pt>
                <c:pt idx="26">
                  <c:v>47190.5</c:v>
                </c:pt>
                <c:pt idx="27">
                  <c:v>47190.5</c:v>
                </c:pt>
                <c:pt idx="28">
                  <c:v>80007</c:v>
                </c:pt>
                <c:pt idx="29">
                  <c:v>80333</c:v>
                </c:pt>
                <c:pt idx="30">
                  <c:v>80857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  <c:pt idx="1">
                  <c:v>-4.8430000024382025E-3</c:v>
                </c:pt>
                <c:pt idx="2">
                  <c:v>-4.7791400065761991E-3</c:v>
                </c:pt>
                <c:pt idx="3">
                  <c:v>-4.4600949986488558E-3</c:v>
                </c:pt>
                <c:pt idx="4">
                  <c:v>-4.8472100024810061E-3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FAC-4958-95C2-8CE0E0DFA0A9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1E-4</c:v>
                  </c:pt>
                  <c:pt idx="2">
                    <c:v>1E-4</c:v>
                  </c:pt>
                  <c:pt idx="3">
                    <c:v>4.0000000000000002E-4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2.9999999999999997E-4</c:v>
                  </c:pt>
                  <c:pt idx="9">
                    <c:v>1E-4</c:v>
                  </c:pt>
                  <c:pt idx="10">
                    <c:v>5.0000000000000001E-4</c:v>
                  </c:pt>
                  <c:pt idx="11">
                    <c:v>1E-4</c:v>
                  </c:pt>
                  <c:pt idx="12">
                    <c:v>2.0000000000000001E-4</c:v>
                  </c:pt>
                  <c:pt idx="13">
                    <c:v>1E-4</c:v>
                  </c:pt>
                  <c:pt idx="14">
                    <c:v>5.0000000000000001E-4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2.0000000000000001E-4</c:v>
                  </c:pt>
                  <c:pt idx="19">
                    <c:v>2.0000000000000001E-4</c:v>
                  </c:pt>
                  <c:pt idx="20">
                    <c:v>1E-4</c:v>
                  </c:pt>
                  <c:pt idx="21">
                    <c:v>1E-4</c:v>
                  </c:pt>
                  <c:pt idx="22">
                    <c:v>2.9999999999999997E-4</c:v>
                  </c:pt>
                  <c:pt idx="23">
                    <c:v>1E-4</c:v>
                  </c:pt>
                  <c:pt idx="24">
                    <c:v>2.0000000000000001E-4</c:v>
                  </c:pt>
                  <c:pt idx="25">
                    <c:v>1.1000000000000001E-3</c:v>
                  </c:pt>
                  <c:pt idx="26">
                    <c:v>8.0000000000000004E-4</c:v>
                  </c:pt>
                  <c:pt idx="27">
                    <c:v>2.9999999999999997E-4</c:v>
                  </c:pt>
                  <c:pt idx="28">
                    <c:v>1E-4</c:v>
                  </c:pt>
                  <c:pt idx="29">
                    <c:v>1E-4</c:v>
                  </c:pt>
                  <c:pt idx="30">
                    <c:v>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1E-4</c:v>
                  </c:pt>
                  <c:pt idx="2">
                    <c:v>1E-4</c:v>
                  </c:pt>
                  <c:pt idx="3">
                    <c:v>4.0000000000000002E-4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2.9999999999999997E-4</c:v>
                  </c:pt>
                  <c:pt idx="9">
                    <c:v>1E-4</c:v>
                  </c:pt>
                  <c:pt idx="10">
                    <c:v>5.0000000000000001E-4</c:v>
                  </c:pt>
                  <c:pt idx="11">
                    <c:v>1E-4</c:v>
                  </c:pt>
                  <c:pt idx="12">
                    <c:v>2.0000000000000001E-4</c:v>
                  </c:pt>
                  <c:pt idx="13">
                    <c:v>1E-4</c:v>
                  </c:pt>
                  <c:pt idx="14">
                    <c:v>5.0000000000000001E-4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2.0000000000000001E-4</c:v>
                  </c:pt>
                  <c:pt idx="19">
                    <c:v>2.0000000000000001E-4</c:v>
                  </c:pt>
                  <c:pt idx="20">
                    <c:v>1E-4</c:v>
                  </c:pt>
                  <c:pt idx="21">
                    <c:v>1E-4</c:v>
                  </c:pt>
                  <c:pt idx="22">
                    <c:v>2.9999999999999997E-4</c:v>
                  </c:pt>
                  <c:pt idx="23">
                    <c:v>1E-4</c:v>
                  </c:pt>
                  <c:pt idx="24">
                    <c:v>2.0000000000000001E-4</c:v>
                  </c:pt>
                  <c:pt idx="25">
                    <c:v>1.1000000000000001E-3</c:v>
                  </c:pt>
                  <c:pt idx="26">
                    <c:v>8.0000000000000004E-4</c:v>
                  </c:pt>
                  <c:pt idx="27">
                    <c:v>2.9999999999999997E-4</c:v>
                  </c:pt>
                  <c:pt idx="28">
                    <c:v>1E-4</c:v>
                  </c:pt>
                  <c:pt idx="29">
                    <c:v>1E-4</c:v>
                  </c:pt>
                  <c:pt idx="30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44100</c:v>
                </c:pt>
                <c:pt idx="2">
                  <c:v>44118</c:v>
                </c:pt>
                <c:pt idx="3">
                  <c:v>44126.5</c:v>
                </c:pt>
                <c:pt idx="4">
                  <c:v>44127</c:v>
                </c:pt>
                <c:pt idx="5">
                  <c:v>44869</c:v>
                </c:pt>
                <c:pt idx="6">
                  <c:v>44869</c:v>
                </c:pt>
                <c:pt idx="7">
                  <c:v>44869.5</c:v>
                </c:pt>
                <c:pt idx="8">
                  <c:v>44904.5</c:v>
                </c:pt>
                <c:pt idx="9">
                  <c:v>44905</c:v>
                </c:pt>
                <c:pt idx="10">
                  <c:v>44922.5</c:v>
                </c:pt>
                <c:pt idx="11">
                  <c:v>44923</c:v>
                </c:pt>
                <c:pt idx="12">
                  <c:v>44923.5</c:v>
                </c:pt>
                <c:pt idx="13">
                  <c:v>46818</c:v>
                </c:pt>
                <c:pt idx="14">
                  <c:v>46818</c:v>
                </c:pt>
                <c:pt idx="15">
                  <c:v>46818.5</c:v>
                </c:pt>
                <c:pt idx="16">
                  <c:v>46818.5</c:v>
                </c:pt>
                <c:pt idx="17">
                  <c:v>46819</c:v>
                </c:pt>
                <c:pt idx="18">
                  <c:v>47071</c:v>
                </c:pt>
                <c:pt idx="19">
                  <c:v>47071</c:v>
                </c:pt>
                <c:pt idx="20">
                  <c:v>47072</c:v>
                </c:pt>
                <c:pt idx="21">
                  <c:v>47072</c:v>
                </c:pt>
                <c:pt idx="22">
                  <c:v>47190</c:v>
                </c:pt>
                <c:pt idx="23">
                  <c:v>47190</c:v>
                </c:pt>
                <c:pt idx="24">
                  <c:v>47190</c:v>
                </c:pt>
                <c:pt idx="25">
                  <c:v>47190.5</c:v>
                </c:pt>
                <c:pt idx="26">
                  <c:v>47190.5</c:v>
                </c:pt>
                <c:pt idx="27">
                  <c:v>47190.5</c:v>
                </c:pt>
                <c:pt idx="28">
                  <c:v>80007</c:v>
                </c:pt>
                <c:pt idx="29">
                  <c:v>80333</c:v>
                </c:pt>
                <c:pt idx="30">
                  <c:v>80857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FAC-4958-95C2-8CE0E0DFA0A9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1E-4</c:v>
                  </c:pt>
                  <c:pt idx="2">
                    <c:v>1E-4</c:v>
                  </c:pt>
                  <c:pt idx="3">
                    <c:v>4.0000000000000002E-4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2.9999999999999997E-4</c:v>
                  </c:pt>
                  <c:pt idx="9">
                    <c:v>1E-4</c:v>
                  </c:pt>
                  <c:pt idx="10">
                    <c:v>5.0000000000000001E-4</c:v>
                  </c:pt>
                  <c:pt idx="11">
                    <c:v>1E-4</c:v>
                  </c:pt>
                  <c:pt idx="12">
                    <c:v>2.0000000000000001E-4</c:v>
                  </c:pt>
                  <c:pt idx="13">
                    <c:v>1E-4</c:v>
                  </c:pt>
                  <c:pt idx="14">
                    <c:v>5.0000000000000001E-4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2.0000000000000001E-4</c:v>
                  </c:pt>
                  <c:pt idx="19">
                    <c:v>2.0000000000000001E-4</c:v>
                  </c:pt>
                  <c:pt idx="20">
                    <c:v>1E-4</c:v>
                  </c:pt>
                  <c:pt idx="21">
                    <c:v>1E-4</c:v>
                  </c:pt>
                  <c:pt idx="22">
                    <c:v>2.9999999999999997E-4</c:v>
                  </c:pt>
                  <c:pt idx="23">
                    <c:v>1E-4</c:v>
                  </c:pt>
                  <c:pt idx="24">
                    <c:v>2.0000000000000001E-4</c:v>
                  </c:pt>
                  <c:pt idx="25">
                    <c:v>1.1000000000000001E-3</c:v>
                  </c:pt>
                  <c:pt idx="26">
                    <c:v>8.0000000000000004E-4</c:v>
                  </c:pt>
                  <c:pt idx="27">
                    <c:v>2.9999999999999997E-4</c:v>
                  </c:pt>
                  <c:pt idx="28">
                    <c:v>1E-4</c:v>
                  </c:pt>
                  <c:pt idx="29">
                    <c:v>1E-4</c:v>
                  </c:pt>
                  <c:pt idx="30">
                    <c:v>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1E-4</c:v>
                  </c:pt>
                  <c:pt idx="2">
                    <c:v>1E-4</c:v>
                  </c:pt>
                  <c:pt idx="3">
                    <c:v>4.0000000000000002E-4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2.9999999999999997E-4</c:v>
                  </c:pt>
                  <c:pt idx="9">
                    <c:v>1E-4</c:v>
                  </c:pt>
                  <c:pt idx="10">
                    <c:v>5.0000000000000001E-4</c:v>
                  </c:pt>
                  <c:pt idx="11">
                    <c:v>1E-4</c:v>
                  </c:pt>
                  <c:pt idx="12">
                    <c:v>2.0000000000000001E-4</c:v>
                  </c:pt>
                  <c:pt idx="13">
                    <c:v>1E-4</c:v>
                  </c:pt>
                  <c:pt idx="14">
                    <c:v>5.0000000000000001E-4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2.0000000000000001E-4</c:v>
                  </c:pt>
                  <c:pt idx="19">
                    <c:v>2.0000000000000001E-4</c:v>
                  </c:pt>
                  <c:pt idx="20">
                    <c:v>1E-4</c:v>
                  </c:pt>
                  <c:pt idx="21">
                    <c:v>1E-4</c:v>
                  </c:pt>
                  <c:pt idx="22">
                    <c:v>2.9999999999999997E-4</c:v>
                  </c:pt>
                  <c:pt idx="23">
                    <c:v>1E-4</c:v>
                  </c:pt>
                  <c:pt idx="24">
                    <c:v>2.0000000000000001E-4</c:v>
                  </c:pt>
                  <c:pt idx="25">
                    <c:v>1.1000000000000001E-3</c:v>
                  </c:pt>
                  <c:pt idx="26">
                    <c:v>8.0000000000000004E-4</c:v>
                  </c:pt>
                  <c:pt idx="27">
                    <c:v>2.9999999999999997E-4</c:v>
                  </c:pt>
                  <c:pt idx="28">
                    <c:v>1E-4</c:v>
                  </c:pt>
                  <c:pt idx="29">
                    <c:v>1E-4</c:v>
                  </c:pt>
                  <c:pt idx="30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44100</c:v>
                </c:pt>
                <c:pt idx="2">
                  <c:v>44118</c:v>
                </c:pt>
                <c:pt idx="3">
                  <c:v>44126.5</c:v>
                </c:pt>
                <c:pt idx="4">
                  <c:v>44127</c:v>
                </c:pt>
                <c:pt idx="5">
                  <c:v>44869</c:v>
                </c:pt>
                <c:pt idx="6">
                  <c:v>44869</c:v>
                </c:pt>
                <c:pt idx="7">
                  <c:v>44869.5</c:v>
                </c:pt>
                <c:pt idx="8">
                  <c:v>44904.5</c:v>
                </c:pt>
                <c:pt idx="9">
                  <c:v>44905</c:v>
                </c:pt>
                <c:pt idx="10">
                  <c:v>44922.5</c:v>
                </c:pt>
                <c:pt idx="11">
                  <c:v>44923</c:v>
                </c:pt>
                <c:pt idx="12">
                  <c:v>44923.5</c:v>
                </c:pt>
                <c:pt idx="13">
                  <c:v>46818</c:v>
                </c:pt>
                <c:pt idx="14">
                  <c:v>46818</c:v>
                </c:pt>
                <c:pt idx="15">
                  <c:v>46818.5</c:v>
                </c:pt>
                <c:pt idx="16">
                  <c:v>46818.5</c:v>
                </c:pt>
                <c:pt idx="17">
                  <c:v>46819</c:v>
                </c:pt>
                <c:pt idx="18">
                  <c:v>47071</c:v>
                </c:pt>
                <c:pt idx="19">
                  <c:v>47071</c:v>
                </c:pt>
                <c:pt idx="20">
                  <c:v>47072</c:v>
                </c:pt>
                <c:pt idx="21">
                  <c:v>47072</c:v>
                </c:pt>
                <c:pt idx="22">
                  <c:v>47190</c:v>
                </c:pt>
                <c:pt idx="23">
                  <c:v>47190</c:v>
                </c:pt>
                <c:pt idx="24">
                  <c:v>47190</c:v>
                </c:pt>
                <c:pt idx="25">
                  <c:v>47190.5</c:v>
                </c:pt>
                <c:pt idx="26">
                  <c:v>47190.5</c:v>
                </c:pt>
                <c:pt idx="27">
                  <c:v>47190.5</c:v>
                </c:pt>
                <c:pt idx="28">
                  <c:v>80007</c:v>
                </c:pt>
                <c:pt idx="29">
                  <c:v>80333</c:v>
                </c:pt>
                <c:pt idx="30">
                  <c:v>80857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FAC-4958-95C2-8CE0E0DFA0A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1E-4</c:v>
                  </c:pt>
                  <c:pt idx="2">
                    <c:v>1E-4</c:v>
                  </c:pt>
                  <c:pt idx="3">
                    <c:v>4.0000000000000002E-4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2.9999999999999997E-4</c:v>
                  </c:pt>
                  <c:pt idx="9">
                    <c:v>1E-4</c:v>
                  </c:pt>
                  <c:pt idx="10">
                    <c:v>5.0000000000000001E-4</c:v>
                  </c:pt>
                  <c:pt idx="11">
                    <c:v>1E-4</c:v>
                  </c:pt>
                  <c:pt idx="12">
                    <c:v>2.0000000000000001E-4</c:v>
                  </c:pt>
                  <c:pt idx="13">
                    <c:v>1E-4</c:v>
                  </c:pt>
                  <c:pt idx="14">
                    <c:v>5.0000000000000001E-4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2.0000000000000001E-4</c:v>
                  </c:pt>
                  <c:pt idx="19">
                    <c:v>2.0000000000000001E-4</c:v>
                  </c:pt>
                  <c:pt idx="20">
                    <c:v>1E-4</c:v>
                  </c:pt>
                  <c:pt idx="21">
                    <c:v>1E-4</c:v>
                  </c:pt>
                  <c:pt idx="22">
                    <c:v>2.9999999999999997E-4</c:v>
                  </c:pt>
                  <c:pt idx="23">
                    <c:v>1E-4</c:v>
                  </c:pt>
                  <c:pt idx="24">
                    <c:v>2.0000000000000001E-4</c:v>
                  </c:pt>
                  <c:pt idx="25">
                    <c:v>1.1000000000000001E-3</c:v>
                  </c:pt>
                  <c:pt idx="26">
                    <c:v>8.0000000000000004E-4</c:v>
                  </c:pt>
                  <c:pt idx="27">
                    <c:v>2.9999999999999997E-4</c:v>
                  </c:pt>
                  <c:pt idx="28">
                    <c:v>1E-4</c:v>
                  </c:pt>
                  <c:pt idx="29">
                    <c:v>1E-4</c:v>
                  </c:pt>
                  <c:pt idx="30">
                    <c:v>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1E-4</c:v>
                  </c:pt>
                  <c:pt idx="2">
                    <c:v>1E-4</c:v>
                  </c:pt>
                  <c:pt idx="3">
                    <c:v>4.0000000000000002E-4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2.9999999999999997E-4</c:v>
                  </c:pt>
                  <c:pt idx="9">
                    <c:v>1E-4</c:v>
                  </c:pt>
                  <c:pt idx="10">
                    <c:v>5.0000000000000001E-4</c:v>
                  </c:pt>
                  <c:pt idx="11">
                    <c:v>1E-4</c:v>
                  </c:pt>
                  <c:pt idx="12">
                    <c:v>2.0000000000000001E-4</c:v>
                  </c:pt>
                  <c:pt idx="13">
                    <c:v>1E-4</c:v>
                  </c:pt>
                  <c:pt idx="14">
                    <c:v>5.0000000000000001E-4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2.0000000000000001E-4</c:v>
                  </c:pt>
                  <c:pt idx="19">
                    <c:v>2.0000000000000001E-4</c:v>
                  </c:pt>
                  <c:pt idx="20">
                    <c:v>1E-4</c:v>
                  </c:pt>
                  <c:pt idx="21">
                    <c:v>1E-4</c:v>
                  </c:pt>
                  <c:pt idx="22">
                    <c:v>2.9999999999999997E-4</c:v>
                  </c:pt>
                  <c:pt idx="23">
                    <c:v>1E-4</c:v>
                  </c:pt>
                  <c:pt idx="24">
                    <c:v>2.0000000000000001E-4</c:v>
                  </c:pt>
                  <c:pt idx="25">
                    <c:v>1.1000000000000001E-3</c:v>
                  </c:pt>
                  <c:pt idx="26">
                    <c:v>8.0000000000000004E-4</c:v>
                  </c:pt>
                  <c:pt idx="27">
                    <c:v>2.9999999999999997E-4</c:v>
                  </c:pt>
                  <c:pt idx="28">
                    <c:v>1E-4</c:v>
                  </c:pt>
                  <c:pt idx="29">
                    <c:v>1E-4</c:v>
                  </c:pt>
                  <c:pt idx="30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44100</c:v>
                </c:pt>
                <c:pt idx="2">
                  <c:v>44118</c:v>
                </c:pt>
                <c:pt idx="3">
                  <c:v>44126.5</c:v>
                </c:pt>
                <c:pt idx="4">
                  <c:v>44127</c:v>
                </c:pt>
                <c:pt idx="5">
                  <c:v>44869</c:v>
                </c:pt>
                <c:pt idx="6">
                  <c:v>44869</c:v>
                </c:pt>
                <c:pt idx="7">
                  <c:v>44869.5</c:v>
                </c:pt>
                <c:pt idx="8">
                  <c:v>44904.5</c:v>
                </c:pt>
                <c:pt idx="9">
                  <c:v>44905</c:v>
                </c:pt>
                <c:pt idx="10">
                  <c:v>44922.5</c:v>
                </c:pt>
                <c:pt idx="11">
                  <c:v>44923</c:v>
                </c:pt>
                <c:pt idx="12">
                  <c:v>44923.5</c:v>
                </c:pt>
                <c:pt idx="13">
                  <c:v>46818</c:v>
                </c:pt>
                <c:pt idx="14">
                  <c:v>46818</c:v>
                </c:pt>
                <c:pt idx="15">
                  <c:v>46818.5</c:v>
                </c:pt>
                <c:pt idx="16">
                  <c:v>46818.5</c:v>
                </c:pt>
                <c:pt idx="17">
                  <c:v>46819</c:v>
                </c:pt>
                <c:pt idx="18">
                  <c:v>47071</c:v>
                </c:pt>
                <c:pt idx="19">
                  <c:v>47071</c:v>
                </c:pt>
                <c:pt idx="20">
                  <c:v>47072</c:v>
                </c:pt>
                <c:pt idx="21">
                  <c:v>47072</c:v>
                </c:pt>
                <c:pt idx="22">
                  <c:v>47190</c:v>
                </c:pt>
                <c:pt idx="23">
                  <c:v>47190</c:v>
                </c:pt>
                <c:pt idx="24">
                  <c:v>47190</c:v>
                </c:pt>
                <c:pt idx="25">
                  <c:v>47190.5</c:v>
                </c:pt>
                <c:pt idx="26">
                  <c:v>47190.5</c:v>
                </c:pt>
                <c:pt idx="27">
                  <c:v>47190.5</c:v>
                </c:pt>
                <c:pt idx="28">
                  <c:v>80007</c:v>
                </c:pt>
                <c:pt idx="29">
                  <c:v>80333</c:v>
                </c:pt>
                <c:pt idx="30">
                  <c:v>80857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FAC-4958-95C2-8CE0E0DFA0A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1E-4</c:v>
                  </c:pt>
                  <c:pt idx="2">
                    <c:v>1E-4</c:v>
                  </c:pt>
                  <c:pt idx="3">
                    <c:v>4.0000000000000002E-4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2.9999999999999997E-4</c:v>
                  </c:pt>
                  <c:pt idx="9">
                    <c:v>1E-4</c:v>
                  </c:pt>
                  <c:pt idx="10">
                    <c:v>5.0000000000000001E-4</c:v>
                  </c:pt>
                  <c:pt idx="11">
                    <c:v>1E-4</c:v>
                  </c:pt>
                  <c:pt idx="12">
                    <c:v>2.0000000000000001E-4</c:v>
                  </c:pt>
                  <c:pt idx="13">
                    <c:v>1E-4</c:v>
                  </c:pt>
                  <c:pt idx="14">
                    <c:v>5.0000000000000001E-4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2.0000000000000001E-4</c:v>
                  </c:pt>
                  <c:pt idx="19">
                    <c:v>2.0000000000000001E-4</c:v>
                  </c:pt>
                  <c:pt idx="20">
                    <c:v>1E-4</c:v>
                  </c:pt>
                  <c:pt idx="21">
                    <c:v>1E-4</c:v>
                  </c:pt>
                  <c:pt idx="22">
                    <c:v>2.9999999999999997E-4</c:v>
                  </c:pt>
                  <c:pt idx="23">
                    <c:v>1E-4</c:v>
                  </c:pt>
                  <c:pt idx="24">
                    <c:v>2.0000000000000001E-4</c:v>
                  </c:pt>
                  <c:pt idx="25">
                    <c:v>1.1000000000000001E-3</c:v>
                  </c:pt>
                  <c:pt idx="26">
                    <c:v>8.0000000000000004E-4</c:v>
                  </c:pt>
                  <c:pt idx="27">
                    <c:v>2.9999999999999997E-4</c:v>
                  </c:pt>
                  <c:pt idx="28">
                    <c:v>1E-4</c:v>
                  </c:pt>
                  <c:pt idx="29">
                    <c:v>1E-4</c:v>
                  </c:pt>
                  <c:pt idx="30">
                    <c:v>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1E-4</c:v>
                  </c:pt>
                  <c:pt idx="2">
                    <c:v>1E-4</c:v>
                  </c:pt>
                  <c:pt idx="3">
                    <c:v>4.0000000000000002E-4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2.9999999999999997E-4</c:v>
                  </c:pt>
                  <c:pt idx="9">
                    <c:v>1E-4</c:v>
                  </c:pt>
                  <c:pt idx="10">
                    <c:v>5.0000000000000001E-4</c:v>
                  </c:pt>
                  <c:pt idx="11">
                    <c:v>1E-4</c:v>
                  </c:pt>
                  <c:pt idx="12">
                    <c:v>2.0000000000000001E-4</c:v>
                  </c:pt>
                  <c:pt idx="13">
                    <c:v>1E-4</c:v>
                  </c:pt>
                  <c:pt idx="14">
                    <c:v>5.0000000000000001E-4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2.0000000000000001E-4</c:v>
                  </c:pt>
                  <c:pt idx="19">
                    <c:v>2.0000000000000001E-4</c:v>
                  </c:pt>
                  <c:pt idx="20">
                    <c:v>1E-4</c:v>
                  </c:pt>
                  <c:pt idx="21">
                    <c:v>1E-4</c:v>
                  </c:pt>
                  <c:pt idx="22">
                    <c:v>2.9999999999999997E-4</c:v>
                  </c:pt>
                  <c:pt idx="23">
                    <c:v>1E-4</c:v>
                  </c:pt>
                  <c:pt idx="24">
                    <c:v>2.0000000000000001E-4</c:v>
                  </c:pt>
                  <c:pt idx="25">
                    <c:v>1.1000000000000001E-3</c:v>
                  </c:pt>
                  <c:pt idx="26">
                    <c:v>8.0000000000000004E-4</c:v>
                  </c:pt>
                  <c:pt idx="27">
                    <c:v>2.9999999999999997E-4</c:v>
                  </c:pt>
                  <c:pt idx="28">
                    <c:v>1E-4</c:v>
                  </c:pt>
                  <c:pt idx="29">
                    <c:v>1E-4</c:v>
                  </c:pt>
                  <c:pt idx="30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44100</c:v>
                </c:pt>
                <c:pt idx="2">
                  <c:v>44118</c:v>
                </c:pt>
                <c:pt idx="3">
                  <c:v>44126.5</c:v>
                </c:pt>
                <c:pt idx="4">
                  <c:v>44127</c:v>
                </c:pt>
                <c:pt idx="5">
                  <c:v>44869</c:v>
                </c:pt>
                <c:pt idx="6">
                  <c:v>44869</c:v>
                </c:pt>
                <c:pt idx="7">
                  <c:v>44869.5</c:v>
                </c:pt>
                <c:pt idx="8">
                  <c:v>44904.5</c:v>
                </c:pt>
                <c:pt idx="9">
                  <c:v>44905</c:v>
                </c:pt>
                <c:pt idx="10">
                  <c:v>44922.5</c:v>
                </c:pt>
                <c:pt idx="11">
                  <c:v>44923</c:v>
                </c:pt>
                <c:pt idx="12">
                  <c:v>44923.5</c:v>
                </c:pt>
                <c:pt idx="13">
                  <c:v>46818</c:v>
                </c:pt>
                <c:pt idx="14">
                  <c:v>46818</c:v>
                </c:pt>
                <c:pt idx="15">
                  <c:v>46818.5</c:v>
                </c:pt>
                <c:pt idx="16">
                  <c:v>46818.5</c:v>
                </c:pt>
                <c:pt idx="17">
                  <c:v>46819</c:v>
                </c:pt>
                <c:pt idx="18">
                  <c:v>47071</c:v>
                </c:pt>
                <c:pt idx="19">
                  <c:v>47071</c:v>
                </c:pt>
                <c:pt idx="20">
                  <c:v>47072</c:v>
                </c:pt>
                <c:pt idx="21">
                  <c:v>47072</c:v>
                </c:pt>
                <c:pt idx="22">
                  <c:v>47190</c:v>
                </c:pt>
                <c:pt idx="23">
                  <c:v>47190</c:v>
                </c:pt>
                <c:pt idx="24">
                  <c:v>47190</c:v>
                </c:pt>
                <c:pt idx="25">
                  <c:v>47190.5</c:v>
                </c:pt>
                <c:pt idx="26">
                  <c:v>47190.5</c:v>
                </c:pt>
                <c:pt idx="27">
                  <c:v>47190.5</c:v>
                </c:pt>
                <c:pt idx="28">
                  <c:v>80007</c:v>
                </c:pt>
                <c:pt idx="29">
                  <c:v>80333</c:v>
                </c:pt>
                <c:pt idx="30">
                  <c:v>80857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FAC-4958-95C2-8CE0E0DFA0A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44100</c:v>
                </c:pt>
                <c:pt idx="2">
                  <c:v>44118</c:v>
                </c:pt>
                <c:pt idx="3">
                  <c:v>44126.5</c:v>
                </c:pt>
                <c:pt idx="4">
                  <c:v>44127</c:v>
                </c:pt>
                <c:pt idx="5">
                  <c:v>44869</c:v>
                </c:pt>
                <c:pt idx="6">
                  <c:v>44869</c:v>
                </c:pt>
                <c:pt idx="7">
                  <c:v>44869.5</c:v>
                </c:pt>
                <c:pt idx="8">
                  <c:v>44904.5</c:v>
                </c:pt>
                <c:pt idx="9">
                  <c:v>44905</c:v>
                </c:pt>
                <c:pt idx="10">
                  <c:v>44922.5</c:v>
                </c:pt>
                <c:pt idx="11">
                  <c:v>44923</c:v>
                </c:pt>
                <c:pt idx="12">
                  <c:v>44923.5</c:v>
                </c:pt>
                <c:pt idx="13">
                  <c:v>46818</c:v>
                </c:pt>
                <c:pt idx="14">
                  <c:v>46818</c:v>
                </c:pt>
                <c:pt idx="15">
                  <c:v>46818.5</c:v>
                </c:pt>
                <c:pt idx="16">
                  <c:v>46818.5</c:v>
                </c:pt>
                <c:pt idx="17">
                  <c:v>46819</c:v>
                </c:pt>
                <c:pt idx="18">
                  <c:v>47071</c:v>
                </c:pt>
                <c:pt idx="19">
                  <c:v>47071</c:v>
                </c:pt>
                <c:pt idx="20">
                  <c:v>47072</c:v>
                </c:pt>
                <c:pt idx="21">
                  <c:v>47072</c:v>
                </c:pt>
                <c:pt idx="22">
                  <c:v>47190</c:v>
                </c:pt>
                <c:pt idx="23">
                  <c:v>47190</c:v>
                </c:pt>
                <c:pt idx="24">
                  <c:v>47190</c:v>
                </c:pt>
                <c:pt idx="25">
                  <c:v>47190.5</c:v>
                </c:pt>
                <c:pt idx="26">
                  <c:v>47190.5</c:v>
                </c:pt>
                <c:pt idx="27">
                  <c:v>47190.5</c:v>
                </c:pt>
                <c:pt idx="28">
                  <c:v>80007</c:v>
                </c:pt>
                <c:pt idx="29">
                  <c:v>80333</c:v>
                </c:pt>
                <c:pt idx="30">
                  <c:v>80857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4.067846078177415E-3</c:v>
                </c:pt>
                <c:pt idx="1">
                  <c:v>-5.0086086185654266E-3</c:v>
                </c:pt>
                <c:pt idx="2">
                  <c:v>-5.0123132939518525E-3</c:v>
                </c:pt>
                <c:pt idx="3">
                  <c:v>-5.0140627239954423E-3</c:v>
                </c:pt>
                <c:pt idx="4">
                  <c:v>-5.0141656316450662E-3</c:v>
                </c:pt>
                <c:pt idx="5">
                  <c:v>-5.1668805836855005E-3</c:v>
                </c:pt>
                <c:pt idx="6">
                  <c:v>-5.1668805836855005E-3</c:v>
                </c:pt>
                <c:pt idx="7">
                  <c:v>-5.1669834913351245E-3</c:v>
                </c:pt>
                <c:pt idx="8">
                  <c:v>-5.1741870268087299E-3</c:v>
                </c:pt>
                <c:pt idx="9">
                  <c:v>-5.1742899344583522E-3</c:v>
                </c:pt>
                <c:pt idx="10">
                  <c:v>-5.177891702195154E-3</c:v>
                </c:pt>
                <c:pt idx="11">
                  <c:v>-5.177994609844778E-3</c:v>
                </c:pt>
                <c:pt idx="12">
                  <c:v>-5.1780975174944002E-3</c:v>
                </c:pt>
                <c:pt idx="13">
                  <c:v>-5.5680146019157E-3</c:v>
                </c:pt>
                <c:pt idx="14">
                  <c:v>-5.5680146019157E-3</c:v>
                </c:pt>
                <c:pt idx="15">
                  <c:v>-5.568117509565324E-3</c:v>
                </c:pt>
                <c:pt idx="16">
                  <c:v>-5.568117509565324E-3</c:v>
                </c:pt>
                <c:pt idx="17">
                  <c:v>-5.5682204172149462E-3</c:v>
                </c:pt>
                <c:pt idx="18">
                  <c:v>-5.6200858726249059E-3</c:v>
                </c:pt>
                <c:pt idx="19">
                  <c:v>-5.6200858726249059E-3</c:v>
                </c:pt>
                <c:pt idx="20">
                  <c:v>-5.620291687924152E-3</c:v>
                </c:pt>
                <c:pt idx="21">
                  <c:v>-5.620291687924152E-3</c:v>
                </c:pt>
                <c:pt idx="22">
                  <c:v>-5.6445778932351634E-3</c:v>
                </c:pt>
                <c:pt idx="23">
                  <c:v>-5.6445778932351634E-3</c:v>
                </c:pt>
                <c:pt idx="24">
                  <c:v>-5.6445778932351634E-3</c:v>
                </c:pt>
                <c:pt idx="25">
                  <c:v>-5.6446808008847873E-3</c:v>
                </c:pt>
                <c:pt idx="26">
                  <c:v>-5.6446808008847873E-3</c:v>
                </c:pt>
                <c:pt idx="27">
                  <c:v>-5.6446808008847873E-3</c:v>
                </c:pt>
                <c:pt idx="28">
                  <c:v>-1.2398818568586861E-2</c:v>
                </c:pt>
                <c:pt idx="29">
                  <c:v>-1.2465914356141014E-2</c:v>
                </c:pt>
                <c:pt idx="30">
                  <c:v>-1.257376157294585E-2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FAC-4958-95C2-8CE0E0DFA0A9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44100</c:v>
                </c:pt>
                <c:pt idx="2">
                  <c:v>44118</c:v>
                </c:pt>
                <c:pt idx="3">
                  <c:v>44126.5</c:v>
                </c:pt>
                <c:pt idx="4">
                  <c:v>44127</c:v>
                </c:pt>
                <c:pt idx="5">
                  <c:v>44869</c:v>
                </c:pt>
                <c:pt idx="6">
                  <c:v>44869</c:v>
                </c:pt>
                <c:pt idx="7">
                  <c:v>44869.5</c:v>
                </c:pt>
                <c:pt idx="8">
                  <c:v>44904.5</c:v>
                </c:pt>
                <c:pt idx="9">
                  <c:v>44905</c:v>
                </c:pt>
                <c:pt idx="10">
                  <c:v>44922.5</c:v>
                </c:pt>
                <c:pt idx="11">
                  <c:v>44923</c:v>
                </c:pt>
                <c:pt idx="12">
                  <c:v>44923.5</c:v>
                </c:pt>
                <c:pt idx="13">
                  <c:v>46818</c:v>
                </c:pt>
                <c:pt idx="14">
                  <c:v>46818</c:v>
                </c:pt>
                <c:pt idx="15">
                  <c:v>46818.5</c:v>
                </c:pt>
                <c:pt idx="16">
                  <c:v>46818.5</c:v>
                </c:pt>
                <c:pt idx="17">
                  <c:v>46819</c:v>
                </c:pt>
                <c:pt idx="18">
                  <c:v>47071</c:v>
                </c:pt>
                <c:pt idx="19">
                  <c:v>47071</c:v>
                </c:pt>
                <c:pt idx="20">
                  <c:v>47072</c:v>
                </c:pt>
                <c:pt idx="21">
                  <c:v>47072</c:v>
                </c:pt>
                <c:pt idx="22">
                  <c:v>47190</c:v>
                </c:pt>
                <c:pt idx="23">
                  <c:v>47190</c:v>
                </c:pt>
                <c:pt idx="24">
                  <c:v>47190</c:v>
                </c:pt>
                <c:pt idx="25">
                  <c:v>47190.5</c:v>
                </c:pt>
                <c:pt idx="26">
                  <c:v>47190.5</c:v>
                </c:pt>
                <c:pt idx="27">
                  <c:v>47190.5</c:v>
                </c:pt>
                <c:pt idx="28">
                  <c:v>80007</c:v>
                </c:pt>
                <c:pt idx="29">
                  <c:v>80333</c:v>
                </c:pt>
                <c:pt idx="30">
                  <c:v>80857</c:v>
                </c:pt>
              </c:numCache>
            </c:numRef>
          </c:xVal>
          <c:yVal>
            <c:numRef>
              <c:f>Active!$R$21:$R$998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2FAC-4958-95C2-8CE0E0DFA0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8646280"/>
        <c:axId val="1"/>
      </c:scatterChart>
      <c:valAx>
        <c:axId val="4986462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9864628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548872180451127"/>
          <c:y val="0.92397937099967764"/>
          <c:w val="0.7548872180451128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0</xdr:row>
      <xdr:rowOff>0</xdr:rowOff>
    </xdr:from>
    <xdr:to>
      <xdr:col>17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C86CA43A-61AC-9B76-A7AA-053842EF91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39"/>
  <sheetViews>
    <sheetView tabSelected="1" workbookViewId="0">
      <pane xSplit="14" ySplit="21" topLeftCell="O34" activePane="bottomRight" state="frozen"/>
      <selection pane="topRight" activeCell="O1" sqref="O1"/>
      <selection pane="bottomLeft" activeCell="A22" sqref="A22"/>
      <selection pane="bottomRight" activeCell="F8" sqref="F8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2.570312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42</v>
      </c>
    </row>
    <row r="2" spans="1:6" x14ac:dyDescent="0.2">
      <c r="A2" t="s">
        <v>23</v>
      </c>
      <c r="B2" t="s">
        <v>43</v>
      </c>
      <c r="C2" s="3"/>
      <c r="D2" s="3"/>
    </row>
    <row r="3" spans="1:6" ht="13.5" thickBot="1" x14ac:dyDescent="0.25"/>
    <row r="4" spans="1:6" ht="14.25" thickTop="1" thickBot="1" x14ac:dyDescent="0.25">
      <c r="A4" s="5" t="s">
        <v>0</v>
      </c>
      <c r="C4" s="25" t="s">
        <v>37</v>
      </c>
      <c r="D4" s="26" t="s">
        <v>37</v>
      </c>
    </row>
    <row r="5" spans="1:6" ht="13.5" thickTop="1" x14ac:dyDescent="0.2">
      <c r="A5" s="9" t="s">
        <v>29</v>
      </c>
      <c r="B5" s="10"/>
      <c r="C5" s="11">
        <v>-9.5</v>
      </c>
      <c r="D5" s="10" t="s">
        <v>30</v>
      </c>
    </row>
    <row r="6" spans="1:6" x14ac:dyDescent="0.2">
      <c r="A6" s="5" t="s">
        <v>1</v>
      </c>
    </row>
    <row r="7" spans="1:6" x14ac:dyDescent="0.2">
      <c r="A7" t="s">
        <v>2</v>
      </c>
      <c r="C7" s="33">
        <v>51288.919800000003</v>
      </c>
      <c r="D7" s="27" t="s">
        <v>38</v>
      </c>
    </row>
    <row r="8" spans="1:6" x14ac:dyDescent="0.2">
      <c r="A8" t="s">
        <v>3</v>
      </c>
      <c r="C8" s="33">
        <v>0.11037423</v>
      </c>
      <c r="D8" s="27" t="s">
        <v>38</v>
      </c>
    </row>
    <row r="9" spans="1:6" x14ac:dyDescent="0.2">
      <c r="A9" s="22" t="s">
        <v>32</v>
      </c>
      <c r="B9" s="23">
        <v>21</v>
      </c>
      <c r="C9" s="20" t="str">
        <f>"F"&amp;B9</f>
        <v>F21</v>
      </c>
      <c r="D9" s="21" t="str">
        <f>"G"&amp;B9</f>
        <v>G21</v>
      </c>
    </row>
    <row r="10" spans="1:6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6" x14ac:dyDescent="0.2">
      <c r="A11" s="10" t="s">
        <v>15</v>
      </c>
      <c r="B11" s="10"/>
      <c r="C11" s="19">
        <f ca="1">INTERCEPT(INDIRECT($D$9):G991,INDIRECT($C$9):F991)</f>
        <v>4.067846078177415E-3</v>
      </c>
      <c r="D11" s="3"/>
      <c r="E11" s="10"/>
    </row>
    <row r="12" spans="1:6" x14ac:dyDescent="0.2">
      <c r="A12" s="10" t="s">
        <v>16</v>
      </c>
      <c r="B12" s="10"/>
      <c r="C12" s="19">
        <f ca="1">SLOPE(INDIRECT($D$9):G991,INDIRECT($C$9):F991)</f>
        <v>-2.0581529924586944E-7</v>
      </c>
      <c r="D12" s="3"/>
      <c r="E12" s="40" t="s">
        <v>48</v>
      </c>
      <c r="F12" s="46" t="s">
        <v>51</v>
      </c>
    </row>
    <row r="13" spans="1:6" x14ac:dyDescent="0.2">
      <c r="A13" s="10" t="s">
        <v>18</v>
      </c>
      <c r="B13" s="10"/>
      <c r="C13" s="3" t="s">
        <v>13</v>
      </c>
      <c r="E13" s="38" t="s">
        <v>34</v>
      </c>
      <c r="F13" s="41">
        <v>1</v>
      </c>
    </row>
    <row r="14" spans="1:6" x14ac:dyDescent="0.2">
      <c r="A14" s="10"/>
      <c r="B14" s="10"/>
      <c r="C14" s="10"/>
      <c r="E14" s="38" t="s">
        <v>31</v>
      </c>
      <c r="F14" s="42">
        <f ca="1">NOW()+15018.5+$C$5/24</f>
        <v>60676.854388657404</v>
      </c>
    </row>
    <row r="15" spans="1:6" x14ac:dyDescent="0.2">
      <c r="A15" s="12" t="s">
        <v>17</v>
      </c>
      <c r="B15" s="10"/>
      <c r="C15" s="13">
        <f ca="1">(C7+C11)+(C8+C12)*INT(MAX(F21:F3532))</f>
        <v>60213.436341348432</v>
      </c>
      <c r="E15" s="38" t="s">
        <v>35</v>
      </c>
      <c r="F15" s="43">
        <f ca="1">ROUND(2*($F$14-$C$7)/$C$8,0)/2+$F$13</f>
        <v>85056.5</v>
      </c>
    </row>
    <row r="16" spans="1:6" x14ac:dyDescent="0.2">
      <c r="A16" s="15" t="s">
        <v>4</v>
      </c>
      <c r="B16" s="10"/>
      <c r="C16" s="16">
        <f ca="1">+C8+C12</f>
        <v>0.11037402418470076</v>
      </c>
      <c r="E16" s="38" t="s">
        <v>36</v>
      </c>
      <c r="F16" s="43">
        <f ca="1">ROUND(2*($F$14-$C$15)/$C$16,0)/2+$F$13</f>
        <v>4199.5</v>
      </c>
    </row>
    <row r="17" spans="1:18" ht="13.5" thickBot="1" x14ac:dyDescent="0.25">
      <c r="A17" s="14" t="s">
        <v>28</v>
      </c>
      <c r="B17" s="10"/>
      <c r="C17" s="10">
        <f>COUNT(C21:C2190)</f>
        <v>31</v>
      </c>
      <c r="E17" s="38" t="s">
        <v>49</v>
      </c>
      <c r="F17" s="44">
        <f ca="1">+$C$15+$C$16*$F$16-15018.5-$C$5/24</f>
        <v>45658.847889245415</v>
      </c>
    </row>
    <row r="18" spans="1:18" ht="14.25" thickTop="1" thickBot="1" x14ac:dyDescent="0.25">
      <c r="A18" s="15" t="s">
        <v>5</v>
      </c>
      <c r="B18" s="10"/>
      <c r="C18" s="18">
        <f ca="1">+C15</f>
        <v>60213.436341348432</v>
      </c>
      <c r="D18" s="37">
        <f ca="1">+C16</f>
        <v>0.11037402418470076</v>
      </c>
      <c r="E18" s="39" t="s">
        <v>50</v>
      </c>
      <c r="F18" s="45">
        <f ca="1">+($C$15+$C$16*$F$16)-($C$16/2)-15018.5-$C$5/24</f>
        <v>45658.792702233324</v>
      </c>
    </row>
    <row r="19" spans="1:18" ht="13.5" thickTop="1" x14ac:dyDescent="0.2">
      <c r="E19" s="14"/>
      <c r="F19" s="17"/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45</v>
      </c>
      <c r="J20" s="7" t="s">
        <v>27</v>
      </c>
      <c r="K20" s="7" t="s">
        <v>46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R20" s="24" t="s">
        <v>33</v>
      </c>
    </row>
    <row r="21" spans="1:18" x14ac:dyDescent="0.2">
      <c r="A21" t="s">
        <v>38</v>
      </c>
      <c r="C21" s="8">
        <f>C$7</f>
        <v>51288.919800000003</v>
      </c>
      <c r="D21" s="8" t="s">
        <v>13</v>
      </c>
      <c r="E21">
        <f t="shared" ref="E21:E48" si="0">+(C21-C$7)/C$8</f>
        <v>0</v>
      </c>
      <c r="F21">
        <f t="shared" ref="F21:F48" si="1">ROUND(2*E21,0)/2</f>
        <v>0</v>
      </c>
      <c r="G21">
        <f t="shared" ref="G21:G48" si="2">+C21-(C$7+F21*C$8)</f>
        <v>0</v>
      </c>
      <c r="H21">
        <f>+G21</f>
        <v>0</v>
      </c>
      <c r="O21">
        <f t="shared" ref="O21:O48" ca="1" si="3">+C$11+C$12*$F21</f>
        <v>4.067846078177415E-3</v>
      </c>
      <c r="Q21" s="2">
        <f t="shared" ref="Q21:Q48" si="4">+C21-15018.5</f>
        <v>36270.419800000003</v>
      </c>
    </row>
    <row r="22" spans="1:18" x14ac:dyDescent="0.2">
      <c r="A22" s="31" t="s">
        <v>44</v>
      </c>
      <c r="B22" s="32"/>
      <c r="C22" s="31">
        <v>56156.4185</v>
      </c>
      <c r="D22" s="31">
        <v>1E-4</v>
      </c>
      <c r="E22">
        <f t="shared" si="0"/>
        <v>44099.956122004172</v>
      </c>
      <c r="F22">
        <f t="shared" si="1"/>
        <v>44100</v>
      </c>
      <c r="G22">
        <f t="shared" si="2"/>
        <v>-4.8430000024382025E-3</v>
      </c>
      <c r="J22">
        <f>+G22</f>
        <v>-4.8430000024382025E-3</v>
      </c>
      <c r="O22">
        <f t="shared" ca="1" si="3"/>
        <v>-5.0086086185654266E-3</v>
      </c>
      <c r="Q22" s="2">
        <f t="shared" si="4"/>
        <v>41137.9185</v>
      </c>
    </row>
    <row r="23" spans="1:18" x14ac:dyDescent="0.2">
      <c r="A23" s="31" t="s">
        <v>44</v>
      </c>
      <c r="B23" s="32"/>
      <c r="C23" s="31">
        <v>56158.405299999999</v>
      </c>
      <c r="D23" s="31">
        <v>1E-4</v>
      </c>
      <c r="E23">
        <f t="shared" si="0"/>
        <v>44117.956700581242</v>
      </c>
      <c r="F23">
        <f t="shared" si="1"/>
        <v>44118</v>
      </c>
      <c r="G23">
        <f t="shared" si="2"/>
        <v>-4.7791400065761991E-3</v>
      </c>
      <c r="J23">
        <f>+G23</f>
        <v>-4.7791400065761991E-3</v>
      </c>
      <c r="O23">
        <f t="shared" ca="1" si="3"/>
        <v>-5.0123132939518525E-3</v>
      </c>
      <c r="Q23" s="2">
        <f t="shared" si="4"/>
        <v>41139.905299999999</v>
      </c>
    </row>
    <row r="24" spans="1:18" x14ac:dyDescent="0.2">
      <c r="A24" s="31" t="s">
        <v>44</v>
      </c>
      <c r="B24" s="32"/>
      <c r="C24" s="31">
        <v>56159.343800000002</v>
      </c>
      <c r="D24" s="31">
        <v>4.0000000000000002E-4</v>
      </c>
      <c r="E24">
        <f t="shared" si="0"/>
        <v>44126.459591156367</v>
      </c>
      <c r="F24">
        <f t="shared" si="1"/>
        <v>44126.5</v>
      </c>
      <c r="G24">
        <f t="shared" si="2"/>
        <v>-4.4600949986488558E-3</v>
      </c>
      <c r="J24">
        <f>+G24</f>
        <v>-4.4600949986488558E-3</v>
      </c>
      <c r="O24">
        <f t="shared" ca="1" si="3"/>
        <v>-5.0140627239954423E-3</v>
      </c>
      <c r="Q24" s="2">
        <f t="shared" si="4"/>
        <v>41140.843800000002</v>
      </c>
    </row>
    <row r="25" spans="1:18" x14ac:dyDescent="0.2">
      <c r="A25" s="31" t="s">
        <v>44</v>
      </c>
      <c r="B25" s="32"/>
      <c r="C25" s="31">
        <v>56159.3986</v>
      </c>
      <c r="D25" s="31">
        <v>1E-4</v>
      </c>
      <c r="E25">
        <f t="shared" si="0"/>
        <v>44126.956083861216</v>
      </c>
      <c r="F25">
        <f t="shared" si="1"/>
        <v>44127</v>
      </c>
      <c r="G25">
        <f t="shared" si="2"/>
        <v>-4.8472100024810061E-3</v>
      </c>
      <c r="J25">
        <f>+G25</f>
        <v>-4.8472100024810061E-3</v>
      </c>
      <c r="O25">
        <f t="shared" ca="1" si="3"/>
        <v>-5.0141656316450662E-3</v>
      </c>
      <c r="Q25" s="2">
        <f t="shared" si="4"/>
        <v>41140.8986</v>
      </c>
    </row>
    <row r="26" spans="1:18" x14ac:dyDescent="0.2">
      <c r="A26" s="28" t="s">
        <v>39</v>
      </c>
      <c r="B26" s="29" t="s">
        <v>40</v>
      </c>
      <c r="C26" s="30">
        <v>56241.296419999999</v>
      </c>
      <c r="D26" s="30">
        <v>1E-4</v>
      </c>
      <c r="E26">
        <f t="shared" si="0"/>
        <v>44868.957364413734</v>
      </c>
      <c r="F26">
        <f t="shared" si="1"/>
        <v>44869</v>
      </c>
      <c r="G26">
        <f t="shared" si="2"/>
        <v>-4.7058700074558146E-3</v>
      </c>
      <c r="I26">
        <f t="shared" ref="I26:I48" si="5">+G26</f>
        <v>-4.7058700074558146E-3</v>
      </c>
      <c r="O26">
        <f t="shared" ca="1" si="3"/>
        <v>-5.1668805836855005E-3</v>
      </c>
      <c r="Q26" s="2">
        <f t="shared" si="4"/>
        <v>41222.796419999999</v>
      </c>
    </row>
    <row r="27" spans="1:18" x14ac:dyDescent="0.2">
      <c r="A27" s="28" t="s">
        <v>39</v>
      </c>
      <c r="B27" s="29" t="s">
        <v>40</v>
      </c>
      <c r="C27" s="30">
        <v>56241.296430000002</v>
      </c>
      <c r="D27" s="30">
        <v>1E-4</v>
      </c>
      <c r="E27">
        <f t="shared" si="0"/>
        <v>44868.957455014621</v>
      </c>
      <c r="F27">
        <f t="shared" si="1"/>
        <v>44869</v>
      </c>
      <c r="G27">
        <f t="shared" si="2"/>
        <v>-4.6958700040704571E-3</v>
      </c>
      <c r="I27">
        <f t="shared" si="5"/>
        <v>-4.6958700040704571E-3</v>
      </c>
      <c r="O27">
        <f t="shared" ca="1" si="3"/>
        <v>-5.1668805836855005E-3</v>
      </c>
      <c r="Q27" s="2">
        <f t="shared" si="4"/>
        <v>41222.796430000002</v>
      </c>
    </row>
    <row r="28" spans="1:18" x14ac:dyDescent="0.2">
      <c r="A28" s="28" t="s">
        <v>39</v>
      </c>
      <c r="B28" s="29" t="s">
        <v>41</v>
      </c>
      <c r="C28" s="30">
        <v>56241.352059999997</v>
      </c>
      <c r="D28" s="30">
        <v>1E-4</v>
      </c>
      <c r="E28">
        <f t="shared" si="0"/>
        <v>44869.461467590707</v>
      </c>
      <c r="F28">
        <f t="shared" si="1"/>
        <v>44869.5</v>
      </c>
      <c r="G28">
        <f t="shared" si="2"/>
        <v>-4.2529850034043193E-3</v>
      </c>
      <c r="I28">
        <f t="shared" si="5"/>
        <v>-4.2529850034043193E-3</v>
      </c>
      <c r="O28">
        <f t="shared" ca="1" si="3"/>
        <v>-5.1669834913351245E-3</v>
      </c>
      <c r="Q28" s="2">
        <f t="shared" si="4"/>
        <v>41222.852059999997</v>
      </c>
    </row>
    <row r="29" spans="1:18" x14ac:dyDescent="0.2">
      <c r="A29" s="28" t="s">
        <v>39</v>
      </c>
      <c r="B29" s="29" t="s">
        <v>41</v>
      </c>
      <c r="C29" s="30">
        <v>56245.214339999999</v>
      </c>
      <c r="D29" s="30">
        <v>2.9999999999999997E-4</v>
      </c>
      <c r="E29">
        <f t="shared" si="0"/>
        <v>44904.45405598748</v>
      </c>
      <c r="F29">
        <f t="shared" si="1"/>
        <v>44904.5</v>
      </c>
      <c r="G29">
        <f t="shared" si="2"/>
        <v>-5.0710350042209029E-3</v>
      </c>
      <c r="I29">
        <f t="shared" si="5"/>
        <v>-5.0710350042209029E-3</v>
      </c>
      <c r="O29">
        <f t="shared" ca="1" si="3"/>
        <v>-5.1741870268087299E-3</v>
      </c>
      <c r="Q29" s="2">
        <f t="shared" si="4"/>
        <v>41226.714339999999</v>
      </c>
    </row>
    <row r="30" spans="1:18" x14ac:dyDescent="0.2">
      <c r="A30" s="28" t="s">
        <v>39</v>
      </c>
      <c r="B30" s="29" t="s">
        <v>40</v>
      </c>
      <c r="C30" s="30">
        <v>56245.269480000003</v>
      </c>
      <c r="D30" s="30">
        <v>1E-4</v>
      </c>
      <c r="E30">
        <f t="shared" si="0"/>
        <v>44904.95362912157</v>
      </c>
      <c r="F30">
        <f t="shared" si="1"/>
        <v>44905</v>
      </c>
      <c r="G30">
        <f t="shared" si="2"/>
        <v>-5.1181500020902604E-3</v>
      </c>
      <c r="I30">
        <f t="shared" si="5"/>
        <v>-5.1181500020902604E-3</v>
      </c>
      <c r="O30">
        <f t="shared" ca="1" si="3"/>
        <v>-5.1742899344583522E-3</v>
      </c>
      <c r="Q30" s="2">
        <f t="shared" si="4"/>
        <v>41226.769480000003</v>
      </c>
    </row>
    <row r="31" spans="1:18" x14ac:dyDescent="0.2">
      <c r="A31" s="28" t="s">
        <v>39</v>
      </c>
      <c r="B31" s="29" t="s">
        <v>41</v>
      </c>
      <c r="C31" s="30">
        <v>56247.201070000003</v>
      </c>
      <c r="D31" s="30">
        <v>5.0000000000000001E-4</v>
      </c>
      <c r="E31">
        <f t="shared" si="0"/>
        <v>44922.454000358593</v>
      </c>
      <c r="F31">
        <f t="shared" si="1"/>
        <v>44922.5</v>
      </c>
      <c r="G31">
        <f t="shared" si="2"/>
        <v>-5.077175002952572E-3</v>
      </c>
      <c r="I31">
        <f t="shared" si="5"/>
        <v>-5.077175002952572E-3</v>
      </c>
      <c r="O31">
        <f t="shared" ca="1" si="3"/>
        <v>-5.177891702195154E-3</v>
      </c>
      <c r="Q31" s="2">
        <f t="shared" si="4"/>
        <v>41228.701070000003</v>
      </c>
    </row>
    <row r="32" spans="1:18" x14ac:dyDescent="0.2">
      <c r="A32" s="28" t="s">
        <v>39</v>
      </c>
      <c r="B32" s="29" t="s">
        <v>40</v>
      </c>
      <c r="C32" s="30">
        <v>56247.256670000002</v>
      </c>
      <c r="D32" s="30">
        <v>1E-4</v>
      </c>
      <c r="E32">
        <f t="shared" si="0"/>
        <v>44922.957741132137</v>
      </c>
      <c r="F32">
        <f t="shared" si="1"/>
        <v>44923</v>
      </c>
      <c r="G32">
        <f t="shared" si="2"/>
        <v>-4.6642899978905916E-3</v>
      </c>
      <c r="I32">
        <f t="shared" si="5"/>
        <v>-4.6642899978905916E-3</v>
      </c>
      <c r="O32">
        <f t="shared" ca="1" si="3"/>
        <v>-5.177994609844778E-3</v>
      </c>
      <c r="Q32" s="2">
        <f t="shared" si="4"/>
        <v>41228.756670000002</v>
      </c>
    </row>
    <row r="33" spans="1:17" x14ac:dyDescent="0.2">
      <c r="A33" s="28" t="s">
        <v>39</v>
      </c>
      <c r="B33" s="29" t="s">
        <v>41</v>
      </c>
      <c r="C33" s="30">
        <v>56247.311889999997</v>
      </c>
      <c r="D33" s="30">
        <v>2.0000000000000001E-4</v>
      </c>
      <c r="E33">
        <f t="shared" si="0"/>
        <v>44923.458039073012</v>
      </c>
      <c r="F33">
        <f t="shared" si="1"/>
        <v>44923.5</v>
      </c>
      <c r="G33">
        <f t="shared" si="2"/>
        <v>-4.6314050050568767E-3</v>
      </c>
      <c r="I33">
        <f t="shared" si="5"/>
        <v>-4.6314050050568767E-3</v>
      </c>
      <c r="O33">
        <f t="shared" ca="1" si="3"/>
        <v>-5.1780975174944002E-3</v>
      </c>
      <c r="Q33" s="2">
        <f t="shared" si="4"/>
        <v>41228.811889999997</v>
      </c>
    </row>
    <row r="34" spans="1:17" x14ac:dyDescent="0.2">
      <c r="A34" s="28" t="s">
        <v>39</v>
      </c>
      <c r="B34" s="29" t="s">
        <v>40</v>
      </c>
      <c r="C34" s="30">
        <v>56456.415280000001</v>
      </c>
      <c r="D34" s="30">
        <v>1E-4</v>
      </c>
      <c r="E34">
        <f t="shared" si="0"/>
        <v>46817.9527050834</v>
      </c>
      <c r="F34">
        <f t="shared" si="1"/>
        <v>46818</v>
      </c>
      <c r="G34">
        <f t="shared" si="2"/>
        <v>-5.2201400030753575E-3</v>
      </c>
      <c r="I34">
        <f t="shared" si="5"/>
        <v>-5.2201400030753575E-3</v>
      </c>
      <c r="O34">
        <f t="shared" ca="1" si="3"/>
        <v>-5.5680146019157E-3</v>
      </c>
      <c r="Q34" s="2">
        <f t="shared" si="4"/>
        <v>41437.915280000001</v>
      </c>
    </row>
    <row r="35" spans="1:17" x14ac:dyDescent="0.2">
      <c r="A35" s="28" t="s">
        <v>39</v>
      </c>
      <c r="B35" s="29" t="s">
        <v>40</v>
      </c>
      <c r="C35" s="30">
        <v>56456.415289999997</v>
      </c>
      <c r="D35" s="30">
        <v>5.0000000000000001E-4</v>
      </c>
      <c r="E35">
        <f t="shared" si="0"/>
        <v>46817.952795684228</v>
      </c>
      <c r="F35">
        <f t="shared" si="1"/>
        <v>46818</v>
      </c>
      <c r="G35">
        <f t="shared" si="2"/>
        <v>-5.2101400069659576E-3</v>
      </c>
      <c r="I35">
        <f t="shared" si="5"/>
        <v>-5.2101400069659576E-3</v>
      </c>
      <c r="O35">
        <f t="shared" ca="1" si="3"/>
        <v>-5.5680146019157E-3</v>
      </c>
      <c r="Q35" s="2">
        <f t="shared" si="4"/>
        <v>41437.915289999997</v>
      </c>
    </row>
    <row r="36" spans="1:17" x14ac:dyDescent="0.2">
      <c r="A36" s="28" t="s">
        <v>39</v>
      </c>
      <c r="B36" s="29" t="s">
        <v>41</v>
      </c>
      <c r="C36" s="30">
        <v>56456.469949999999</v>
      </c>
      <c r="D36" s="30">
        <v>1E-4</v>
      </c>
      <c r="E36">
        <f t="shared" si="0"/>
        <v>46818.448019977084</v>
      </c>
      <c r="F36">
        <f t="shared" si="1"/>
        <v>46818.5</v>
      </c>
      <c r="G36">
        <f t="shared" si="2"/>
        <v>-5.7372550072614104E-3</v>
      </c>
      <c r="I36">
        <f t="shared" si="5"/>
        <v>-5.7372550072614104E-3</v>
      </c>
      <c r="O36">
        <f t="shared" ca="1" si="3"/>
        <v>-5.568117509565324E-3</v>
      </c>
      <c r="Q36" s="2">
        <f t="shared" si="4"/>
        <v>41437.969949999999</v>
      </c>
    </row>
    <row r="37" spans="1:17" x14ac:dyDescent="0.2">
      <c r="A37" s="28" t="s">
        <v>39</v>
      </c>
      <c r="B37" s="29" t="s">
        <v>40</v>
      </c>
      <c r="C37" s="30">
        <v>56456.470529999999</v>
      </c>
      <c r="D37" s="30">
        <v>1E-4</v>
      </c>
      <c r="E37">
        <f t="shared" si="0"/>
        <v>46818.453274826883</v>
      </c>
      <c r="F37">
        <f t="shared" si="1"/>
        <v>46818.5</v>
      </c>
      <c r="G37">
        <f t="shared" si="2"/>
        <v>-5.1572550073615275E-3</v>
      </c>
      <c r="I37">
        <f t="shared" si="5"/>
        <v>-5.1572550073615275E-3</v>
      </c>
      <c r="O37">
        <f t="shared" ca="1" si="3"/>
        <v>-5.568117509565324E-3</v>
      </c>
      <c r="Q37" s="2">
        <f t="shared" si="4"/>
        <v>41437.970529999999</v>
      </c>
    </row>
    <row r="38" spans="1:17" x14ac:dyDescent="0.2">
      <c r="A38" s="28" t="s">
        <v>39</v>
      </c>
      <c r="B38" s="29" t="s">
        <v>40</v>
      </c>
      <c r="C38" s="30">
        <v>56456.525329999997</v>
      </c>
      <c r="D38" s="30">
        <v>1E-4</v>
      </c>
      <c r="E38">
        <f t="shared" si="0"/>
        <v>46818.949767531725</v>
      </c>
      <c r="F38">
        <f t="shared" si="1"/>
        <v>46819</v>
      </c>
      <c r="G38">
        <f t="shared" si="2"/>
        <v>-5.5443700039177202E-3</v>
      </c>
      <c r="I38">
        <f t="shared" si="5"/>
        <v>-5.5443700039177202E-3</v>
      </c>
      <c r="O38">
        <f t="shared" ca="1" si="3"/>
        <v>-5.5682204172149462E-3</v>
      </c>
      <c r="Q38" s="2">
        <f t="shared" si="4"/>
        <v>41438.025329999997</v>
      </c>
    </row>
    <row r="39" spans="1:17" x14ac:dyDescent="0.2">
      <c r="A39" s="28" t="s">
        <v>39</v>
      </c>
      <c r="B39" s="29" t="s">
        <v>40</v>
      </c>
      <c r="C39" s="30">
        <v>56484.339870000003</v>
      </c>
      <c r="D39" s="30">
        <v>2.0000000000000001E-4</v>
      </c>
      <c r="E39">
        <f t="shared" si="0"/>
        <v>47070.951887954281</v>
      </c>
      <c r="F39">
        <f t="shared" si="1"/>
        <v>47071</v>
      </c>
      <c r="G39">
        <f t="shared" si="2"/>
        <v>-5.3103300015209243E-3</v>
      </c>
      <c r="I39">
        <f t="shared" si="5"/>
        <v>-5.3103300015209243E-3</v>
      </c>
      <c r="O39">
        <f t="shared" ca="1" si="3"/>
        <v>-5.6200858726249059E-3</v>
      </c>
      <c r="Q39" s="2">
        <f t="shared" si="4"/>
        <v>41465.839870000003</v>
      </c>
    </row>
    <row r="40" spans="1:17" x14ac:dyDescent="0.2">
      <c r="A40" s="28" t="s">
        <v>39</v>
      </c>
      <c r="B40" s="29" t="s">
        <v>40</v>
      </c>
      <c r="C40" s="30">
        <v>56484.34031</v>
      </c>
      <c r="D40" s="30">
        <v>2.0000000000000001E-4</v>
      </c>
      <c r="E40">
        <f t="shared" si="0"/>
        <v>47070.955874392021</v>
      </c>
      <c r="F40">
        <f t="shared" si="1"/>
        <v>47071</v>
      </c>
      <c r="G40">
        <f t="shared" si="2"/>
        <v>-4.8703300053603016E-3</v>
      </c>
      <c r="I40">
        <f t="shared" si="5"/>
        <v>-4.8703300053603016E-3</v>
      </c>
      <c r="O40">
        <f t="shared" ca="1" si="3"/>
        <v>-5.6200858726249059E-3</v>
      </c>
      <c r="Q40" s="2">
        <f t="shared" si="4"/>
        <v>41465.84031</v>
      </c>
    </row>
    <row r="41" spans="1:17" x14ac:dyDescent="0.2">
      <c r="A41" s="28" t="s">
        <v>39</v>
      </c>
      <c r="B41" s="29" t="s">
        <v>40</v>
      </c>
      <c r="C41" s="30">
        <v>56484.450259999998</v>
      </c>
      <c r="D41" s="30">
        <v>1E-4</v>
      </c>
      <c r="E41">
        <f t="shared" si="0"/>
        <v>47071.952030831781</v>
      </c>
      <c r="F41">
        <f t="shared" si="1"/>
        <v>47072</v>
      </c>
      <c r="G41">
        <f t="shared" si="2"/>
        <v>-5.2945600036764517E-3</v>
      </c>
      <c r="I41">
        <f t="shared" si="5"/>
        <v>-5.2945600036764517E-3</v>
      </c>
      <c r="O41">
        <f t="shared" ca="1" si="3"/>
        <v>-5.620291687924152E-3</v>
      </c>
      <c r="Q41" s="2">
        <f t="shared" si="4"/>
        <v>41465.950259999998</v>
      </c>
    </row>
    <row r="42" spans="1:17" x14ac:dyDescent="0.2">
      <c r="A42" s="28" t="s">
        <v>39</v>
      </c>
      <c r="B42" s="29" t="s">
        <v>40</v>
      </c>
      <c r="C42" s="30">
        <v>56484.45031</v>
      </c>
      <c r="D42" s="30">
        <v>1E-4</v>
      </c>
      <c r="E42">
        <f t="shared" si="0"/>
        <v>47071.952483836096</v>
      </c>
      <c r="F42">
        <f t="shared" si="1"/>
        <v>47072</v>
      </c>
      <c r="G42">
        <f t="shared" si="2"/>
        <v>-5.2445600013015792E-3</v>
      </c>
      <c r="I42">
        <f t="shared" si="5"/>
        <v>-5.2445600013015792E-3</v>
      </c>
      <c r="O42">
        <f t="shared" ca="1" si="3"/>
        <v>-5.620291687924152E-3</v>
      </c>
      <c r="Q42" s="2">
        <f t="shared" si="4"/>
        <v>41465.95031</v>
      </c>
    </row>
    <row r="43" spans="1:17" x14ac:dyDescent="0.2">
      <c r="A43" s="28" t="s">
        <v>39</v>
      </c>
      <c r="B43" s="29" t="s">
        <v>40</v>
      </c>
      <c r="C43" s="30">
        <v>56497.474430000002</v>
      </c>
      <c r="D43" s="30">
        <v>2.9999999999999997E-4</v>
      </c>
      <c r="E43">
        <f t="shared" si="0"/>
        <v>47189.952129224352</v>
      </c>
      <c r="F43">
        <f t="shared" si="1"/>
        <v>47190</v>
      </c>
      <c r="G43">
        <f t="shared" si="2"/>
        <v>-5.2837000039289705E-3</v>
      </c>
      <c r="I43">
        <f t="shared" si="5"/>
        <v>-5.2837000039289705E-3</v>
      </c>
      <c r="O43">
        <f t="shared" ca="1" si="3"/>
        <v>-5.6445778932351634E-3</v>
      </c>
      <c r="Q43" s="2">
        <f t="shared" si="4"/>
        <v>41478.974430000002</v>
      </c>
    </row>
    <row r="44" spans="1:17" x14ac:dyDescent="0.2">
      <c r="A44" s="28" t="s">
        <v>39</v>
      </c>
      <c r="B44" s="29" t="s">
        <v>40</v>
      </c>
      <c r="C44" s="30">
        <v>56497.474430000002</v>
      </c>
      <c r="D44" s="30">
        <v>1E-4</v>
      </c>
      <c r="E44">
        <f t="shared" si="0"/>
        <v>47189.952129224352</v>
      </c>
      <c r="F44">
        <f t="shared" si="1"/>
        <v>47190</v>
      </c>
      <c r="G44">
        <f t="shared" si="2"/>
        <v>-5.2837000039289705E-3</v>
      </c>
      <c r="I44">
        <f t="shared" si="5"/>
        <v>-5.2837000039289705E-3</v>
      </c>
      <c r="O44">
        <f t="shared" ca="1" si="3"/>
        <v>-5.6445778932351634E-3</v>
      </c>
      <c r="Q44" s="2">
        <f t="shared" si="4"/>
        <v>41478.974430000002</v>
      </c>
    </row>
    <row r="45" spans="1:17" x14ac:dyDescent="0.2">
      <c r="A45" s="28" t="s">
        <v>39</v>
      </c>
      <c r="B45" s="29" t="s">
        <v>40</v>
      </c>
      <c r="C45" s="30">
        <v>56497.474479999997</v>
      </c>
      <c r="D45" s="30">
        <v>2.0000000000000001E-4</v>
      </c>
      <c r="E45">
        <f t="shared" si="0"/>
        <v>47189.952582228601</v>
      </c>
      <c r="F45">
        <f t="shared" si="1"/>
        <v>47190</v>
      </c>
      <c r="G45">
        <f t="shared" si="2"/>
        <v>-5.2337000088300556E-3</v>
      </c>
      <c r="I45">
        <f t="shared" si="5"/>
        <v>-5.2337000088300556E-3</v>
      </c>
      <c r="O45">
        <f t="shared" ca="1" si="3"/>
        <v>-5.6445778932351634E-3</v>
      </c>
      <c r="Q45" s="2">
        <f t="shared" si="4"/>
        <v>41478.974479999997</v>
      </c>
    </row>
    <row r="46" spans="1:17" x14ac:dyDescent="0.2">
      <c r="A46" s="28" t="s">
        <v>39</v>
      </c>
      <c r="B46" s="29" t="s">
        <v>41</v>
      </c>
      <c r="C46" s="30">
        <v>56497.529309999998</v>
      </c>
      <c r="D46" s="30">
        <v>1.1000000000000001E-3</v>
      </c>
      <c r="E46">
        <f t="shared" si="0"/>
        <v>47190.449346736052</v>
      </c>
      <c r="F46">
        <f t="shared" si="1"/>
        <v>47190.5</v>
      </c>
      <c r="G46">
        <f t="shared" si="2"/>
        <v>-5.5908150025061332E-3</v>
      </c>
      <c r="I46">
        <f t="shared" si="5"/>
        <v>-5.5908150025061332E-3</v>
      </c>
      <c r="O46">
        <f t="shared" ca="1" si="3"/>
        <v>-5.6446808008847873E-3</v>
      </c>
      <c r="Q46" s="2">
        <f t="shared" si="4"/>
        <v>41479.029309999998</v>
      </c>
    </row>
    <row r="47" spans="1:17" x14ac:dyDescent="0.2">
      <c r="A47" s="28" t="s">
        <v>39</v>
      </c>
      <c r="B47" s="29" t="s">
        <v>41</v>
      </c>
      <c r="C47" s="30">
        <v>56497.529920000001</v>
      </c>
      <c r="D47" s="30">
        <v>8.0000000000000004E-4</v>
      </c>
      <c r="E47">
        <f t="shared" si="0"/>
        <v>47190.454873388444</v>
      </c>
      <c r="F47">
        <f t="shared" si="1"/>
        <v>47190.5</v>
      </c>
      <c r="G47">
        <f t="shared" si="2"/>
        <v>-4.9808149997261353E-3</v>
      </c>
      <c r="I47">
        <f t="shared" si="5"/>
        <v>-4.9808149997261353E-3</v>
      </c>
      <c r="O47">
        <f t="shared" ca="1" si="3"/>
        <v>-5.6446808008847873E-3</v>
      </c>
      <c r="Q47" s="2">
        <f t="shared" si="4"/>
        <v>41479.029920000001</v>
      </c>
    </row>
    <row r="48" spans="1:17" x14ac:dyDescent="0.2">
      <c r="A48" s="28" t="s">
        <v>39</v>
      </c>
      <c r="B48" s="29" t="s">
        <v>41</v>
      </c>
      <c r="C48" s="30">
        <v>56497.529970000003</v>
      </c>
      <c r="D48" s="30">
        <v>2.9999999999999997E-4</v>
      </c>
      <c r="E48">
        <f t="shared" si="0"/>
        <v>47190.455326392759</v>
      </c>
      <c r="F48">
        <f t="shared" si="1"/>
        <v>47190.5</v>
      </c>
      <c r="G48">
        <f t="shared" si="2"/>
        <v>-4.9308149973512627E-3</v>
      </c>
      <c r="I48">
        <f t="shared" si="5"/>
        <v>-4.9308149973512627E-3</v>
      </c>
      <c r="O48">
        <f t="shared" ca="1" si="3"/>
        <v>-5.6446808008847873E-3</v>
      </c>
      <c r="Q48" s="2">
        <f t="shared" si="4"/>
        <v>41479.029970000003</v>
      </c>
    </row>
    <row r="49" spans="1:17" x14ac:dyDescent="0.2">
      <c r="A49" s="34" t="s">
        <v>47</v>
      </c>
      <c r="B49" s="35" t="s">
        <v>40</v>
      </c>
      <c r="C49" s="36">
        <v>60119.614800000098</v>
      </c>
      <c r="D49" s="34">
        <v>1E-4</v>
      </c>
      <c r="E49">
        <f t="shared" ref="E49:E50" si="6">+(C49-C$7)/C$8</f>
        <v>80006.854860958891</v>
      </c>
      <c r="F49">
        <f t="shared" ref="F49:F50" si="7">ROUND(2*E49,0)/2</f>
        <v>80007</v>
      </c>
      <c r="G49">
        <f t="shared" ref="G49:G50" si="8">+C49-(C$7+F49*C$8)</f>
        <v>-1.6019609902286902E-2</v>
      </c>
      <c r="I49">
        <f t="shared" ref="I49:I50" si="9">+G49</f>
        <v>-1.6019609902286902E-2</v>
      </c>
      <c r="O49">
        <f t="shared" ref="O49:O50" ca="1" si="10">+C$11+C$12*$F49</f>
        <v>-1.2398818568586861E-2</v>
      </c>
      <c r="Q49" s="2">
        <f t="shared" ref="Q49:Q50" si="11">+C49-15018.5</f>
        <v>45101.114800000098</v>
      </c>
    </row>
    <row r="50" spans="1:17" x14ac:dyDescent="0.2">
      <c r="A50" s="34" t="s">
        <v>47</v>
      </c>
      <c r="B50" s="35" t="s">
        <v>40</v>
      </c>
      <c r="C50" s="36">
        <v>60155.596700000111</v>
      </c>
      <c r="D50" s="34">
        <v>1E-4</v>
      </c>
      <c r="E50">
        <f t="shared" si="6"/>
        <v>80332.853964191701</v>
      </c>
      <c r="F50">
        <f t="shared" si="7"/>
        <v>80333</v>
      </c>
      <c r="G50">
        <f t="shared" si="8"/>
        <v>-1.6118589890538715E-2</v>
      </c>
      <c r="I50">
        <f t="shared" si="9"/>
        <v>-1.6118589890538715E-2</v>
      </c>
      <c r="O50">
        <f t="shared" ca="1" si="10"/>
        <v>-1.2465914356141014E-2</v>
      </c>
      <c r="Q50" s="2">
        <f t="shared" si="11"/>
        <v>45137.096700000111</v>
      </c>
    </row>
    <row r="51" spans="1:17" x14ac:dyDescent="0.2">
      <c r="A51" s="34" t="s">
        <v>47</v>
      </c>
      <c r="B51" s="35" t="s">
        <v>40</v>
      </c>
      <c r="C51" s="36">
        <v>60213.438099999912</v>
      </c>
      <c r="D51" s="34">
        <v>1E-4</v>
      </c>
      <c r="E51">
        <f t="shared" ref="E51" si="12">+(C51-C$7)/C$8</f>
        <v>80856.902014174033</v>
      </c>
      <c r="F51">
        <f t="shared" ref="F51" si="13">ROUND(2*E51,0)/2</f>
        <v>80857</v>
      </c>
      <c r="G51">
        <f t="shared" ref="G51" si="14">+C51-(C$7+F51*C$8)</f>
        <v>-1.081511009397218E-2</v>
      </c>
      <c r="I51">
        <f t="shared" ref="I51" si="15">+G51</f>
        <v>-1.081511009397218E-2</v>
      </c>
      <c r="O51">
        <f t="shared" ref="O51" ca="1" si="16">+C$11+C$12*$F51</f>
        <v>-1.257376157294585E-2</v>
      </c>
      <c r="Q51" s="2">
        <f t="shared" ref="Q51" si="17">+C51-15018.5</f>
        <v>45194.938099999912</v>
      </c>
    </row>
    <row r="52" spans="1:17" x14ac:dyDescent="0.2">
      <c r="C52" s="8"/>
      <c r="D52" s="8"/>
    </row>
    <row r="53" spans="1:17" x14ac:dyDescent="0.2">
      <c r="C53" s="8"/>
      <c r="D53" s="8"/>
    </row>
    <row r="54" spans="1:17" x14ac:dyDescent="0.2">
      <c r="C54" s="8"/>
      <c r="D54" s="8"/>
    </row>
    <row r="55" spans="1:17" x14ac:dyDescent="0.2">
      <c r="C55" s="8"/>
      <c r="D55" s="8"/>
    </row>
    <row r="56" spans="1:17" x14ac:dyDescent="0.2">
      <c r="C56" s="8"/>
      <c r="D56" s="8"/>
    </row>
    <row r="57" spans="1:17" x14ac:dyDescent="0.2">
      <c r="C57" s="8"/>
      <c r="D57" s="8"/>
    </row>
    <row r="58" spans="1:17" x14ac:dyDescent="0.2">
      <c r="C58" s="8"/>
      <c r="D58" s="8"/>
    </row>
    <row r="59" spans="1:17" x14ac:dyDescent="0.2">
      <c r="C59" s="8"/>
      <c r="D59" s="8"/>
    </row>
    <row r="60" spans="1:17" x14ac:dyDescent="0.2">
      <c r="C60" s="8"/>
      <c r="D60" s="8"/>
    </row>
    <row r="61" spans="1:17" x14ac:dyDescent="0.2">
      <c r="C61" s="8"/>
      <c r="D61" s="8"/>
    </row>
    <row r="62" spans="1:17" x14ac:dyDescent="0.2">
      <c r="C62" s="8"/>
      <c r="D62" s="8"/>
    </row>
    <row r="63" spans="1:17" x14ac:dyDescent="0.2">
      <c r="C63" s="8"/>
      <c r="D63" s="8"/>
    </row>
    <row r="64" spans="1:17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2025-01-01T07:30:19Z</dcterms:modified>
</cp:coreProperties>
</file>