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0B58C9-691D-4BB3-B9B7-10899AAF3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245" i="1" l="1"/>
  <c r="K245" i="1" s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/>
  <c r="G57" i="1" s="1"/>
  <c r="L57" i="1" s="1"/>
  <c r="Q57" i="1"/>
  <c r="E58" i="1"/>
  <c r="F58" i="1" s="1"/>
  <c r="G58" i="1" s="1"/>
  <c r="L58" i="1" s="1"/>
  <c r="Q58" i="1"/>
  <c r="E59" i="1"/>
  <c r="F59" i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5" i="1"/>
  <c r="F65" i="1"/>
  <c r="G65" i="1" s="1"/>
  <c r="L65" i="1" s="1"/>
  <c r="Q65" i="1"/>
  <c r="E66" i="1"/>
  <c r="F66" i="1" s="1"/>
  <c r="G66" i="1" s="1"/>
  <c r="L66" i="1" s="1"/>
  <c r="Q66" i="1"/>
  <c r="E67" i="1"/>
  <c r="F67" i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6" i="1"/>
  <c r="F76" i="1" s="1"/>
  <c r="G76" i="1" s="1"/>
  <c r="L76" i="1" s="1"/>
  <c r="Q76" i="1"/>
  <c r="E77" i="1"/>
  <c r="F77" i="1" s="1"/>
  <c r="G77" i="1" s="1"/>
  <c r="L77" i="1" s="1"/>
  <c r="Q77" i="1"/>
  <c r="E78" i="1"/>
  <c r="F78" i="1" s="1"/>
  <c r="G78" i="1" s="1"/>
  <c r="L78" i="1" s="1"/>
  <c r="Q78" i="1"/>
  <c r="E79" i="1"/>
  <c r="F79" i="1" s="1"/>
  <c r="G79" i="1" s="1"/>
  <c r="L79" i="1" s="1"/>
  <c r="Q79" i="1"/>
  <c r="E80" i="1"/>
  <c r="F80" i="1"/>
  <c r="G80" i="1" s="1"/>
  <c r="L80" i="1" s="1"/>
  <c r="Q80" i="1"/>
  <c r="E81" i="1"/>
  <c r="F81" i="1"/>
  <c r="G81" i="1" s="1"/>
  <c r="L81" i="1" s="1"/>
  <c r="Q81" i="1"/>
  <c r="E83" i="1"/>
  <c r="F83" i="1" s="1"/>
  <c r="G83" i="1" s="1"/>
  <c r="L83" i="1" s="1"/>
  <c r="Q83" i="1"/>
  <c r="E84" i="1"/>
  <c r="F84" i="1" s="1"/>
  <c r="G84" i="1" s="1"/>
  <c r="L84" i="1" s="1"/>
  <c r="Q84" i="1"/>
  <c r="E85" i="1"/>
  <c r="F85" i="1"/>
  <c r="G85" i="1" s="1"/>
  <c r="L85" i="1" s="1"/>
  <c r="Q85" i="1"/>
  <c r="E86" i="1"/>
  <c r="F86" i="1" s="1"/>
  <c r="G86" i="1" s="1"/>
  <c r="L86" i="1" s="1"/>
  <c r="Q86" i="1"/>
  <c r="E88" i="1"/>
  <c r="F88" i="1" s="1"/>
  <c r="G88" i="1" s="1"/>
  <c r="L88" i="1" s="1"/>
  <c r="Q88" i="1"/>
  <c r="E89" i="1"/>
  <c r="F89" i="1"/>
  <c r="G89" i="1" s="1"/>
  <c r="L89" i="1" s="1"/>
  <c r="Q89" i="1"/>
  <c r="E90" i="1"/>
  <c r="F90" i="1" s="1"/>
  <c r="G90" i="1" s="1"/>
  <c r="L90" i="1" s="1"/>
  <c r="Q90" i="1"/>
  <c r="E91" i="1"/>
  <c r="F91" i="1" s="1"/>
  <c r="G91" i="1" s="1"/>
  <c r="L91" i="1" s="1"/>
  <c r="Q91" i="1"/>
  <c r="E92" i="1"/>
  <c r="F92" i="1" s="1"/>
  <c r="G92" i="1" s="1"/>
  <c r="L92" i="1" s="1"/>
  <c r="Q92" i="1"/>
  <c r="E93" i="1"/>
  <c r="F93" i="1" s="1"/>
  <c r="G93" i="1" s="1"/>
  <c r="L93" i="1" s="1"/>
  <c r="Q93" i="1"/>
  <c r="E94" i="1"/>
  <c r="F94" i="1"/>
  <c r="G94" i="1" s="1"/>
  <c r="L94" i="1" s="1"/>
  <c r="Q94" i="1"/>
  <c r="E95" i="1"/>
  <c r="F95" i="1" s="1"/>
  <c r="G95" i="1" s="1"/>
  <c r="L95" i="1" s="1"/>
  <c r="Q95" i="1"/>
  <c r="E96" i="1"/>
  <c r="F96" i="1" s="1"/>
  <c r="G96" i="1" s="1"/>
  <c r="L96" i="1" s="1"/>
  <c r="Q96" i="1"/>
  <c r="E97" i="1"/>
  <c r="F97" i="1" s="1"/>
  <c r="G97" i="1" s="1"/>
  <c r="L97" i="1" s="1"/>
  <c r="Q97" i="1"/>
  <c r="E98" i="1"/>
  <c r="F98" i="1"/>
  <c r="G98" i="1" s="1"/>
  <c r="L98" i="1" s="1"/>
  <c r="Q98" i="1"/>
  <c r="E99" i="1"/>
  <c r="F99" i="1" s="1"/>
  <c r="G99" i="1" s="1"/>
  <c r="L99" i="1" s="1"/>
  <c r="Q99" i="1"/>
  <c r="E100" i="1"/>
  <c r="F100" i="1" s="1"/>
  <c r="G100" i="1" s="1"/>
  <c r="L100" i="1" s="1"/>
  <c r="Q100" i="1"/>
  <c r="E101" i="1"/>
  <c r="F101" i="1" s="1"/>
  <c r="G101" i="1" s="1"/>
  <c r="L101" i="1" s="1"/>
  <c r="Q101" i="1"/>
  <c r="E102" i="1"/>
  <c r="F102" i="1"/>
  <c r="G102" i="1" s="1"/>
  <c r="L102" i="1" s="1"/>
  <c r="Q102" i="1"/>
  <c r="E103" i="1"/>
  <c r="F103" i="1" s="1"/>
  <c r="G103" i="1" s="1"/>
  <c r="L103" i="1" s="1"/>
  <c r="Q103" i="1"/>
  <c r="E104" i="1"/>
  <c r="F104" i="1" s="1"/>
  <c r="G104" i="1" s="1"/>
  <c r="L104" i="1" s="1"/>
  <c r="Q104" i="1"/>
  <c r="E105" i="1"/>
  <c r="F105" i="1"/>
  <c r="G105" i="1" s="1"/>
  <c r="L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F108" i="1" s="1"/>
  <c r="G108" i="1" s="1"/>
  <c r="L108" i="1" s="1"/>
  <c r="Q108" i="1"/>
  <c r="E109" i="1"/>
  <c r="F109" i="1" s="1"/>
  <c r="G109" i="1" s="1"/>
  <c r="L109" i="1" s="1"/>
  <c r="Q109" i="1"/>
  <c r="E110" i="1"/>
  <c r="F110" i="1"/>
  <c r="G110" i="1" s="1"/>
  <c r="L110" i="1" s="1"/>
  <c r="Q110" i="1"/>
  <c r="E111" i="1"/>
  <c r="F111" i="1"/>
  <c r="G111" i="1" s="1"/>
  <c r="L111" i="1" s="1"/>
  <c r="Q111" i="1"/>
  <c r="E112" i="1"/>
  <c r="F112" i="1" s="1"/>
  <c r="G112" i="1" s="1"/>
  <c r="L112" i="1" s="1"/>
  <c r="Q112" i="1"/>
  <c r="E113" i="1"/>
  <c r="F113" i="1" s="1"/>
  <c r="G113" i="1" s="1"/>
  <c r="L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 s="1"/>
  <c r="G116" i="1" s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19" i="1"/>
  <c r="F119" i="1"/>
  <c r="G119" i="1" s="1"/>
  <c r="L119" i="1" s="1"/>
  <c r="Q119" i="1"/>
  <c r="E120" i="1"/>
  <c r="F120" i="1" s="1"/>
  <c r="G120" i="1" s="1"/>
  <c r="L120" i="1" s="1"/>
  <c r="Q120" i="1"/>
  <c r="E121" i="1"/>
  <c r="F121" i="1" s="1"/>
  <c r="G121" i="1" s="1"/>
  <c r="L121" i="1" s="1"/>
  <c r="Q121" i="1"/>
  <c r="E122" i="1"/>
  <c r="F122" i="1"/>
  <c r="G122" i="1" s="1"/>
  <c r="L122" i="1" s="1"/>
  <c r="Q122" i="1"/>
  <c r="E123" i="1"/>
  <c r="F123" i="1"/>
  <c r="G123" i="1" s="1"/>
  <c r="L123" i="1" s="1"/>
  <c r="Q123" i="1"/>
  <c r="E124" i="1"/>
  <c r="F124" i="1" s="1"/>
  <c r="G124" i="1" s="1"/>
  <c r="L124" i="1" s="1"/>
  <c r="Q124" i="1"/>
  <c r="E125" i="1"/>
  <c r="F125" i="1"/>
  <c r="G125" i="1" s="1"/>
  <c r="L125" i="1" s="1"/>
  <c r="Q125" i="1"/>
  <c r="E126" i="1"/>
  <c r="F126" i="1" s="1"/>
  <c r="G126" i="1" s="1"/>
  <c r="L126" i="1" s="1"/>
  <c r="Q126" i="1"/>
  <c r="E127" i="1"/>
  <c r="F127" i="1"/>
  <c r="G127" i="1" s="1"/>
  <c r="L127" i="1" s="1"/>
  <c r="Q127" i="1"/>
  <c r="E128" i="1"/>
  <c r="F128" i="1" s="1"/>
  <c r="G128" i="1" s="1"/>
  <c r="L128" i="1" s="1"/>
  <c r="Q128" i="1"/>
  <c r="E129" i="1"/>
  <c r="F129" i="1" s="1"/>
  <c r="G129" i="1" s="1"/>
  <c r="L129" i="1" s="1"/>
  <c r="Q129" i="1"/>
  <c r="E130" i="1"/>
  <c r="F130" i="1" s="1"/>
  <c r="G130" i="1" s="1"/>
  <c r="L130" i="1" s="1"/>
  <c r="Q130" i="1"/>
  <c r="E131" i="1"/>
  <c r="F131" i="1"/>
  <c r="G131" i="1" s="1"/>
  <c r="L131" i="1" s="1"/>
  <c r="Q131" i="1"/>
  <c r="E132" i="1"/>
  <c r="F132" i="1" s="1"/>
  <c r="G132" i="1" s="1"/>
  <c r="L132" i="1" s="1"/>
  <c r="Q132" i="1"/>
  <c r="E133" i="1"/>
  <c r="F133" i="1"/>
  <c r="G133" i="1" s="1"/>
  <c r="L133" i="1" s="1"/>
  <c r="Q133" i="1"/>
  <c r="E134" i="1"/>
  <c r="F134" i="1" s="1"/>
  <c r="G134" i="1" s="1"/>
  <c r="L134" i="1" s="1"/>
  <c r="Q134" i="1"/>
  <c r="E135" i="1"/>
  <c r="F135" i="1"/>
  <c r="G135" i="1" s="1"/>
  <c r="L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 s="1"/>
  <c r="L138" i="1" s="1"/>
  <c r="Q138" i="1"/>
  <c r="E139" i="1"/>
  <c r="F139" i="1"/>
  <c r="G139" i="1" s="1"/>
  <c r="L139" i="1" s="1"/>
  <c r="Q139" i="1"/>
  <c r="E140" i="1"/>
  <c r="F140" i="1" s="1"/>
  <c r="G140" i="1" s="1"/>
  <c r="L140" i="1" s="1"/>
  <c r="Q140" i="1"/>
  <c r="E141" i="1"/>
  <c r="F141" i="1"/>
  <c r="G141" i="1" s="1"/>
  <c r="L141" i="1" s="1"/>
  <c r="Q141" i="1"/>
  <c r="E142" i="1"/>
  <c r="F142" i="1" s="1"/>
  <c r="G142" i="1" s="1"/>
  <c r="L142" i="1" s="1"/>
  <c r="Q142" i="1"/>
  <c r="E143" i="1"/>
  <c r="F143" i="1"/>
  <c r="G143" i="1" s="1"/>
  <c r="L143" i="1" s="1"/>
  <c r="Q143" i="1"/>
  <c r="E144" i="1"/>
  <c r="F144" i="1" s="1"/>
  <c r="G144" i="1" s="1"/>
  <c r="L144" i="1"/>
  <c r="Q144" i="1"/>
  <c r="E145" i="1"/>
  <c r="F145" i="1"/>
  <c r="G145" i="1" s="1"/>
  <c r="L145" i="1" s="1"/>
  <c r="Q145" i="1"/>
  <c r="E146" i="1"/>
  <c r="F146" i="1"/>
  <c r="G146" i="1" s="1"/>
  <c r="L146" i="1" s="1"/>
  <c r="Q146" i="1"/>
  <c r="E147" i="1"/>
  <c r="F147" i="1" s="1"/>
  <c r="G147" i="1" s="1"/>
  <c r="L147" i="1" s="1"/>
  <c r="Q147" i="1"/>
  <c r="E148" i="1"/>
  <c r="F148" i="1" s="1"/>
  <c r="G148" i="1" s="1"/>
  <c r="L148" i="1" s="1"/>
  <c r="Q148" i="1"/>
  <c r="E150" i="1"/>
  <c r="F150" i="1"/>
  <c r="G150" i="1" s="1"/>
  <c r="L150" i="1" s="1"/>
  <c r="Q150" i="1"/>
  <c r="E151" i="1"/>
  <c r="F151" i="1"/>
  <c r="G151" i="1" s="1"/>
  <c r="L151" i="1"/>
  <c r="Q151" i="1"/>
  <c r="E152" i="1"/>
  <c r="F152" i="1" s="1"/>
  <c r="G152" i="1" s="1"/>
  <c r="L152" i="1" s="1"/>
  <c r="Q152" i="1"/>
  <c r="E153" i="1"/>
  <c r="F153" i="1" s="1"/>
  <c r="G153" i="1" s="1"/>
  <c r="L153" i="1" s="1"/>
  <c r="Q153" i="1"/>
  <c r="E154" i="1"/>
  <c r="F154" i="1" s="1"/>
  <c r="G154" i="1" s="1"/>
  <c r="L154" i="1" s="1"/>
  <c r="Q154" i="1"/>
  <c r="E155" i="1"/>
  <c r="F155" i="1"/>
  <c r="G155" i="1" s="1"/>
  <c r="L155" i="1" s="1"/>
  <c r="Q155" i="1"/>
  <c r="E156" i="1"/>
  <c r="F156" i="1"/>
  <c r="G156" i="1" s="1"/>
  <c r="L156" i="1" s="1"/>
  <c r="Q156" i="1"/>
  <c r="E157" i="1"/>
  <c r="F157" i="1" s="1"/>
  <c r="G157" i="1" s="1"/>
  <c r="L157" i="1" s="1"/>
  <c r="Q157" i="1"/>
  <c r="E158" i="1"/>
  <c r="F158" i="1" s="1"/>
  <c r="G158" i="1" s="1"/>
  <c r="L158" i="1" s="1"/>
  <c r="Q158" i="1"/>
  <c r="E159" i="1"/>
  <c r="F159" i="1" s="1"/>
  <c r="G159" i="1" s="1"/>
  <c r="L159" i="1" s="1"/>
  <c r="Q159" i="1"/>
  <c r="E160" i="1"/>
  <c r="F160" i="1"/>
  <c r="G160" i="1" s="1"/>
  <c r="L160" i="1" s="1"/>
  <c r="Q160" i="1"/>
  <c r="E161" i="1"/>
  <c r="F161" i="1" s="1"/>
  <c r="G161" i="1" s="1"/>
  <c r="L161" i="1"/>
  <c r="Q161" i="1"/>
  <c r="E162" i="1"/>
  <c r="F162" i="1" s="1"/>
  <c r="G162" i="1" s="1"/>
  <c r="L162" i="1" s="1"/>
  <c r="Q162" i="1"/>
  <c r="E163" i="1"/>
  <c r="F163" i="1" s="1"/>
  <c r="G163" i="1" s="1"/>
  <c r="L163" i="1" s="1"/>
  <c r="Q163" i="1"/>
  <c r="E164" i="1"/>
  <c r="F164" i="1"/>
  <c r="G164" i="1" s="1"/>
  <c r="L164" i="1" s="1"/>
  <c r="Q164" i="1"/>
  <c r="E165" i="1"/>
  <c r="F165" i="1" s="1"/>
  <c r="G165" i="1" s="1"/>
  <c r="L165" i="1" s="1"/>
  <c r="Q165" i="1"/>
  <c r="E166" i="1"/>
  <c r="F166" i="1"/>
  <c r="G166" i="1" s="1"/>
  <c r="L166" i="1" s="1"/>
  <c r="Q166" i="1"/>
  <c r="E167" i="1"/>
  <c r="F167" i="1" s="1"/>
  <c r="G167" i="1" s="1"/>
  <c r="L167" i="1" s="1"/>
  <c r="Q167" i="1"/>
  <c r="E168" i="1"/>
  <c r="F168" i="1"/>
  <c r="G168" i="1" s="1"/>
  <c r="L168" i="1" s="1"/>
  <c r="Q168" i="1"/>
  <c r="E169" i="1"/>
  <c r="F169" i="1" s="1"/>
  <c r="G169" i="1" s="1"/>
  <c r="L169" i="1"/>
  <c r="Q169" i="1"/>
  <c r="E170" i="1"/>
  <c r="F170" i="1" s="1"/>
  <c r="G170" i="1" s="1"/>
  <c r="L170" i="1" s="1"/>
  <c r="Q170" i="1"/>
  <c r="E171" i="1"/>
  <c r="F171" i="1"/>
  <c r="G171" i="1" s="1"/>
  <c r="L171" i="1" s="1"/>
  <c r="Q171" i="1"/>
  <c r="E172" i="1"/>
  <c r="F172" i="1"/>
  <c r="G172" i="1" s="1"/>
  <c r="L172" i="1" s="1"/>
  <c r="Q172" i="1"/>
  <c r="E173" i="1"/>
  <c r="F173" i="1" s="1"/>
  <c r="G173" i="1" s="1"/>
  <c r="L173" i="1" s="1"/>
  <c r="Q173" i="1"/>
  <c r="E174" i="1"/>
  <c r="F174" i="1"/>
  <c r="G174" i="1" s="1"/>
  <c r="L174" i="1" s="1"/>
  <c r="Q174" i="1"/>
  <c r="E175" i="1"/>
  <c r="F175" i="1" s="1"/>
  <c r="G175" i="1" s="1"/>
  <c r="L175" i="1" s="1"/>
  <c r="Q175" i="1"/>
  <c r="E176" i="1"/>
  <c r="F176" i="1"/>
  <c r="G176" i="1" s="1"/>
  <c r="L176" i="1" s="1"/>
  <c r="Q176" i="1"/>
  <c r="E177" i="1"/>
  <c r="F177" i="1" s="1"/>
  <c r="G177" i="1" s="1"/>
  <c r="L177" i="1"/>
  <c r="Q177" i="1"/>
  <c r="E178" i="1"/>
  <c r="F178" i="1"/>
  <c r="G178" i="1" s="1"/>
  <c r="L178" i="1" s="1"/>
  <c r="Q178" i="1"/>
  <c r="E179" i="1"/>
  <c r="F179" i="1"/>
  <c r="G179" i="1" s="1"/>
  <c r="L179" i="1" s="1"/>
  <c r="Q179" i="1"/>
  <c r="E180" i="1"/>
  <c r="F180" i="1" s="1"/>
  <c r="G180" i="1" s="1"/>
  <c r="L180" i="1" s="1"/>
  <c r="Q180" i="1"/>
  <c r="E181" i="1"/>
  <c r="F181" i="1" s="1"/>
  <c r="G181" i="1" s="1"/>
  <c r="L181" i="1" s="1"/>
  <c r="Q181" i="1"/>
  <c r="E182" i="1"/>
  <c r="F182" i="1"/>
  <c r="G182" i="1" s="1"/>
  <c r="L182" i="1" s="1"/>
  <c r="Q182" i="1"/>
  <c r="E183" i="1"/>
  <c r="F183" i="1"/>
  <c r="G183" i="1" s="1"/>
  <c r="L183" i="1"/>
  <c r="Q183" i="1"/>
  <c r="E184" i="1"/>
  <c r="F184" i="1" s="1"/>
  <c r="G184" i="1" s="1"/>
  <c r="L184" i="1" s="1"/>
  <c r="Q184" i="1"/>
  <c r="E185" i="1"/>
  <c r="F185" i="1" s="1"/>
  <c r="G185" i="1" s="1"/>
  <c r="L185" i="1" s="1"/>
  <c r="Q185" i="1"/>
  <c r="E186" i="1"/>
  <c r="F186" i="1" s="1"/>
  <c r="G186" i="1" s="1"/>
  <c r="L186" i="1" s="1"/>
  <c r="Q186" i="1"/>
  <c r="E187" i="1"/>
  <c r="F187" i="1"/>
  <c r="G187" i="1" s="1"/>
  <c r="L187" i="1" s="1"/>
  <c r="Q187" i="1"/>
  <c r="E188" i="1"/>
  <c r="F188" i="1"/>
  <c r="G188" i="1" s="1"/>
  <c r="L188" i="1" s="1"/>
  <c r="Q188" i="1"/>
  <c r="E189" i="1"/>
  <c r="F189" i="1" s="1"/>
  <c r="G189" i="1" s="1"/>
  <c r="L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/>
  <c r="G192" i="1" s="1"/>
  <c r="L192" i="1" s="1"/>
  <c r="Q192" i="1"/>
  <c r="E194" i="1"/>
  <c r="F194" i="1" s="1"/>
  <c r="G194" i="1" s="1"/>
  <c r="L194" i="1" s="1"/>
  <c r="Q194" i="1"/>
  <c r="E195" i="1"/>
  <c r="F195" i="1" s="1"/>
  <c r="G195" i="1" s="1"/>
  <c r="L195" i="1" s="1"/>
  <c r="Q195" i="1"/>
  <c r="E196" i="1"/>
  <c r="F196" i="1" s="1"/>
  <c r="G196" i="1" s="1"/>
  <c r="L196" i="1" s="1"/>
  <c r="Q196" i="1"/>
  <c r="E203" i="1"/>
  <c r="F203" i="1"/>
  <c r="G203" i="1" s="1"/>
  <c r="L203" i="1" s="1"/>
  <c r="Q203" i="1"/>
  <c r="E204" i="1"/>
  <c r="F204" i="1" s="1"/>
  <c r="G204" i="1" s="1"/>
  <c r="L204" i="1" s="1"/>
  <c r="Q204" i="1"/>
  <c r="E205" i="1"/>
  <c r="F205" i="1" s="1"/>
  <c r="G205" i="1" s="1"/>
  <c r="L205" i="1" s="1"/>
  <c r="Q205" i="1"/>
  <c r="E206" i="1"/>
  <c r="F206" i="1" s="1"/>
  <c r="G206" i="1" s="1"/>
  <c r="L206" i="1" s="1"/>
  <c r="Q206" i="1"/>
  <c r="E207" i="1"/>
  <c r="F207" i="1"/>
  <c r="G207" i="1" s="1"/>
  <c r="L207" i="1" s="1"/>
  <c r="Q207" i="1"/>
  <c r="E208" i="1"/>
  <c r="F208" i="1" s="1"/>
  <c r="G208" i="1" s="1"/>
  <c r="L208" i="1" s="1"/>
  <c r="Q208" i="1"/>
  <c r="E209" i="1"/>
  <c r="F209" i="1" s="1"/>
  <c r="G209" i="1" s="1"/>
  <c r="L209" i="1" s="1"/>
  <c r="Q209" i="1"/>
  <c r="E210" i="1"/>
  <c r="F210" i="1" s="1"/>
  <c r="G210" i="1" s="1"/>
  <c r="L210" i="1" s="1"/>
  <c r="Q210" i="1"/>
  <c r="E211" i="1"/>
  <c r="F211" i="1"/>
  <c r="G211" i="1" s="1"/>
  <c r="L211" i="1" s="1"/>
  <c r="Q211" i="1"/>
  <c r="E212" i="1"/>
  <c r="F212" i="1" s="1"/>
  <c r="G212" i="1" s="1"/>
  <c r="L212" i="1" s="1"/>
  <c r="Q212" i="1"/>
  <c r="E213" i="1"/>
  <c r="F213" i="1" s="1"/>
  <c r="G213" i="1" s="1"/>
  <c r="L213" i="1" s="1"/>
  <c r="Q213" i="1"/>
  <c r="E214" i="1"/>
  <c r="F214" i="1" s="1"/>
  <c r="G214" i="1" s="1"/>
  <c r="L214" i="1" s="1"/>
  <c r="Q214" i="1"/>
  <c r="E215" i="1"/>
  <c r="F215" i="1"/>
  <c r="G215" i="1" s="1"/>
  <c r="L215" i="1" s="1"/>
  <c r="Q215" i="1"/>
  <c r="E216" i="1"/>
  <c r="F216" i="1" s="1"/>
  <c r="G216" i="1" s="1"/>
  <c r="L216" i="1" s="1"/>
  <c r="Q216" i="1"/>
  <c r="E217" i="1"/>
  <c r="F217" i="1" s="1"/>
  <c r="G217" i="1" s="1"/>
  <c r="L217" i="1" s="1"/>
  <c r="Q217" i="1"/>
  <c r="E218" i="1"/>
  <c r="F218" i="1" s="1"/>
  <c r="G218" i="1" s="1"/>
  <c r="L218" i="1" s="1"/>
  <c r="Q218" i="1"/>
  <c r="E219" i="1"/>
  <c r="F219" i="1"/>
  <c r="G219" i="1" s="1"/>
  <c r="L219" i="1" s="1"/>
  <c r="Q219" i="1"/>
  <c r="E220" i="1"/>
  <c r="F220" i="1" s="1"/>
  <c r="G220" i="1" s="1"/>
  <c r="L220" i="1" s="1"/>
  <c r="Q220" i="1"/>
  <c r="E221" i="1"/>
  <c r="F221" i="1" s="1"/>
  <c r="G221" i="1" s="1"/>
  <c r="L221" i="1" s="1"/>
  <c r="Q221" i="1"/>
  <c r="E222" i="1"/>
  <c r="F222" i="1"/>
  <c r="G222" i="1" s="1"/>
  <c r="L222" i="1" s="1"/>
  <c r="Q222" i="1"/>
  <c r="E223" i="1"/>
  <c r="F223" i="1" s="1"/>
  <c r="G223" i="1" s="1"/>
  <c r="L223" i="1" s="1"/>
  <c r="Q223" i="1"/>
  <c r="E224" i="1"/>
  <c r="F224" i="1"/>
  <c r="G224" i="1" s="1"/>
  <c r="L224" i="1" s="1"/>
  <c r="Q224" i="1"/>
  <c r="E225" i="1"/>
  <c r="F225" i="1" s="1"/>
  <c r="G225" i="1" s="1"/>
  <c r="L225" i="1" s="1"/>
  <c r="Q225" i="1"/>
  <c r="E226" i="1"/>
  <c r="F226" i="1" s="1"/>
  <c r="G226" i="1" s="1"/>
  <c r="L226" i="1" s="1"/>
  <c r="Q226" i="1"/>
  <c r="E227" i="1"/>
  <c r="F227" i="1" s="1"/>
  <c r="G227" i="1" s="1"/>
  <c r="L227" i="1" s="1"/>
  <c r="Q227" i="1"/>
  <c r="E228" i="1"/>
  <c r="F228" i="1" s="1"/>
  <c r="G228" i="1" s="1"/>
  <c r="L228" i="1" s="1"/>
  <c r="Q228" i="1"/>
  <c r="E229" i="1"/>
  <c r="F229" i="1" s="1"/>
  <c r="G229" i="1" s="1"/>
  <c r="L229" i="1" s="1"/>
  <c r="Q229" i="1"/>
  <c r="E230" i="1"/>
  <c r="F230" i="1"/>
  <c r="G230" i="1" s="1"/>
  <c r="L230" i="1" s="1"/>
  <c r="Q230" i="1"/>
  <c r="E231" i="1"/>
  <c r="F231" i="1" s="1"/>
  <c r="G231" i="1" s="1"/>
  <c r="L231" i="1" s="1"/>
  <c r="Q231" i="1"/>
  <c r="E232" i="1"/>
  <c r="F232" i="1" s="1"/>
  <c r="G232" i="1" s="1"/>
  <c r="L232" i="1" s="1"/>
  <c r="Q232" i="1"/>
  <c r="E233" i="1"/>
  <c r="F233" i="1" s="1"/>
  <c r="G233" i="1" s="1"/>
  <c r="L233" i="1" s="1"/>
  <c r="Q233" i="1"/>
  <c r="E234" i="1"/>
  <c r="F234" i="1" s="1"/>
  <c r="G234" i="1" s="1"/>
  <c r="L234" i="1" s="1"/>
  <c r="Q234" i="1"/>
  <c r="E235" i="1"/>
  <c r="F235" i="1" s="1"/>
  <c r="G235" i="1" s="1"/>
  <c r="L235" i="1" s="1"/>
  <c r="Q235" i="1"/>
  <c r="E236" i="1"/>
  <c r="F236" i="1" s="1"/>
  <c r="G236" i="1" s="1"/>
  <c r="L236" i="1" s="1"/>
  <c r="Q236" i="1"/>
  <c r="E237" i="1"/>
  <c r="F237" i="1" s="1"/>
  <c r="G237" i="1" s="1"/>
  <c r="L237" i="1" s="1"/>
  <c r="Q237" i="1"/>
  <c r="E238" i="1"/>
  <c r="F238" i="1" s="1"/>
  <c r="G238" i="1" s="1"/>
  <c r="L238" i="1" s="1"/>
  <c r="Q238" i="1"/>
  <c r="E239" i="1"/>
  <c r="F239" i="1" s="1"/>
  <c r="G239" i="1" s="1"/>
  <c r="L239" i="1" s="1"/>
  <c r="Q239" i="1"/>
  <c r="E240" i="1"/>
  <c r="F240" i="1"/>
  <c r="G240" i="1" s="1"/>
  <c r="L240" i="1" s="1"/>
  <c r="Q240" i="1"/>
  <c r="E241" i="1"/>
  <c r="F241" i="1" s="1"/>
  <c r="G241" i="1" s="1"/>
  <c r="L241" i="1" s="1"/>
  <c r="Q241" i="1"/>
  <c r="E242" i="1"/>
  <c r="F242" i="1" s="1"/>
  <c r="G242" i="1" s="1"/>
  <c r="L242" i="1" s="1"/>
  <c r="Q242" i="1"/>
  <c r="E243" i="1"/>
  <c r="F243" i="1" s="1"/>
  <c r="G243" i="1" s="1"/>
  <c r="L243" i="1" s="1"/>
  <c r="Q243" i="1"/>
  <c r="E244" i="1"/>
  <c r="F244" i="1"/>
  <c r="G244" i="1" s="1"/>
  <c r="L244" i="1" s="1"/>
  <c r="Q244" i="1"/>
  <c r="E246" i="1"/>
  <c r="F246" i="1" s="1"/>
  <c r="G246" i="1" s="1"/>
  <c r="L246" i="1" s="1"/>
  <c r="Q246" i="1"/>
  <c r="E247" i="1"/>
  <c r="F247" i="1"/>
  <c r="G247" i="1" s="1"/>
  <c r="L247" i="1" s="1"/>
  <c r="Q247" i="1"/>
  <c r="E248" i="1"/>
  <c r="F248" i="1" s="1"/>
  <c r="G248" i="1" s="1"/>
  <c r="L248" i="1" s="1"/>
  <c r="Q248" i="1"/>
  <c r="E249" i="1"/>
  <c r="F249" i="1"/>
  <c r="G249" i="1" s="1"/>
  <c r="L249" i="1" s="1"/>
  <c r="Q249" i="1"/>
  <c r="E250" i="1"/>
  <c r="F250" i="1" s="1"/>
  <c r="G250" i="1" s="1"/>
  <c r="L250" i="1" s="1"/>
  <c r="Q250" i="1"/>
  <c r="E251" i="1"/>
  <c r="F251" i="1"/>
  <c r="G251" i="1"/>
  <c r="L251" i="1" s="1"/>
  <c r="Q251" i="1"/>
  <c r="E252" i="1"/>
  <c r="F252" i="1" s="1"/>
  <c r="G252" i="1" s="1"/>
  <c r="L252" i="1" s="1"/>
  <c r="Q252" i="1"/>
  <c r="E253" i="1"/>
  <c r="F253" i="1" s="1"/>
  <c r="G253" i="1" s="1"/>
  <c r="L253" i="1" s="1"/>
  <c r="Q253" i="1"/>
  <c r="E254" i="1"/>
  <c r="F254" i="1" s="1"/>
  <c r="G254" i="1" s="1"/>
  <c r="L254" i="1" s="1"/>
  <c r="Q254" i="1"/>
  <c r="E255" i="1"/>
  <c r="F255" i="1"/>
  <c r="G255" i="1" s="1"/>
  <c r="L255" i="1" s="1"/>
  <c r="Q255" i="1"/>
  <c r="E256" i="1"/>
  <c r="F256" i="1" s="1"/>
  <c r="G256" i="1" s="1"/>
  <c r="L256" i="1" s="1"/>
  <c r="Q256" i="1"/>
  <c r="E257" i="1"/>
  <c r="F257" i="1"/>
  <c r="G257" i="1" s="1"/>
  <c r="L257" i="1" s="1"/>
  <c r="Q257" i="1"/>
  <c r="E258" i="1"/>
  <c r="F258" i="1" s="1"/>
  <c r="G258" i="1" s="1"/>
  <c r="L258" i="1" s="1"/>
  <c r="Q258" i="1"/>
  <c r="E259" i="1"/>
  <c r="F259" i="1" s="1"/>
  <c r="G259" i="1" s="1"/>
  <c r="L259" i="1" s="1"/>
  <c r="Q259" i="1"/>
  <c r="E260" i="1"/>
  <c r="F260" i="1" s="1"/>
  <c r="G260" i="1" s="1"/>
  <c r="L260" i="1" s="1"/>
  <c r="Q260" i="1"/>
  <c r="E261" i="1"/>
  <c r="F261" i="1" s="1"/>
  <c r="G261" i="1" s="1"/>
  <c r="L261" i="1" s="1"/>
  <c r="Q261" i="1"/>
  <c r="E262" i="1"/>
  <c r="F262" i="1" s="1"/>
  <c r="G262" i="1" s="1"/>
  <c r="L262" i="1" s="1"/>
  <c r="Q262" i="1"/>
  <c r="E263" i="1"/>
  <c r="F263" i="1"/>
  <c r="G263" i="1" s="1"/>
  <c r="L263" i="1" s="1"/>
  <c r="Q263" i="1"/>
  <c r="E264" i="1"/>
  <c r="F264" i="1" s="1"/>
  <c r="G264" i="1" s="1"/>
  <c r="L264" i="1" s="1"/>
  <c r="Q264" i="1"/>
  <c r="E265" i="1"/>
  <c r="F265" i="1" s="1"/>
  <c r="G265" i="1" s="1"/>
  <c r="L265" i="1" s="1"/>
  <c r="Q265" i="1"/>
  <c r="E266" i="1"/>
  <c r="F266" i="1" s="1"/>
  <c r="G266" i="1" s="1"/>
  <c r="L266" i="1" s="1"/>
  <c r="Q266" i="1"/>
  <c r="E267" i="1"/>
  <c r="F267" i="1" s="1"/>
  <c r="G267" i="1" s="1"/>
  <c r="L267" i="1" s="1"/>
  <c r="Q267" i="1"/>
  <c r="E268" i="1"/>
  <c r="F268" i="1" s="1"/>
  <c r="G268" i="1" s="1"/>
  <c r="L268" i="1" s="1"/>
  <c r="Q268" i="1"/>
  <c r="E269" i="1"/>
  <c r="F269" i="1" s="1"/>
  <c r="G269" i="1" s="1"/>
  <c r="L269" i="1" s="1"/>
  <c r="Q269" i="1"/>
  <c r="E270" i="1"/>
  <c r="F270" i="1" s="1"/>
  <c r="G270" i="1" s="1"/>
  <c r="L270" i="1" s="1"/>
  <c r="Q270" i="1"/>
  <c r="E271" i="1"/>
  <c r="F271" i="1" s="1"/>
  <c r="G271" i="1" s="1"/>
  <c r="L271" i="1" s="1"/>
  <c r="Q271" i="1"/>
  <c r="E272" i="1"/>
  <c r="F272" i="1" s="1"/>
  <c r="G272" i="1" s="1"/>
  <c r="L272" i="1" s="1"/>
  <c r="Q272" i="1"/>
  <c r="E273" i="1"/>
  <c r="F273" i="1"/>
  <c r="G273" i="1" s="1"/>
  <c r="L273" i="1" s="1"/>
  <c r="Q273" i="1"/>
  <c r="E274" i="1"/>
  <c r="F274" i="1" s="1"/>
  <c r="G274" i="1" s="1"/>
  <c r="L274" i="1" s="1"/>
  <c r="Q274" i="1"/>
  <c r="E275" i="1"/>
  <c r="F275" i="1" s="1"/>
  <c r="G275" i="1" s="1"/>
  <c r="L275" i="1" s="1"/>
  <c r="Q275" i="1"/>
  <c r="E276" i="1"/>
  <c r="F276" i="1" s="1"/>
  <c r="G276" i="1" s="1"/>
  <c r="L276" i="1" s="1"/>
  <c r="Q276" i="1"/>
  <c r="E277" i="1"/>
  <c r="F277" i="1"/>
  <c r="G277" i="1" s="1"/>
  <c r="L277" i="1" s="1"/>
  <c r="Q277" i="1"/>
  <c r="E278" i="1"/>
  <c r="F278" i="1" s="1"/>
  <c r="G278" i="1" s="1"/>
  <c r="L278" i="1" s="1"/>
  <c r="Q278" i="1"/>
  <c r="E279" i="1"/>
  <c r="F279" i="1"/>
  <c r="G279" i="1" s="1"/>
  <c r="L279" i="1" s="1"/>
  <c r="Q279" i="1"/>
  <c r="E280" i="1"/>
  <c r="F280" i="1" s="1"/>
  <c r="G280" i="1" s="1"/>
  <c r="L280" i="1" s="1"/>
  <c r="Q280" i="1"/>
  <c r="E281" i="1"/>
  <c r="F281" i="1"/>
  <c r="G281" i="1" s="1"/>
  <c r="L281" i="1" s="1"/>
  <c r="Q281" i="1"/>
  <c r="E282" i="1"/>
  <c r="F282" i="1" s="1"/>
  <c r="G282" i="1" s="1"/>
  <c r="L282" i="1" s="1"/>
  <c r="Q282" i="1"/>
  <c r="F14" i="1"/>
  <c r="F15" i="1" l="1"/>
  <c r="E286" i="1" l="1"/>
  <c r="F286" i="1" s="1"/>
  <c r="G286" i="1" s="1"/>
  <c r="K286" i="1" s="1"/>
  <c r="Q286" i="1"/>
  <c r="E284" i="1"/>
  <c r="F284" i="1" s="1"/>
  <c r="G284" i="1" s="1"/>
  <c r="K284" i="1" s="1"/>
  <c r="Q284" i="1"/>
  <c r="E285" i="1"/>
  <c r="F285" i="1" s="1"/>
  <c r="G285" i="1" s="1"/>
  <c r="K285" i="1" s="1"/>
  <c r="Q285" i="1"/>
  <c r="Q283" i="1"/>
  <c r="Q202" i="1"/>
  <c r="Q201" i="1"/>
  <c r="Q200" i="1"/>
  <c r="Q199" i="1"/>
  <c r="Q198" i="1"/>
  <c r="Q197" i="1"/>
  <c r="Q149" i="1"/>
  <c r="D9" i="1"/>
  <c r="C9" i="1"/>
  <c r="Q87" i="1"/>
  <c r="Q39" i="1"/>
  <c r="Q34" i="1"/>
  <c r="Q33" i="1"/>
  <c r="Q29" i="1"/>
  <c r="Q26" i="1"/>
  <c r="Q22" i="1"/>
  <c r="G27" i="2"/>
  <c r="C27" i="2"/>
  <c r="G12" i="2"/>
  <c r="C12" i="2"/>
  <c r="G13" i="2"/>
  <c r="C13" i="2"/>
  <c r="G14" i="2"/>
  <c r="C14" i="2"/>
  <c r="G28" i="2"/>
  <c r="C28" i="2"/>
  <c r="G29" i="2"/>
  <c r="C29" i="2"/>
  <c r="G15" i="2"/>
  <c r="C15" i="2"/>
  <c r="G16" i="2"/>
  <c r="C16" i="2"/>
  <c r="G17" i="2"/>
  <c r="C17" i="2"/>
  <c r="G30" i="2"/>
  <c r="C30" i="2"/>
  <c r="G31" i="2"/>
  <c r="C31" i="2"/>
  <c r="G18" i="2"/>
  <c r="C18" i="2"/>
  <c r="G19" i="2"/>
  <c r="C19" i="2"/>
  <c r="G20" i="2"/>
  <c r="C20" i="2"/>
  <c r="G21" i="2"/>
  <c r="C21" i="2"/>
  <c r="G32" i="2"/>
  <c r="C32" i="2"/>
  <c r="G22" i="2"/>
  <c r="C22" i="2"/>
  <c r="G23" i="2"/>
  <c r="C23" i="2"/>
  <c r="G24" i="2"/>
  <c r="C24" i="2"/>
  <c r="G33" i="2"/>
  <c r="C33" i="2"/>
  <c r="G34" i="2"/>
  <c r="C34" i="2"/>
  <c r="G25" i="2"/>
  <c r="C25" i="2"/>
  <c r="G26" i="2"/>
  <c r="C26" i="2"/>
  <c r="G11" i="2"/>
  <c r="C11" i="2"/>
  <c r="H26" i="2"/>
  <c r="D26" i="2"/>
  <c r="B26" i="2"/>
  <c r="A26" i="2"/>
  <c r="H25" i="2"/>
  <c r="D25" i="2"/>
  <c r="B25" i="2"/>
  <c r="A25" i="2"/>
  <c r="H34" i="2"/>
  <c r="D34" i="2"/>
  <c r="B34" i="2"/>
  <c r="A34" i="2"/>
  <c r="H33" i="2"/>
  <c r="D33" i="2"/>
  <c r="B33" i="2"/>
  <c r="A33" i="2"/>
  <c r="H24" i="2"/>
  <c r="D24" i="2"/>
  <c r="B24" i="2"/>
  <c r="A24" i="2"/>
  <c r="H23" i="2"/>
  <c r="D23" i="2"/>
  <c r="B23" i="2"/>
  <c r="A23" i="2"/>
  <c r="H22" i="2"/>
  <c r="D22" i="2"/>
  <c r="B22" i="2"/>
  <c r="A22" i="2"/>
  <c r="H32" i="2"/>
  <c r="D32" i="2"/>
  <c r="B32" i="2"/>
  <c r="A3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31" i="2"/>
  <c r="D31" i="2"/>
  <c r="B31" i="2"/>
  <c r="A31" i="2"/>
  <c r="H30" i="2"/>
  <c r="D30" i="2"/>
  <c r="B30" i="2"/>
  <c r="A30" i="2"/>
  <c r="H17" i="2"/>
  <c r="D17" i="2"/>
  <c r="B17" i="2"/>
  <c r="A17" i="2"/>
  <c r="H16" i="2"/>
  <c r="D16" i="2"/>
  <c r="B16" i="2"/>
  <c r="A16" i="2"/>
  <c r="H15" i="2"/>
  <c r="D15" i="2"/>
  <c r="B15" i="2"/>
  <c r="A15" i="2"/>
  <c r="H29" i="2"/>
  <c r="D29" i="2"/>
  <c r="B29" i="2"/>
  <c r="A29" i="2"/>
  <c r="H28" i="2"/>
  <c r="D28" i="2"/>
  <c r="B28" i="2"/>
  <c r="A28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Q245" i="1"/>
  <c r="Q193" i="1"/>
  <c r="Q82" i="1"/>
  <c r="E283" i="1"/>
  <c r="F283" i="1" s="1"/>
  <c r="G283" i="1" s="1"/>
  <c r="K283" i="1" s="1"/>
  <c r="Q41" i="1"/>
  <c r="Q40" i="1"/>
  <c r="Q38" i="1"/>
  <c r="Q37" i="1"/>
  <c r="Q36" i="1"/>
  <c r="Q35" i="1"/>
  <c r="Q32" i="1"/>
  <c r="Q31" i="1"/>
  <c r="Q30" i="1"/>
  <c r="C17" i="1"/>
  <c r="Q28" i="1"/>
  <c r="Q24" i="1"/>
  <c r="Q27" i="1"/>
  <c r="Q25" i="1"/>
  <c r="Q23" i="1"/>
  <c r="Q21" i="1"/>
  <c r="E20" i="2"/>
  <c r="E11" i="2"/>
  <c r="E12" i="2"/>
  <c r="E39" i="1"/>
  <c r="E31" i="1"/>
  <c r="E23" i="1"/>
  <c r="F23" i="1" s="1"/>
  <c r="G23" i="1" s="1"/>
  <c r="J23" i="1" s="1"/>
  <c r="E149" i="1"/>
  <c r="F149" i="1" s="1"/>
  <c r="G149" i="1" s="1"/>
  <c r="K149" i="1" s="1"/>
  <c r="E36" i="1"/>
  <c r="F36" i="1" s="1"/>
  <c r="G36" i="1" s="1"/>
  <c r="K36" i="1" s="1"/>
  <c r="E28" i="1"/>
  <c r="F28" i="1" s="1"/>
  <c r="G28" i="1" s="1"/>
  <c r="J28" i="1" s="1"/>
  <c r="E201" i="1"/>
  <c r="F201" i="1" s="1"/>
  <c r="G201" i="1" s="1"/>
  <c r="K201" i="1" s="1"/>
  <c r="E34" i="1"/>
  <c r="E31" i="2" s="1"/>
  <c r="E41" i="1"/>
  <c r="F41" i="1" s="1"/>
  <c r="G41" i="1" s="1"/>
  <c r="K41" i="1" s="1"/>
  <c r="E33" i="1"/>
  <c r="E30" i="2" s="1"/>
  <c r="F33" i="1"/>
  <c r="G33" i="1" s="1"/>
  <c r="K33" i="1" s="1"/>
  <c r="E25" i="1"/>
  <c r="F25" i="1" s="1"/>
  <c r="G25" i="1" s="1"/>
  <c r="J25" i="1" s="1"/>
  <c r="E198" i="1"/>
  <c r="F198" i="1"/>
  <c r="G198" i="1" s="1"/>
  <c r="K198" i="1" s="1"/>
  <c r="E82" i="1"/>
  <c r="F82" i="1"/>
  <c r="G82" i="1" s="1"/>
  <c r="K82" i="1" s="1"/>
  <c r="E38" i="1"/>
  <c r="E21" i="2" s="1"/>
  <c r="E30" i="1"/>
  <c r="F30" i="1" s="1"/>
  <c r="G30" i="1" s="1"/>
  <c r="K30" i="1" s="1"/>
  <c r="E22" i="1"/>
  <c r="E27" i="2" s="1"/>
  <c r="E21" i="1"/>
  <c r="F21" i="1"/>
  <c r="G21" i="1"/>
  <c r="I21" i="1" s="1"/>
  <c r="E26" i="1"/>
  <c r="E28" i="2" s="1"/>
  <c r="F26" i="1"/>
  <c r="G26" i="1" s="1"/>
  <c r="K26" i="1" s="1"/>
  <c r="E245" i="1"/>
  <c r="F245" i="1" s="1"/>
  <c r="E87" i="1"/>
  <c r="E35" i="1"/>
  <c r="F35" i="1"/>
  <c r="G35" i="1"/>
  <c r="K35" i="1" s="1"/>
  <c r="E27" i="1"/>
  <c r="F27" i="1" s="1"/>
  <c r="G27" i="1" s="1"/>
  <c r="J27" i="1" s="1"/>
  <c r="E200" i="1"/>
  <c r="F200" i="1" s="1"/>
  <c r="G200" i="1" s="1"/>
  <c r="K200" i="1" s="1"/>
  <c r="E40" i="1"/>
  <c r="E22" i="2" s="1"/>
  <c r="E32" i="1"/>
  <c r="F32" i="1" s="1"/>
  <c r="G32" i="1" s="1"/>
  <c r="K32" i="1" s="1"/>
  <c r="E24" i="1"/>
  <c r="F24" i="1" s="1"/>
  <c r="G24" i="1" s="1"/>
  <c r="I24" i="1" s="1"/>
  <c r="E197" i="1"/>
  <c r="F197" i="1" s="1"/>
  <c r="G197" i="1" s="1"/>
  <c r="K197" i="1" s="1"/>
  <c r="E199" i="1"/>
  <c r="F199" i="1" s="1"/>
  <c r="G199" i="1" s="1"/>
  <c r="K199" i="1" s="1"/>
  <c r="E193" i="1"/>
  <c r="F193" i="1" s="1"/>
  <c r="R193" i="1" s="1"/>
  <c r="E37" i="1"/>
  <c r="F37" i="1" s="1"/>
  <c r="G37" i="1" s="1"/>
  <c r="K37" i="1" s="1"/>
  <c r="E29" i="1"/>
  <c r="F29" i="1" s="1"/>
  <c r="G29" i="1" s="1"/>
  <c r="K29" i="1" s="1"/>
  <c r="E202" i="1"/>
  <c r="F202" i="1" s="1"/>
  <c r="G202" i="1" s="1"/>
  <c r="K202" i="1" s="1"/>
  <c r="F39" i="1"/>
  <c r="G39" i="1" s="1"/>
  <c r="K39" i="1" s="1"/>
  <c r="E32" i="2"/>
  <c r="E25" i="2"/>
  <c r="E18" i="2"/>
  <c r="E24" i="2"/>
  <c r="F87" i="1"/>
  <c r="G87" i="1" s="1"/>
  <c r="K87" i="1" s="1"/>
  <c r="E33" i="2"/>
  <c r="E16" i="2"/>
  <c r="F31" i="1"/>
  <c r="G31" i="1"/>
  <c r="K31" i="1" s="1"/>
  <c r="F38" i="1"/>
  <c r="G38" i="1" s="1"/>
  <c r="K38" i="1" s="1"/>
  <c r="E34" i="2"/>
  <c r="E23" i="2"/>
  <c r="E26" i="2" l="1"/>
  <c r="E19" i="2"/>
  <c r="F22" i="1"/>
  <c r="G22" i="1" s="1"/>
  <c r="J22" i="1" s="1"/>
  <c r="E29" i="2"/>
  <c r="E15" i="2"/>
  <c r="E17" i="2"/>
  <c r="E13" i="2"/>
  <c r="E14" i="2"/>
  <c r="F40" i="1"/>
  <c r="G40" i="1" s="1"/>
  <c r="K40" i="1" s="1"/>
  <c r="F34" i="1"/>
  <c r="G34" i="1" s="1"/>
  <c r="C11" i="1"/>
  <c r="C12" i="1"/>
  <c r="O44" i="1" l="1"/>
  <c r="O48" i="1"/>
  <c r="O52" i="1"/>
  <c r="O56" i="1"/>
  <c r="O60" i="1"/>
  <c r="O64" i="1"/>
  <c r="O68" i="1"/>
  <c r="O72" i="1"/>
  <c r="O76" i="1"/>
  <c r="O80" i="1"/>
  <c r="O85" i="1"/>
  <c r="O90" i="1"/>
  <c r="O94" i="1"/>
  <c r="O98" i="1"/>
  <c r="O102" i="1"/>
  <c r="O106" i="1"/>
  <c r="O110" i="1"/>
  <c r="O114" i="1"/>
  <c r="O118" i="1"/>
  <c r="O122" i="1"/>
  <c r="O126" i="1"/>
  <c r="O130" i="1"/>
  <c r="O134" i="1"/>
  <c r="O138" i="1"/>
  <c r="O142" i="1"/>
  <c r="O146" i="1"/>
  <c r="O151" i="1"/>
  <c r="O155" i="1"/>
  <c r="O159" i="1"/>
  <c r="O163" i="1"/>
  <c r="O167" i="1"/>
  <c r="O171" i="1"/>
  <c r="O175" i="1"/>
  <c r="O179" i="1"/>
  <c r="O183" i="1"/>
  <c r="O187" i="1"/>
  <c r="O43" i="1"/>
  <c r="O47" i="1"/>
  <c r="O51" i="1"/>
  <c r="O55" i="1"/>
  <c r="O59" i="1"/>
  <c r="O63" i="1"/>
  <c r="O67" i="1"/>
  <c r="O71" i="1"/>
  <c r="O75" i="1"/>
  <c r="O79" i="1"/>
  <c r="O84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50" i="1"/>
  <c r="O154" i="1"/>
  <c r="O158" i="1"/>
  <c r="O162" i="1"/>
  <c r="O166" i="1"/>
  <c r="O170" i="1"/>
  <c r="O174" i="1"/>
  <c r="O178" i="1"/>
  <c r="O182" i="1"/>
  <c r="O186" i="1"/>
  <c r="O190" i="1"/>
  <c r="O195" i="1"/>
  <c r="O205" i="1"/>
  <c r="O209" i="1"/>
  <c r="O213" i="1"/>
  <c r="O217" i="1"/>
  <c r="O42" i="1"/>
  <c r="O46" i="1"/>
  <c r="O50" i="1"/>
  <c r="O54" i="1"/>
  <c r="O58" i="1"/>
  <c r="O62" i="1"/>
  <c r="O66" i="1"/>
  <c r="O70" i="1"/>
  <c r="O74" i="1"/>
  <c r="O78" i="1"/>
  <c r="O83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3" i="1"/>
  <c r="O157" i="1"/>
  <c r="O161" i="1"/>
  <c r="O165" i="1"/>
  <c r="O169" i="1"/>
  <c r="O173" i="1"/>
  <c r="O177" i="1"/>
  <c r="O181" i="1"/>
  <c r="O185" i="1"/>
  <c r="O189" i="1"/>
  <c r="O194" i="1"/>
  <c r="O204" i="1"/>
  <c r="O208" i="1"/>
  <c r="O212" i="1"/>
  <c r="O216" i="1"/>
  <c r="O45" i="1"/>
  <c r="O49" i="1"/>
  <c r="O53" i="1"/>
  <c r="O57" i="1"/>
  <c r="O61" i="1"/>
  <c r="O65" i="1"/>
  <c r="O69" i="1"/>
  <c r="O73" i="1"/>
  <c r="O77" i="1"/>
  <c r="O81" i="1"/>
  <c r="O86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2" i="1"/>
  <c r="O156" i="1"/>
  <c r="O160" i="1"/>
  <c r="O164" i="1"/>
  <c r="O168" i="1"/>
  <c r="O172" i="1"/>
  <c r="O176" i="1"/>
  <c r="O180" i="1"/>
  <c r="O184" i="1"/>
  <c r="O188" i="1"/>
  <c r="O192" i="1"/>
  <c r="O203" i="1"/>
  <c r="O207" i="1"/>
  <c r="O211" i="1"/>
  <c r="O215" i="1"/>
  <c r="O219" i="1"/>
  <c r="O221" i="1"/>
  <c r="O225" i="1"/>
  <c r="O229" i="1"/>
  <c r="O233" i="1"/>
  <c r="O237" i="1"/>
  <c r="O241" i="1"/>
  <c r="O246" i="1"/>
  <c r="O250" i="1"/>
  <c r="O254" i="1"/>
  <c r="O258" i="1"/>
  <c r="O262" i="1"/>
  <c r="O266" i="1"/>
  <c r="O270" i="1"/>
  <c r="O274" i="1"/>
  <c r="O278" i="1"/>
  <c r="O282" i="1"/>
  <c r="O223" i="1"/>
  <c r="O231" i="1"/>
  <c r="O264" i="1"/>
  <c r="O268" i="1"/>
  <c r="O255" i="1"/>
  <c r="O191" i="1"/>
  <c r="O196" i="1"/>
  <c r="O206" i="1"/>
  <c r="O210" i="1"/>
  <c r="O214" i="1"/>
  <c r="O218" i="1"/>
  <c r="O249" i="1"/>
  <c r="O253" i="1"/>
  <c r="O257" i="1"/>
  <c r="O261" i="1"/>
  <c r="O265" i="1"/>
  <c r="O277" i="1"/>
  <c r="O281" i="1"/>
  <c r="O243" i="1"/>
  <c r="O280" i="1"/>
  <c r="O230" i="1"/>
  <c r="O238" i="1"/>
  <c r="O263" i="1"/>
  <c r="O275" i="1"/>
  <c r="O220" i="1"/>
  <c r="O224" i="1"/>
  <c r="O228" i="1"/>
  <c r="O232" i="1"/>
  <c r="O236" i="1"/>
  <c r="O240" i="1"/>
  <c r="O244" i="1"/>
  <c r="O269" i="1"/>
  <c r="O273" i="1"/>
  <c r="O239" i="1"/>
  <c r="O252" i="1"/>
  <c r="O260" i="1"/>
  <c r="O226" i="1"/>
  <c r="O259" i="1"/>
  <c r="O248" i="1"/>
  <c r="O276" i="1"/>
  <c r="O242" i="1"/>
  <c r="O251" i="1"/>
  <c r="O279" i="1"/>
  <c r="O227" i="1"/>
  <c r="O235" i="1"/>
  <c r="O256" i="1"/>
  <c r="O272" i="1"/>
  <c r="O222" i="1"/>
  <c r="O247" i="1"/>
  <c r="O271" i="1"/>
  <c r="O234" i="1"/>
  <c r="O267" i="1"/>
  <c r="O200" i="1"/>
  <c r="C15" i="1"/>
  <c r="O149" i="1"/>
  <c r="O22" i="1"/>
  <c r="O193" i="1"/>
  <c r="O41" i="1"/>
  <c r="O23" i="1"/>
  <c r="O286" i="1"/>
  <c r="O285" i="1"/>
  <c r="O29" i="1"/>
  <c r="O24" i="1"/>
  <c r="O27" i="1"/>
  <c r="O39" i="1"/>
  <c r="O32" i="1"/>
  <c r="O40" i="1"/>
  <c r="O197" i="1"/>
  <c r="O198" i="1"/>
  <c r="O25" i="1"/>
  <c r="O21" i="1"/>
  <c r="O31" i="1"/>
  <c r="O245" i="1"/>
  <c r="O34" i="1"/>
  <c r="O82" i="1"/>
  <c r="O30" i="1"/>
  <c r="O33" i="1"/>
  <c r="O35" i="1"/>
  <c r="O37" i="1"/>
  <c r="O28" i="1"/>
  <c r="O283" i="1"/>
  <c r="O199" i="1"/>
  <c r="O26" i="1"/>
  <c r="O38" i="1"/>
  <c r="O284" i="1"/>
  <c r="O202" i="1"/>
  <c r="O87" i="1"/>
  <c r="O36" i="1"/>
  <c r="O201" i="1"/>
  <c r="C16" i="1"/>
  <c r="D18" i="1" s="1"/>
  <c r="K3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<sst xmlns="http://schemas.openxmlformats.org/spreadsheetml/2006/main" count="812" uniqueCount="194">
  <si>
    <t>OEJV 0191</t>
  </si>
  <si>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</si>
  <si>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</si>
  <si>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</si>
  <si>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</si>
  <si>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</si>
  <si>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</si>
  <si>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</si>
  <si>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</si>
  <si>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</si>
  <si>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</si>
  <si>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</si>
  <si>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</si>
  <si>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</si>
  <si>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</si>
  <si>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</si>
  <si>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</si>
  <si>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</si>
  <si>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</si>
  <si>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</si>
  <si>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</si>
  <si>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</si>
  <si>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</si>
  <si>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</si>
  <si>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</si>
  <si>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</si>
  <si>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</si>
  <si>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</si>
  <si>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</t>
  </si>
  <si>
    <t>IBVS 4711</t>
  </si>
  <si>
    <t>VS Bulletin 40</t>
  </si>
  <si>
    <t>VS Bulletin 33</t>
  </si>
  <si>
    <t>VS Bulletin 38</t>
  </si>
  <si>
    <t># of data points:</t>
  </si>
  <si>
    <t>EW/KW</t>
  </si>
  <si>
    <t>EL Aqr /  GSC 05830-00377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</si>
  <si>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</si>
  <si>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</si>
  <si>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</si>
  <si>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</si>
  <si>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</si>
  <si>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</si>
  <si>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II</t>
  </si>
  <si>
    <t>IBVS 5871</t>
  </si>
  <si>
    <t>period checked by ToMcat 2009-02-04</t>
  </si>
  <si>
    <t>Add cycle</t>
  </si>
  <si>
    <t>Old Cycle</t>
  </si>
  <si>
    <t>IBVS 5960</t>
  </si>
  <si>
    <t>IBVS 6042</t>
  </si>
  <si>
    <t>2013-03-07 VSX agrees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</si>
  <si>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</si>
  <si>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</si>
  <si>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</si>
  <si>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</si>
  <si>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</si>
  <si>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</si>
  <si>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</si>
  <si>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</si>
  <si>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</si>
  <si>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</si>
  <si>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</si>
  <si>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</si>
  <si>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2439486.642 </t>
  </si>
  <si>
    <t> 27.12.1966 03:24 </t>
  </si>
  <si>
    <t> -0.024 </t>
  </si>
  <si>
    <t>E </t>
  </si>
  <si>
    <t>?</t>
  </si>
  <si>
    <t> K.Stepien </t>
  </si>
  <si>
    <t> PASP 80.221 </t>
  </si>
  <si>
    <t>2450420.907 </t>
  </si>
  <si>
    <t> 03.12.1996 09:46 </t>
  </si>
  <si>
    <t> -0.006 </t>
  </si>
  <si>
    <t>C </t>
  </si>
  <si>
    <t> K.Nagai </t>
  </si>
  <si>
    <t>VSB 47 </t>
  </si>
  <si>
    <t>2451080.4443 </t>
  </si>
  <si>
    <t> 23.09.1998 22:39 </t>
  </si>
  <si>
    <t> 0.0010 </t>
  </si>
  <si>
    <t>o</t>
  </si>
  <si>
    <t> W.Kleikamp </t>
  </si>
  <si>
    <t>BAVM 117 </t>
  </si>
  <si>
    <t>2451137.981 </t>
  </si>
  <si>
    <t> 20.11.1998 11:32 </t>
  </si>
  <si>
    <t> 0.009 </t>
  </si>
  <si>
    <t>2451498.3045 </t>
  </si>
  <si>
    <t> 15.11.1999 19:18 </t>
  </si>
  <si>
    <t> -0.0020 </t>
  </si>
  <si>
    <t>-I</t>
  </si>
  <si>
    <t>BAVM 132 </t>
  </si>
  <si>
    <t>2451809.0542 </t>
  </si>
  <si>
    <t> 21.09.2000 13:18 </t>
  </si>
  <si>
    <t>-1435.5</t>
  </si>
  <si>
    <t> -0.0019 </t>
  </si>
  <si>
    <t> Kiyota </t>
  </si>
  <si>
    <t>VSB 38 </t>
  </si>
  <si>
    <t>2452497.2312 </t>
  </si>
  <si>
    <t> 10.08.2002 17:32 </t>
  </si>
  <si>
    <t>-6</t>
  </si>
  <si>
    <t> 0.0007 </t>
  </si>
  <si>
    <t>VSB 40 </t>
  </si>
  <si>
    <t>2453260.7514 </t>
  </si>
  <si>
    <t> 12.09.2004 06:02 </t>
  </si>
  <si>
    <t>1580</t>
  </si>
  <si>
    <t> 0.0059 </t>
  </si>
  <si>
    <t> W.Ogloza et al. </t>
  </si>
  <si>
    <t>IBVS 5843 </t>
  </si>
  <si>
    <t>2453309.6208 </t>
  </si>
  <si>
    <t> 31.10.2004 02:53 </t>
  </si>
  <si>
    <t>1681.5</t>
  </si>
  <si>
    <t> 0.0122 </t>
  </si>
  <si>
    <t>2453310.5820 </t>
  </si>
  <si>
    <t> 01.11.2004 01:58 </t>
  </si>
  <si>
    <t>1683.5</t>
  </si>
  <si>
    <t> 0.0106 </t>
  </si>
  <si>
    <t>2453621.0814 </t>
  </si>
  <si>
    <t> 07.09.2005 13:57 </t>
  </si>
  <si>
    <t>2328.5</t>
  </si>
  <si>
    <t> 0.0011 </t>
  </si>
  <si>
    <t>VSB 44 </t>
  </si>
  <si>
    <t>2453972.2687 </t>
  </si>
  <si>
    <t> 24.08.2006 18:26 </t>
  </si>
  <si>
    <t>3058</t>
  </si>
  <si>
    <t> 0.0004 </t>
  </si>
  <si>
    <t> K.Nagai et al. </t>
  </si>
  <si>
    <t>VSB 45 </t>
  </si>
  <si>
    <t>2454004.7676 </t>
  </si>
  <si>
    <t> 26.09.2006 06:25 </t>
  </si>
  <si>
    <t>3125.5</t>
  </si>
  <si>
    <t> 0.0041 </t>
  </si>
  <si>
    <t>2454005.7290 </t>
  </si>
  <si>
    <t> 27.09.2006 05:29 </t>
  </si>
  <si>
    <t>3127.5</t>
  </si>
  <si>
    <t> 0.0027 </t>
  </si>
  <si>
    <t>2454006.6899 </t>
  </si>
  <si>
    <t> 28.09.2006 04:33 </t>
  </si>
  <si>
    <t>3129.5</t>
  </si>
  <si>
    <t> 0.0008 </t>
  </si>
  <si>
    <t>2454011.7441 </t>
  </si>
  <si>
    <t> 03.10.2006 05:51 </t>
  </si>
  <si>
    <t>3140</t>
  </si>
  <si>
    <t> 0.0002 </t>
  </si>
  <si>
    <t>2454023.0604 </t>
  </si>
  <si>
    <t> 14.10.2006 13:26 </t>
  </si>
  <si>
    <t>3163.5</t>
  </si>
  <si>
    <t> 0.0034 </t>
  </si>
  <si>
    <t> K. Nagai et al. </t>
  </si>
  <si>
    <t>2454028.5967 </t>
  </si>
  <si>
    <t> 20.10.2006 02:19 </t>
  </si>
  <si>
    <t>3175</t>
  </si>
  <si>
    <t> 0.0035 </t>
  </si>
  <si>
    <t>2454038.6943 </t>
  </si>
  <si>
    <t> 30.10.2006 04:39 </t>
  </si>
  <si>
    <t>3196</t>
  </si>
  <si>
    <t> -0.0085 </t>
  </si>
  <si>
    <t>2454769.726 </t>
  </si>
  <si>
    <t> 30.10.2008 05:25 </t>
  </si>
  <si>
    <t>4714.5</t>
  </si>
  <si>
    <t> 0.003 </t>
  </si>
  <si>
    <t> R.Diethelm </t>
  </si>
  <si>
    <t>IBVS 5871 </t>
  </si>
  <si>
    <t>2454775.0296 </t>
  </si>
  <si>
    <t> 04.11.2008 12:42 </t>
  </si>
  <si>
    <t>4725.5</t>
  </si>
  <si>
    <t> 0.0114 </t>
  </si>
  <si>
    <t>Ic</t>
  </si>
  <si>
    <t> K.Nakajima </t>
  </si>
  <si>
    <t>VSB 48 </t>
  </si>
  <si>
    <t>2455138.9713 </t>
  </si>
  <si>
    <t> 03.11.2009 11:18 </t>
  </si>
  <si>
    <t>5481.5</t>
  </si>
  <si>
    <t> 0.0078 </t>
  </si>
  <si>
    <t>Rc</t>
  </si>
  <si>
    <t>VSB 50 </t>
  </si>
  <si>
    <t>2455506.6662 </t>
  </si>
  <si>
    <t> 06.11.2010 03:59 </t>
  </si>
  <si>
    <t>6245</t>
  </si>
  <si>
    <t> 0.1467 </t>
  </si>
  <si>
    <t>IBVS 5960 </t>
  </si>
  <si>
    <t>2456239.7331 </t>
  </si>
  <si>
    <t> 08.11.2012 05:35 </t>
  </si>
  <si>
    <t>7768</t>
  </si>
  <si>
    <t> 0.0274 </t>
  </si>
  <si>
    <t>IBVS 6042 </t>
  </si>
  <si>
    <t>s6</t>
  </si>
  <si>
    <t>s7</t>
  </si>
  <si>
    <t>VSB, 91</t>
  </si>
  <si>
    <t>JAAVSO 51, 138</t>
  </si>
  <si>
    <t xml:space="preserve">Mag </t>
  </si>
  <si>
    <t>Next ToM-P</t>
  </si>
  <si>
    <t>Next ToM-S</t>
  </si>
  <si>
    <t>10.35-10.75</t>
  </si>
  <si>
    <t>VSX</t>
  </si>
  <si>
    <t>BAV Journal 94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</si>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</sst>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5" fillId="0" borderId="0" xfId="0" quotePrefix="1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19" xfId="0" applyBorder="1">
      <alignment vertical="top"/>
    </xf>
    <xf numFmtId="0" fontId="37" fillId="0" borderId="22" xfId="0" applyFont="1" applyBorder="1" applyAlignment="1">
      <alignment horizontal="right" vertical="center"/>
    </xf>
    <xf numFmtId="0" fontId="37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22" fontId="38" fillId="0" borderId="23" xfId="0" applyNumberFormat="1" applyFont="1" applyBorder="1" applyAlignment="1">
      <alignment horizontal="right" vertical="center"/>
    </xf>
    <xf numFmtId="22" fontId="38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0629370629370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E-4185-80A0-2C1F7A899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1.1999999999999999E-3</c:v>
                  </c:pt>
                  <c:pt idx="46">
                    <c:v>2.2000000000000001E-3</c:v>
                  </c:pt>
                  <c:pt idx="47">
                    <c:v>1.1000000000000001E-3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1E-3</c:v>
                  </c:pt>
                  <c:pt idx="53">
                    <c:v>8.0000000000000004E-4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3.0000000000000001E-3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8.0000000000000004E-4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5.0000000000000001E-4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8.9999999999999998E-4</c:v>
                  </c:pt>
                  <c:pt idx="84">
                    <c:v>5.0000000000000001E-4</c:v>
                  </c:pt>
                  <c:pt idx="85">
                    <c:v>5.0000000000000001E-4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8.0000000000000004E-4</c:v>
                  </c:pt>
                  <c:pt idx="91">
                    <c:v>6.9999999999999999E-4</c:v>
                  </c:pt>
                  <c:pt idx="92">
                    <c:v>5.9999999999999995E-4</c:v>
                  </c:pt>
                  <c:pt idx="93">
                    <c:v>5.9999999999999995E-4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5.0000000000000001E-4</c:v>
                  </c:pt>
                  <c:pt idx="97">
                    <c:v>8.9999999999999998E-4</c:v>
                  </c:pt>
                  <c:pt idx="98">
                    <c:v>6.1000000000000004E-3</c:v>
                  </c:pt>
                  <c:pt idx="99">
                    <c:v>1.2999999999999999E-3</c:v>
                  </c:pt>
                  <c:pt idx="100">
                    <c:v>8.9999999999999998E-4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6.9999999999999999E-4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2.0000000000000001E-4</c:v>
                  </c:pt>
                  <c:pt idx="107">
                    <c:v>1.6999999999999999E-3</c:v>
                  </c:pt>
                  <c:pt idx="108">
                    <c:v>1.2999999999999999E-3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5.0000000000000001E-4</c:v>
                  </c:pt>
                  <c:pt idx="114">
                    <c:v>1.1000000000000001E-3</c:v>
                  </c:pt>
                  <c:pt idx="115">
                    <c:v>5.9999999999999995E-4</c:v>
                  </c:pt>
                  <c:pt idx="116">
                    <c:v>3.8999999999999998E-3</c:v>
                  </c:pt>
                  <c:pt idx="117">
                    <c:v>2.9999999999999997E-4</c:v>
                  </c:pt>
                  <c:pt idx="118">
                    <c:v>5.0000000000000001E-4</c:v>
                  </c:pt>
                  <c:pt idx="119">
                    <c:v>1.6999999999999999E-3</c:v>
                  </c:pt>
                  <c:pt idx="120">
                    <c:v>4.0000000000000002E-4</c:v>
                  </c:pt>
                  <c:pt idx="121">
                    <c:v>1E-3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0</c:v>
                  </c:pt>
                  <c:pt idx="129">
                    <c:v>8.9999999999999998E-4</c:v>
                  </c:pt>
                  <c:pt idx="130">
                    <c:v>5.9999999999999995E-4</c:v>
                  </c:pt>
                  <c:pt idx="131">
                    <c:v>1E-3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5.9999999999999995E-4</c:v>
                  </c:pt>
                  <c:pt idx="138">
                    <c:v>5.9999999999999995E-4</c:v>
                  </c:pt>
                  <c:pt idx="139">
                    <c:v>8.0000000000000004E-4</c:v>
                  </c:pt>
                  <c:pt idx="140">
                    <c:v>8.0000000000000004E-4</c:v>
                  </c:pt>
                  <c:pt idx="141">
                    <c:v>1.1000000000000001E-3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8.0000000000000004E-4</c:v>
                  </c:pt>
                  <c:pt idx="145">
                    <c:v>5.9999999999999995E-4</c:v>
                  </c:pt>
                  <c:pt idx="146">
                    <c:v>6.9999999999999999E-4</c:v>
                  </c:pt>
                  <c:pt idx="147">
                    <c:v>5.9999999999999995E-4</c:v>
                  </c:pt>
                  <c:pt idx="148">
                    <c:v>5.0000000000000001E-4</c:v>
                  </c:pt>
                  <c:pt idx="149">
                    <c:v>1.1000000000000001E-3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6.9999999999999999E-4</c:v>
                  </c:pt>
                  <c:pt idx="153">
                    <c:v>5.9999999999999995E-4</c:v>
                  </c:pt>
                  <c:pt idx="154">
                    <c:v>8.9999999999999998E-4</c:v>
                  </c:pt>
                  <c:pt idx="155">
                    <c:v>8.9999999999999998E-4</c:v>
                  </c:pt>
                  <c:pt idx="156">
                    <c:v>8.9999999999999998E-4</c:v>
                  </c:pt>
                  <c:pt idx="157">
                    <c:v>5.9999999999999995E-4</c:v>
                  </c:pt>
                  <c:pt idx="158">
                    <c:v>6.9999999999999999E-4</c:v>
                  </c:pt>
                  <c:pt idx="159">
                    <c:v>8.9999999999999998E-4</c:v>
                  </c:pt>
                  <c:pt idx="160">
                    <c:v>1.1000000000000001E-3</c:v>
                  </c:pt>
                  <c:pt idx="161">
                    <c:v>5.9999999999999995E-4</c:v>
                  </c:pt>
                  <c:pt idx="162">
                    <c:v>8.9999999999999998E-4</c:v>
                  </c:pt>
                  <c:pt idx="163">
                    <c:v>8.0000000000000004E-4</c:v>
                  </c:pt>
                  <c:pt idx="164">
                    <c:v>8.9999999999999998E-4</c:v>
                  </c:pt>
                  <c:pt idx="165">
                    <c:v>2.9999999999999997E-4</c:v>
                  </c:pt>
                  <c:pt idx="166">
                    <c:v>5.9999999999999995E-4</c:v>
                  </c:pt>
                  <c:pt idx="167">
                    <c:v>8.0000000000000004E-4</c:v>
                  </c:pt>
                  <c:pt idx="168">
                    <c:v>8.0000000000000004E-4</c:v>
                  </c:pt>
                  <c:pt idx="169">
                    <c:v>5.9999999999999995E-4</c:v>
                  </c:pt>
                  <c:pt idx="170">
                    <c:v>5.9999999999999995E-4</c:v>
                  </c:pt>
                  <c:pt idx="171">
                    <c:v>1.9E-3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2.9999999999999997E-4</c:v>
                  </c:pt>
                  <c:pt idx="177">
                    <c:v>2.9999999999999997E-4</c:v>
                  </c:pt>
                  <c:pt idx="178">
                    <c:v>6.9999999999999999E-4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1E-3</c:v>
                  </c:pt>
                  <c:pt idx="183">
                    <c:v>8.0000000000000004E-4</c:v>
                  </c:pt>
                  <c:pt idx="184">
                    <c:v>8.0000000000000004E-4</c:v>
                  </c:pt>
                  <c:pt idx="185">
                    <c:v>1.1000000000000001E-3</c:v>
                  </c:pt>
                  <c:pt idx="186">
                    <c:v>6.9999999999999999E-4</c:v>
                  </c:pt>
                  <c:pt idx="187">
                    <c:v>1.1000000000000001E-3</c:v>
                  </c:pt>
                  <c:pt idx="188">
                    <c:v>3.7000000000000002E-3</c:v>
                  </c:pt>
                  <c:pt idx="189">
                    <c:v>5.0000000000000001E-3</c:v>
                  </c:pt>
                  <c:pt idx="190">
                    <c:v>1E-3</c:v>
                  </c:pt>
                  <c:pt idx="191">
                    <c:v>3.5999999999999999E-3</c:v>
                  </c:pt>
                  <c:pt idx="192">
                    <c:v>1.6999999999999999E-3</c:v>
                  </c:pt>
                  <c:pt idx="193">
                    <c:v>1.1999999999999999E-3</c:v>
                  </c:pt>
                  <c:pt idx="194">
                    <c:v>1.4E-3</c:v>
                  </c:pt>
                  <c:pt idx="195">
                    <c:v>2.5000000000000001E-3</c:v>
                  </c:pt>
                  <c:pt idx="196">
                    <c:v>1.1000000000000001E-3</c:v>
                  </c:pt>
                  <c:pt idx="197">
                    <c:v>8.9999999999999998E-4</c:v>
                  </c:pt>
                  <c:pt idx="198">
                    <c:v>5.9999999999999995E-4</c:v>
                  </c:pt>
                  <c:pt idx="199">
                    <c:v>1.4E-3</c:v>
                  </c:pt>
                  <c:pt idx="200">
                    <c:v>8.0000000000000004E-4</c:v>
                  </c:pt>
                  <c:pt idx="201">
                    <c:v>8.9999999999999998E-4</c:v>
                  </c:pt>
                  <c:pt idx="202">
                    <c:v>6.9999999999999999E-4</c:v>
                  </c:pt>
                  <c:pt idx="203">
                    <c:v>6.9999999999999999E-4</c:v>
                  </c:pt>
                  <c:pt idx="204">
                    <c:v>8.9999999999999998E-4</c:v>
                  </c:pt>
                  <c:pt idx="205">
                    <c:v>1.1999999999999999E-3</c:v>
                  </c:pt>
                  <c:pt idx="206">
                    <c:v>2.2000000000000001E-3</c:v>
                  </c:pt>
                  <c:pt idx="207">
                    <c:v>1.1999999999999999E-3</c:v>
                  </c:pt>
                  <c:pt idx="208">
                    <c:v>8.9999999999999998E-4</c:v>
                  </c:pt>
                  <c:pt idx="209">
                    <c:v>8.0000000000000004E-4</c:v>
                  </c:pt>
                  <c:pt idx="210">
                    <c:v>2.0999999999999999E-3</c:v>
                  </c:pt>
                  <c:pt idx="211">
                    <c:v>1.1999999999999999E-3</c:v>
                  </c:pt>
                  <c:pt idx="212">
                    <c:v>1E-3</c:v>
                  </c:pt>
                  <c:pt idx="213">
                    <c:v>2.3999999999999998E-3</c:v>
                  </c:pt>
                  <c:pt idx="214">
                    <c:v>1.1000000000000001E-3</c:v>
                  </c:pt>
                  <c:pt idx="215">
                    <c:v>1.1999999999999999E-3</c:v>
                  </c:pt>
                  <c:pt idx="216">
                    <c:v>1.5E-3</c:v>
                  </c:pt>
                  <c:pt idx="217">
                    <c:v>6.9999999999999999E-4</c:v>
                  </c:pt>
                  <c:pt idx="218">
                    <c:v>1.1000000000000001E-3</c:v>
                  </c:pt>
                  <c:pt idx="219">
                    <c:v>2E-3</c:v>
                  </c:pt>
                  <c:pt idx="220">
                    <c:v>2.5999999999999999E-3</c:v>
                  </c:pt>
                  <c:pt idx="221">
                    <c:v>1.4E-3</c:v>
                  </c:pt>
                  <c:pt idx="222">
                    <c:v>2.5999999999999999E-3</c:v>
                  </c:pt>
                  <c:pt idx="223">
                    <c:v>3.0000000000000001E-3</c:v>
                  </c:pt>
                  <c:pt idx="224">
                    <c:v>5.0000000000000001E-4</c:v>
                  </c:pt>
                  <c:pt idx="225">
                    <c:v>1.1000000000000001E-3</c:v>
                  </c:pt>
                  <c:pt idx="226">
                    <c:v>2.2000000000000001E-3</c:v>
                  </c:pt>
                  <c:pt idx="227">
                    <c:v>1E-3</c:v>
                  </c:pt>
                  <c:pt idx="228">
                    <c:v>1.1999999999999999E-3</c:v>
                  </c:pt>
                  <c:pt idx="229">
                    <c:v>1.2999999999999999E-3</c:v>
                  </c:pt>
                  <c:pt idx="230">
                    <c:v>1.9E-3</c:v>
                  </c:pt>
                  <c:pt idx="231">
                    <c:v>1.4E-3</c:v>
                  </c:pt>
                  <c:pt idx="232">
                    <c:v>1.6000000000000001E-3</c:v>
                  </c:pt>
                  <c:pt idx="233">
                    <c:v>8.9999999999999998E-4</c:v>
                  </c:pt>
                  <c:pt idx="234">
                    <c:v>2.8E-3</c:v>
                  </c:pt>
                  <c:pt idx="235">
                    <c:v>1.1000000000000001E-3</c:v>
                  </c:pt>
                  <c:pt idx="236">
                    <c:v>1.2999999999999999E-3</c:v>
                  </c:pt>
                  <c:pt idx="237">
                    <c:v>1.1000000000000001E-3</c:v>
                  </c:pt>
                  <c:pt idx="238">
                    <c:v>1.6000000000000001E-3</c:v>
                  </c:pt>
                  <c:pt idx="239">
                    <c:v>1.5E-3</c:v>
                  </c:pt>
                  <c:pt idx="240">
                    <c:v>1.1000000000000001E-3</c:v>
                  </c:pt>
                  <c:pt idx="241">
                    <c:v>1.5E-3</c:v>
                  </c:pt>
                  <c:pt idx="242">
                    <c:v>1E-3</c:v>
                  </c:pt>
                  <c:pt idx="243">
                    <c:v>1.1999999999999999E-3</c:v>
                  </c:pt>
                  <c:pt idx="244">
                    <c:v>8.0000000000000004E-4</c:v>
                  </c:pt>
                  <c:pt idx="245">
                    <c:v>2.3999999999999998E-3</c:v>
                  </c:pt>
                  <c:pt idx="246">
                    <c:v>2E-3</c:v>
                  </c:pt>
                  <c:pt idx="247">
                    <c:v>3.8E-3</c:v>
                  </c:pt>
                  <c:pt idx="248">
                    <c:v>1.6999999999999999E-3</c:v>
                  </c:pt>
                  <c:pt idx="249">
                    <c:v>1.2999999999999999E-3</c:v>
                  </c:pt>
                  <c:pt idx="250">
                    <c:v>1E-3</c:v>
                  </c:pt>
                  <c:pt idx="251">
                    <c:v>3.8999999999999998E-3</c:v>
                  </c:pt>
                  <c:pt idx="252">
                    <c:v>2.3999999999999998E-3</c:v>
                  </c:pt>
                  <c:pt idx="253">
                    <c:v>6.6E-3</c:v>
                  </c:pt>
                  <c:pt idx="254">
                    <c:v>1.4E-3</c:v>
                  </c:pt>
                  <c:pt idx="255">
                    <c:v>2.0999999999999999E-3</c:v>
                  </c:pt>
                  <c:pt idx="256">
                    <c:v>1.6000000000000001E-3</c:v>
                  </c:pt>
                  <c:pt idx="257">
                    <c:v>5.1999999999999998E-3</c:v>
                  </c:pt>
                  <c:pt idx="258">
                    <c:v>1.8E-3</c:v>
                  </c:pt>
                  <c:pt idx="259">
                    <c:v>2.8999999999999998E-3</c:v>
                  </c:pt>
                  <c:pt idx="260">
                    <c:v>8.9999999999999998E-4</c:v>
                  </c:pt>
                  <c:pt idx="261">
                    <c:v>1.1000000000000001E-3</c:v>
                  </c:pt>
                  <c:pt idx="262">
                    <c:v>0.01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1.1999999999999999E-3</c:v>
                  </c:pt>
                  <c:pt idx="46">
                    <c:v>2.2000000000000001E-3</c:v>
                  </c:pt>
                  <c:pt idx="47">
                    <c:v>1.1000000000000001E-3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1E-3</c:v>
                  </c:pt>
                  <c:pt idx="53">
                    <c:v>8.0000000000000004E-4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3.0000000000000001E-3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8.0000000000000004E-4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5.0000000000000001E-4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8.9999999999999998E-4</c:v>
                  </c:pt>
                  <c:pt idx="84">
                    <c:v>5.0000000000000001E-4</c:v>
                  </c:pt>
                  <c:pt idx="85">
                    <c:v>5.0000000000000001E-4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8.0000000000000004E-4</c:v>
                  </c:pt>
                  <c:pt idx="91">
                    <c:v>6.9999999999999999E-4</c:v>
                  </c:pt>
                  <c:pt idx="92">
                    <c:v>5.9999999999999995E-4</c:v>
                  </c:pt>
                  <c:pt idx="93">
                    <c:v>5.9999999999999995E-4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5.0000000000000001E-4</c:v>
                  </c:pt>
                  <c:pt idx="97">
                    <c:v>8.9999999999999998E-4</c:v>
                  </c:pt>
                  <c:pt idx="98">
                    <c:v>6.1000000000000004E-3</c:v>
                  </c:pt>
                  <c:pt idx="99">
                    <c:v>1.2999999999999999E-3</c:v>
                  </c:pt>
                  <c:pt idx="100">
                    <c:v>8.9999999999999998E-4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6.9999999999999999E-4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2.0000000000000001E-4</c:v>
                  </c:pt>
                  <c:pt idx="107">
                    <c:v>1.6999999999999999E-3</c:v>
                  </c:pt>
                  <c:pt idx="108">
                    <c:v>1.2999999999999999E-3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5.0000000000000001E-4</c:v>
                  </c:pt>
                  <c:pt idx="114">
                    <c:v>1.1000000000000001E-3</c:v>
                  </c:pt>
                  <c:pt idx="115">
                    <c:v>5.9999999999999995E-4</c:v>
                  </c:pt>
                  <c:pt idx="116">
                    <c:v>3.8999999999999998E-3</c:v>
                  </c:pt>
                  <c:pt idx="117">
                    <c:v>2.9999999999999997E-4</c:v>
                  </c:pt>
                  <c:pt idx="118">
                    <c:v>5.0000000000000001E-4</c:v>
                  </c:pt>
                  <c:pt idx="119">
                    <c:v>1.6999999999999999E-3</c:v>
                  </c:pt>
                  <c:pt idx="120">
                    <c:v>4.0000000000000002E-4</c:v>
                  </c:pt>
                  <c:pt idx="121">
                    <c:v>1E-3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0</c:v>
                  </c:pt>
                  <c:pt idx="129">
                    <c:v>8.9999999999999998E-4</c:v>
                  </c:pt>
                  <c:pt idx="130">
                    <c:v>5.9999999999999995E-4</c:v>
                  </c:pt>
                  <c:pt idx="131">
                    <c:v>1E-3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5.9999999999999995E-4</c:v>
                  </c:pt>
                  <c:pt idx="138">
                    <c:v>5.9999999999999995E-4</c:v>
                  </c:pt>
                  <c:pt idx="139">
                    <c:v>8.0000000000000004E-4</c:v>
                  </c:pt>
                  <c:pt idx="140">
                    <c:v>8.0000000000000004E-4</c:v>
                  </c:pt>
                  <c:pt idx="141">
                    <c:v>1.1000000000000001E-3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8.0000000000000004E-4</c:v>
                  </c:pt>
                  <c:pt idx="145">
                    <c:v>5.9999999999999995E-4</c:v>
                  </c:pt>
                  <c:pt idx="146">
                    <c:v>6.9999999999999999E-4</c:v>
                  </c:pt>
                  <c:pt idx="147">
                    <c:v>5.9999999999999995E-4</c:v>
                  </c:pt>
                  <c:pt idx="148">
                    <c:v>5.0000000000000001E-4</c:v>
                  </c:pt>
                  <c:pt idx="149">
                    <c:v>1.1000000000000001E-3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6.9999999999999999E-4</c:v>
                  </c:pt>
                  <c:pt idx="153">
                    <c:v>5.9999999999999995E-4</c:v>
                  </c:pt>
                  <c:pt idx="154">
                    <c:v>8.9999999999999998E-4</c:v>
                  </c:pt>
                  <c:pt idx="155">
                    <c:v>8.9999999999999998E-4</c:v>
                  </c:pt>
                  <c:pt idx="156">
                    <c:v>8.9999999999999998E-4</c:v>
                  </c:pt>
                  <c:pt idx="157">
                    <c:v>5.9999999999999995E-4</c:v>
                  </c:pt>
                  <c:pt idx="158">
                    <c:v>6.9999999999999999E-4</c:v>
                  </c:pt>
                  <c:pt idx="159">
                    <c:v>8.9999999999999998E-4</c:v>
                  </c:pt>
                  <c:pt idx="160">
                    <c:v>1.1000000000000001E-3</c:v>
                  </c:pt>
                  <c:pt idx="161">
                    <c:v>5.9999999999999995E-4</c:v>
                  </c:pt>
                  <c:pt idx="162">
                    <c:v>8.9999999999999998E-4</c:v>
                  </c:pt>
                  <c:pt idx="163">
                    <c:v>8.0000000000000004E-4</c:v>
                  </c:pt>
                  <c:pt idx="164">
                    <c:v>8.9999999999999998E-4</c:v>
                  </c:pt>
                  <c:pt idx="165">
                    <c:v>2.9999999999999997E-4</c:v>
                  </c:pt>
                  <c:pt idx="166">
                    <c:v>5.9999999999999995E-4</c:v>
                  </c:pt>
                  <c:pt idx="167">
                    <c:v>8.0000000000000004E-4</c:v>
                  </c:pt>
                  <c:pt idx="168">
                    <c:v>8.0000000000000004E-4</c:v>
                  </c:pt>
                  <c:pt idx="169">
                    <c:v>5.9999999999999995E-4</c:v>
                  </c:pt>
                  <c:pt idx="170">
                    <c:v>5.9999999999999995E-4</c:v>
                  </c:pt>
                  <c:pt idx="171">
                    <c:v>1.9E-3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2.9999999999999997E-4</c:v>
                  </c:pt>
                  <c:pt idx="177">
                    <c:v>2.9999999999999997E-4</c:v>
                  </c:pt>
                  <c:pt idx="178">
                    <c:v>6.9999999999999999E-4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1E-3</c:v>
                  </c:pt>
                  <c:pt idx="183">
                    <c:v>8.0000000000000004E-4</c:v>
                  </c:pt>
                  <c:pt idx="184">
                    <c:v>8.0000000000000004E-4</c:v>
                  </c:pt>
                  <c:pt idx="185">
                    <c:v>1.1000000000000001E-3</c:v>
                  </c:pt>
                  <c:pt idx="186">
                    <c:v>6.9999999999999999E-4</c:v>
                  </c:pt>
                  <c:pt idx="187">
                    <c:v>1.1000000000000001E-3</c:v>
                  </c:pt>
                  <c:pt idx="188">
                    <c:v>3.7000000000000002E-3</c:v>
                  </c:pt>
                  <c:pt idx="189">
                    <c:v>5.0000000000000001E-3</c:v>
                  </c:pt>
                  <c:pt idx="190">
                    <c:v>1E-3</c:v>
                  </c:pt>
                  <c:pt idx="191">
                    <c:v>3.5999999999999999E-3</c:v>
                  </c:pt>
                  <c:pt idx="192">
                    <c:v>1.6999999999999999E-3</c:v>
                  </c:pt>
                  <c:pt idx="193">
                    <c:v>1.1999999999999999E-3</c:v>
                  </c:pt>
                  <c:pt idx="194">
                    <c:v>1.4E-3</c:v>
                  </c:pt>
                  <c:pt idx="195">
                    <c:v>2.5000000000000001E-3</c:v>
                  </c:pt>
                  <c:pt idx="196">
                    <c:v>1.1000000000000001E-3</c:v>
                  </c:pt>
                  <c:pt idx="197">
                    <c:v>8.9999999999999998E-4</c:v>
                  </c:pt>
                  <c:pt idx="198">
                    <c:v>5.9999999999999995E-4</c:v>
                  </c:pt>
                  <c:pt idx="199">
                    <c:v>1.4E-3</c:v>
                  </c:pt>
                  <c:pt idx="200">
                    <c:v>8.0000000000000004E-4</c:v>
                  </c:pt>
                  <c:pt idx="201">
                    <c:v>8.9999999999999998E-4</c:v>
                  </c:pt>
                  <c:pt idx="202">
                    <c:v>6.9999999999999999E-4</c:v>
                  </c:pt>
                  <c:pt idx="203">
                    <c:v>6.9999999999999999E-4</c:v>
                  </c:pt>
                  <c:pt idx="204">
                    <c:v>8.9999999999999998E-4</c:v>
                  </c:pt>
                  <c:pt idx="205">
                    <c:v>1.1999999999999999E-3</c:v>
                  </c:pt>
                  <c:pt idx="206">
                    <c:v>2.2000000000000001E-3</c:v>
                  </c:pt>
                  <c:pt idx="207">
                    <c:v>1.1999999999999999E-3</c:v>
                  </c:pt>
                  <c:pt idx="208">
                    <c:v>8.9999999999999998E-4</c:v>
                  </c:pt>
                  <c:pt idx="209">
                    <c:v>8.0000000000000004E-4</c:v>
                  </c:pt>
                  <c:pt idx="210">
                    <c:v>2.0999999999999999E-3</c:v>
                  </c:pt>
                  <c:pt idx="211">
                    <c:v>1.1999999999999999E-3</c:v>
                  </c:pt>
                  <c:pt idx="212">
                    <c:v>1E-3</c:v>
                  </c:pt>
                  <c:pt idx="213">
                    <c:v>2.3999999999999998E-3</c:v>
                  </c:pt>
                  <c:pt idx="214">
                    <c:v>1.1000000000000001E-3</c:v>
                  </c:pt>
                  <c:pt idx="215">
                    <c:v>1.1999999999999999E-3</c:v>
                  </c:pt>
                  <c:pt idx="216">
                    <c:v>1.5E-3</c:v>
                  </c:pt>
                  <c:pt idx="217">
                    <c:v>6.9999999999999999E-4</c:v>
                  </c:pt>
                  <c:pt idx="218">
                    <c:v>1.1000000000000001E-3</c:v>
                  </c:pt>
                  <c:pt idx="219">
                    <c:v>2E-3</c:v>
                  </c:pt>
                  <c:pt idx="220">
                    <c:v>2.5999999999999999E-3</c:v>
                  </c:pt>
                  <c:pt idx="221">
                    <c:v>1.4E-3</c:v>
                  </c:pt>
                  <c:pt idx="222">
                    <c:v>2.5999999999999999E-3</c:v>
                  </c:pt>
                  <c:pt idx="223">
                    <c:v>3.0000000000000001E-3</c:v>
                  </c:pt>
                  <c:pt idx="224">
                    <c:v>5.0000000000000001E-4</c:v>
                  </c:pt>
                  <c:pt idx="225">
                    <c:v>1.1000000000000001E-3</c:v>
                  </c:pt>
                  <c:pt idx="226">
                    <c:v>2.2000000000000001E-3</c:v>
                  </c:pt>
                  <c:pt idx="227">
                    <c:v>1E-3</c:v>
                  </c:pt>
                  <c:pt idx="228">
                    <c:v>1.1999999999999999E-3</c:v>
                  </c:pt>
                  <c:pt idx="229">
                    <c:v>1.2999999999999999E-3</c:v>
                  </c:pt>
                  <c:pt idx="230">
                    <c:v>1.9E-3</c:v>
                  </c:pt>
                  <c:pt idx="231">
                    <c:v>1.4E-3</c:v>
                  </c:pt>
                  <c:pt idx="232">
                    <c:v>1.6000000000000001E-3</c:v>
                  </c:pt>
                  <c:pt idx="233">
                    <c:v>8.9999999999999998E-4</c:v>
                  </c:pt>
                  <c:pt idx="234">
                    <c:v>2.8E-3</c:v>
                  </c:pt>
                  <c:pt idx="235">
                    <c:v>1.1000000000000001E-3</c:v>
                  </c:pt>
                  <c:pt idx="236">
                    <c:v>1.2999999999999999E-3</c:v>
                  </c:pt>
                  <c:pt idx="237">
                    <c:v>1.1000000000000001E-3</c:v>
                  </c:pt>
                  <c:pt idx="238">
                    <c:v>1.6000000000000001E-3</c:v>
                  </c:pt>
                  <c:pt idx="239">
                    <c:v>1.5E-3</c:v>
                  </c:pt>
                  <c:pt idx="240">
                    <c:v>1.1000000000000001E-3</c:v>
                  </c:pt>
                  <c:pt idx="241">
                    <c:v>1.5E-3</c:v>
                  </c:pt>
                  <c:pt idx="242">
                    <c:v>1E-3</c:v>
                  </c:pt>
                  <c:pt idx="243">
                    <c:v>1.1999999999999999E-3</c:v>
                  </c:pt>
                  <c:pt idx="244">
                    <c:v>8.0000000000000004E-4</c:v>
                  </c:pt>
                  <c:pt idx="245">
                    <c:v>2.3999999999999998E-3</c:v>
                  </c:pt>
                  <c:pt idx="246">
                    <c:v>2E-3</c:v>
                  </c:pt>
                  <c:pt idx="247">
                    <c:v>3.8E-3</c:v>
                  </c:pt>
                  <c:pt idx="248">
                    <c:v>1.6999999999999999E-3</c:v>
                  </c:pt>
                  <c:pt idx="249">
                    <c:v>1.2999999999999999E-3</c:v>
                  </c:pt>
                  <c:pt idx="250">
                    <c:v>1E-3</c:v>
                  </c:pt>
                  <c:pt idx="251">
                    <c:v>3.8999999999999998E-3</c:v>
                  </c:pt>
                  <c:pt idx="252">
                    <c:v>2.3999999999999998E-3</c:v>
                  </c:pt>
                  <c:pt idx="253">
                    <c:v>6.6E-3</c:v>
                  </c:pt>
                  <c:pt idx="254">
                    <c:v>1.4E-3</c:v>
                  </c:pt>
                  <c:pt idx="255">
                    <c:v>2.0999999999999999E-3</c:v>
                  </c:pt>
                  <c:pt idx="256">
                    <c:v>1.6000000000000001E-3</c:v>
                  </c:pt>
                  <c:pt idx="257">
                    <c:v>5.1999999999999998E-3</c:v>
                  </c:pt>
                  <c:pt idx="258">
                    <c:v>1.8E-3</c:v>
                  </c:pt>
                  <c:pt idx="259">
                    <c:v>2.8999999999999998E-3</c:v>
                  </c:pt>
                  <c:pt idx="260">
                    <c:v>8.9999999999999998E-4</c:v>
                  </c:pt>
                  <c:pt idx="261">
                    <c:v>1.1000000000000001E-3</c:v>
                  </c:pt>
                  <c:pt idx="262">
                    <c:v>0.01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-2.639999998791609E-3</c:v>
                </c:pt>
                <c:pt idx="3">
                  <c:v>1.083499999367632E-2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E-4185-80A0-2C1F7A899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-2.9700000013690442E-3</c:v>
                </c:pt>
                <c:pt idx="2">
                  <c:v>2.630000002682209E-3</c:v>
                </c:pt>
                <c:pt idx="4">
                  <c:v>-1.0500000062165782E-3</c:v>
                </c:pt>
                <c:pt idx="6">
                  <c:v>-1.5049998764880002E-3</c:v>
                </c:pt>
                <c:pt idx="7">
                  <c:v>-1.0000020120060071E-4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E-4185-80A0-2C1F7A899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-1.5050000074552372E-3</c:v>
                </c:pt>
                <c:pt idx="8">
                  <c:v>-1.0000000474974513E-4</c:v>
                </c:pt>
                <c:pt idx="9">
                  <c:v>3.8399999975808896E-3</c:v>
                </c:pt>
                <c:pt idx="10">
                  <c:v>1.0124999993422534E-2</c:v>
                </c:pt>
                <c:pt idx="11">
                  <c:v>8.5049999979673885E-3</c:v>
                </c:pt>
                <c:pt idx="12">
                  <c:v>-1.5449999991687946E-3</c:v>
                </c:pt>
                <c:pt idx="13">
                  <c:v>-2.8400000010151416E-3</c:v>
                </c:pt>
                <c:pt idx="14">
                  <c:v>8.8499999401392415E-4</c:v>
                </c:pt>
                <c:pt idx="15">
                  <c:v>-5.3500000649364665E-4</c:v>
                </c:pt>
                <c:pt idx="16">
                  <c:v>-2.4550000089220703E-3</c:v>
                </c:pt>
                <c:pt idx="17">
                  <c:v>-3.0600000027334318E-3</c:v>
                </c:pt>
                <c:pt idx="18">
                  <c:v>1.049999991664663E-4</c:v>
                </c:pt>
                <c:pt idx="19">
                  <c:v>1.8999999883817509E-4</c:v>
                </c:pt>
                <c:pt idx="20">
                  <c:v>-1.1819999999715947E-2</c:v>
                </c:pt>
                <c:pt idx="61">
                  <c:v>-1.2050000004819594E-3</c:v>
                </c:pt>
                <c:pt idx="66">
                  <c:v>6.884999995236285E-3</c:v>
                </c:pt>
                <c:pt idx="128">
                  <c:v>2.6249999937135726E-3</c:v>
                </c:pt>
                <c:pt idx="176">
                  <c:v>1.3039999997999985E-2</c:v>
                </c:pt>
                <c:pt idx="177">
                  <c:v>1.1879999998200219E-2</c:v>
                </c:pt>
                <c:pt idx="178">
                  <c:v>1.3259999999718275E-2</c:v>
                </c:pt>
                <c:pt idx="179">
                  <c:v>1.3854999997420236E-2</c:v>
                </c:pt>
                <c:pt idx="180">
                  <c:v>1.3884999993024394E-2</c:v>
                </c:pt>
                <c:pt idx="181">
                  <c:v>1.3764999996055849E-2</c:v>
                </c:pt>
                <c:pt idx="224">
                  <c:v>2.0459999992453959E-2</c:v>
                </c:pt>
                <c:pt idx="262">
                  <c:v>5.3434999994351529E-2</c:v>
                </c:pt>
                <c:pt idx="263">
                  <c:v>0.10507000008510659</c:v>
                </c:pt>
                <c:pt idx="264">
                  <c:v>8.2674999815935735E-2</c:v>
                </c:pt>
                <c:pt idx="265">
                  <c:v>9.8159999994095415E-2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E-4185-80A0-2C1F7A899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21">
                  <c:v>2.1899999919696711E-3</c:v>
                </c:pt>
                <c:pt idx="22">
                  <c:v>1.3699998162337579E-3</c:v>
                </c:pt>
                <c:pt idx="23">
                  <c:v>5.1500009431038052E-4</c:v>
                </c:pt>
                <c:pt idx="24">
                  <c:v>1.5300000522984192E-3</c:v>
                </c:pt>
                <c:pt idx="25">
                  <c:v>2.5100000784732401E-3</c:v>
                </c:pt>
                <c:pt idx="26">
                  <c:v>1.6899999027373269E-3</c:v>
                </c:pt>
                <c:pt idx="27">
                  <c:v>1.0049998745671473E-3</c:v>
                </c:pt>
                <c:pt idx="28">
                  <c:v>1.8649999328772537E-3</c:v>
                </c:pt>
                <c:pt idx="29">
                  <c:v>1.4450000089709647E-3</c:v>
                </c:pt>
                <c:pt idx="30">
                  <c:v>1.5250001670210622E-3</c:v>
                </c:pt>
                <c:pt idx="31">
                  <c:v>1.1799999047070742E-3</c:v>
                </c:pt>
                <c:pt idx="32">
                  <c:v>2.6600000128382817E-3</c:v>
                </c:pt>
                <c:pt idx="33">
                  <c:v>3.8400001649279147E-3</c:v>
                </c:pt>
                <c:pt idx="34">
                  <c:v>2.0199998252792284E-3</c:v>
                </c:pt>
                <c:pt idx="35">
                  <c:v>2.6300000317860395E-3</c:v>
                </c:pt>
                <c:pt idx="36">
                  <c:v>8.650002273498103E-4</c:v>
                </c:pt>
                <c:pt idx="37">
                  <c:v>2.2450000396929681E-3</c:v>
                </c:pt>
                <c:pt idx="38">
                  <c:v>2.3399998317472637E-3</c:v>
                </c:pt>
                <c:pt idx="39">
                  <c:v>1.3199999957578257E-3</c:v>
                </c:pt>
                <c:pt idx="40">
                  <c:v>2.0999999760533683E-3</c:v>
                </c:pt>
                <c:pt idx="41">
                  <c:v>2.7950001531280577E-3</c:v>
                </c:pt>
                <c:pt idx="42">
                  <c:v>1.4749998954357579E-3</c:v>
                </c:pt>
                <c:pt idx="43">
                  <c:v>1.8099997760145925E-3</c:v>
                </c:pt>
                <c:pt idx="44">
                  <c:v>2.8900000979774632E-3</c:v>
                </c:pt>
                <c:pt idx="45">
                  <c:v>3.3700000421958975E-3</c:v>
                </c:pt>
                <c:pt idx="46">
                  <c:v>3.5299998926348053E-3</c:v>
                </c:pt>
                <c:pt idx="47">
                  <c:v>3.8100001765997149E-3</c:v>
                </c:pt>
                <c:pt idx="48">
                  <c:v>2.1450001222547144E-3</c:v>
                </c:pt>
                <c:pt idx="49">
                  <c:v>1.9050001865252852E-3</c:v>
                </c:pt>
                <c:pt idx="50">
                  <c:v>2.0600000789272599E-3</c:v>
                </c:pt>
                <c:pt idx="51">
                  <c:v>2.4200000625569373E-3</c:v>
                </c:pt>
                <c:pt idx="52">
                  <c:v>4.0150001004803926E-3</c:v>
                </c:pt>
                <c:pt idx="53">
                  <c:v>1.8500000369385816E-3</c:v>
                </c:pt>
                <c:pt idx="54">
                  <c:v>3.9300000571529381E-3</c:v>
                </c:pt>
                <c:pt idx="55">
                  <c:v>2.6500001549720764E-3</c:v>
                </c:pt>
                <c:pt idx="56">
                  <c:v>1.2500003504101187E-4</c:v>
                </c:pt>
                <c:pt idx="57">
                  <c:v>2.105000225128606E-3</c:v>
                </c:pt>
                <c:pt idx="58">
                  <c:v>2.6649998690118082E-3</c:v>
                </c:pt>
                <c:pt idx="59">
                  <c:v>4.2449998072697781E-3</c:v>
                </c:pt>
                <c:pt idx="60">
                  <c:v>2.4249999332823791E-3</c:v>
                </c:pt>
                <c:pt idx="62">
                  <c:v>2.2799997968832031E-3</c:v>
                </c:pt>
                <c:pt idx="63">
                  <c:v>2.459999785060063E-3</c:v>
                </c:pt>
                <c:pt idx="64">
                  <c:v>2.5399999431101605E-3</c:v>
                </c:pt>
                <c:pt idx="65">
                  <c:v>1.5999997995095327E-3</c:v>
                </c:pt>
                <c:pt idx="67">
                  <c:v>2.7350001109880395E-3</c:v>
                </c:pt>
                <c:pt idx="68">
                  <c:v>2.449999941745773E-3</c:v>
                </c:pt>
                <c:pt idx="69">
                  <c:v>2.0300000178394839E-3</c:v>
                </c:pt>
                <c:pt idx="70">
                  <c:v>3.9899998446344398E-3</c:v>
                </c:pt>
                <c:pt idx="71">
                  <c:v>3.9500000348198228E-3</c:v>
                </c:pt>
                <c:pt idx="72">
                  <c:v>3.3299999849987216E-3</c:v>
                </c:pt>
                <c:pt idx="73">
                  <c:v>4.5849998714402318E-3</c:v>
                </c:pt>
                <c:pt idx="74">
                  <c:v>4.5549998176284134E-3</c:v>
                </c:pt>
                <c:pt idx="75">
                  <c:v>3.9349997678073123E-3</c:v>
                </c:pt>
                <c:pt idx="76">
                  <c:v>5.3150000458117574E-3</c:v>
                </c:pt>
                <c:pt idx="77">
                  <c:v>3.4950001718243584E-3</c:v>
                </c:pt>
                <c:pt idx="78">
                  <c:v>4.5300001875148155E-3</c:v>
                </c:pt>
                <c:pt idx="79">
                  <c:v>3.9100001376937144E-3</c:v>
                </c:pt>
                <c:pt idx="80">
                  <c:v>4.9899999939952977E-3</c:v>
                </c:pt>
                <c:pt idx="81">
                  <c:v>6.2449998877127655E-3</c:v>
                </c:pt>
                <c:pt idx="82">
                  <c:v>5.4250001776381396E-3</c:v>
                </c:pt>
                <c:pt idx="83">
                  <c:v>5.0549998122733086E-3</c:v>
                </c:pt>
                <c:pt idx="84">
                  <c:v>4.3349999323254451E-3</c:v>
                </c:pt>
                <c:pt idx="85">
                  <c:v>5.3149999657762237E-3</c:v>
                </c:pt>
                <c:pt idx="86">
                  <c:v>3.6750000799656846E-3</c:v>
                </c:pt>
                <c:pt idx="87">
                  <c:v>4.9100002215709537E-3</c:v>
                </c:pt>
                <c:pt idx="88">
                  <c:v>5.5899998260429129E-3</c:v>
                </c:pt>
                <c:pt idx="89">
                  <c:v>6.4700000220909715E-3</c:v>
                </c:pt>
                <c:pt idx="90">
                  <c:v>4.9500001041451469E-3</c:v>
                </c:pt>
                <c:pt idx="91">
                  <c:v>3.5300000163260847E-3</c:v>
                </c:pt>
                <c:pt idx="92">
                  <c:v>4.9099998286692426E-3</c:v>
                </c:pt>
                <c:pt idx="93">
                  <c:v>5.589999898802489E-3</c:v>
                </c:pt>
                <c:pt idx="94">
                  <c:v>4.3649999061017297E-3</c:v>
                </c:pt>
                <c:pt idx="95">
                  <c:v>5.4450002280646004E-3</c:v>
                </c:pt>
                <c:pt idx="96">
                  <c:v>5.8249998764949851E-3</c:v>
                </c:pt>
                <c:pt idx="97">
                  <c:v>4.604999914590735E-3</c:v>
                </c:pt>
                <c:pt idx="98">
                  <c:v>4.1849999906844459E-3</c:v>
                </c:pt>
                <c:pt idx="99">
                  <c:v>3.5649999408633448E-3</c:v>
                </c:pt>
                <c:pt idx="100">
                  <c:v>3.5200001002522185E-3</c:v>
                </c:pt>
                <c:pt idx="101">
                  <c:v>4.200000170385465E-3</c:v>
                </c:pt>
                <c:pt idx="102">
                  <c:v>5.7750001506065018E-3</c:v>
                </c:pt>
                <c:pt idx="103">
                  <c:v>4.3349999250494875E-3</c:v>
                </c:pt>
                <c:pt idx="104">
                  <c:v>3.3349998411722481E-3</c:v>
                </c:pt>
                <c:pt idx="105">
                  <c:v>3.9300001808442175E-3</c:v>
                </c:pt>
                <c:pt idx="106">
                  <c:v>4.0699998935451731E-3</c:v>
                </c:pt>
                <c:pt idx="107">
                  <c:v>6.6050001551047899E-3</c:v>
                </c:pt>
                <c:pt idx="108">
                  <c:v>6.7850001432816498E-3</c:v>
                </c:pt>
                <c:pt idx="109">
                  <c:v>5.7450001695542596E-3</c:v>
                </c:pt>
                <c:pt idx="110">
                  <c:v>5.0249998312210664E-3</c:v>
                </c:pt>
                <c:pt idx="111">
                  <c:v>5.1949999033240601E-3</c:v>
                </c:pt>
                <c:pt idx="112">
                  <c:v>4.8749998095445335E-3</c:v>
                </c:pt>
                <c:pt idx="113">
                  <c:v>5.55499987967778E-3</c:v>
                </c:pt>
                <c:pt idx="114">
                  <c:v>5.335000081686303E-3</c:v>
                </c:pt>
                <c:pt idx="115">
                  <c:v>3.969999983382877E-3</c:v>
                </c:pt>
                <c:pt idx="116">
                  <c:v>4.3299999597365968E-3</c:v>
                </c:pt>
                <c:pt idx="117">
                  <c:v>5.7099997720797546E-3</c:v>
                </c:pt>
                <c:pt idx="118">
                  <c:v>5.7899999301298521E-3</c:v>
                </c:pt>
                <c:pt idx="119">
                  <c:v>4.0699998862692155E-3</c:v>
                </c:pt>
                <c:pt idx="120">
                  <c:v>6.3500000323983841E-3</c:v>
                </c:pt>
                <c:pt idx="121">
                  <c:v>5.2249998698243871E-3</c:v>
                </c:pt>
                <c:pt idx="122">
                  <c:v>5.6049999839160591E-3</c:v>
                </c:pt>
                <c:pt idx="123">
                  <c:v>4.984999934094958E-3</c:v>
                </c:pt>
                <c:pt idx="124">
                  <c:v>6.1650000861845911E-3</c:v>
                </c:pt>
                <c:pt idx="125">
                  <c:v>4.1450000862823799E-3</c:v>
                </c:pt>
                <c:pt idx="126">
                  <c:v>3.7999998239683919E-3</c:v>
                </c:pt>
                <c:pt idx="127">
                  <c:v>6.2349998624995351E-3</c:v>
                </c:pt>
                <c:pt idx="129">
                  <c:v>4.795000102603808E-3</c:v>
                </c:pt>
                <c:pt idx="130">
                  <c:v>4.9549999530427158E-3</c:v>
                </c:pt>
                <c:pt idx="131">
                  <c:v>4.2350000730948523E-3</c:v>
                </c:pt>
                <c:pt idx="132">
                  <c:v>5.3900000566500239E-3</c:v>
                </c:pt>
                <c:pt idx="133">
                  <c:v>5.0699999628704973E-3</c:v>
                </c:pt>
                <c:pt idx="134">
                  <c:v>5.1500001209205948E-3</c:v>
                </c:pt>
                <c:pt idx="135">
                  <c:v>5.4299999392242171E-3</c:v>
                </c:pt>
                <c:pt idx="136">
                  <c:v>5.7049997994909063E-3</c:v>
                </c:pt>
                <c:pt idx="137">
                  <c:v>6.3849998769001104E-3</c:v>
                </c:pt>
                <c:pt idx="138">
                  <c:v>6.0799999628216028E-3</c:v>
                </c:pt>
                <c:pt idx="139">
                  <c:v>6.1350000250968151E-3</c:v>
                </c:pt>
                <c:pt idx="140">
                  <c:v>8.0200001029879786E-3</c:v>
                </c:pt>
                <c:pt idx="141">
                  <c:v>8.0999997953767888E-3</c:v>
                </c:pt>
                <c:pt idx="142">
                  <c:v>7.335000074817799E-3</c:v>
                </c:pt>
                <c:pt idx="143">
                  <c:v>8.7149998871609569E-3</c:v>
                </c:pt>
                <c:pt idx="144">
                  <c:v>9.0550001914380118E-3</c:v>
                </c:pt>
                <c:pt idx="145">
                  <c:v>6.6099997711717151E-3</c:v>
                </c:pt>
                <c:pt idx="146">
                  <c:v>8.0500000694883056E-3</c:v>
                </c:pt>
                <c:pt idx="147">
                  <c:v>7.8299998058355413E-3</c:v>
                </c:pt>
                <c:pt idx="148">
                  <c:v>8.5649998654844239E-3</c:v>
                </c:pt>
                <c:pt idx="149">
                  <c:v>8.6450000235345215E-3</c:v>
                </c:pt>
                <c:pt idx="150">
                  <c:v>8.2250000996282324E-3</c:v>
                </c:pt>
                <c:pt idx="151">
                  <c:v>7.9000000478117727E-3</c:v>
                </c:pt>
                <c:pt idx="152">
                  <c:v>6.6800000859075226E-3</c:v>
                </c:pt>
                <c:pt idx="153">
                  <c:v>8.6599998103338294E-3</c:v>
                </c:pt>
                <c:pt idx="154">
                  <c:v>7.1399998996639624E-3</c:v>
                </c:pt>
                <c:pt idx="155">
                  <c:v>8.1199999258387834E-3</c:v>
                </c:pt>
                <c:pt idx="156">
                  <c:v>8.1749999080784619E-3</c:v>
                </c:pt>
                <c:pt idx="157">
                  <c:v>8.5349998844321817E-3</c:v>
                </c:pt>
                <c:pt idx="158">
                  <c:v>9.0949999939766712E-3</c:v>
                </c:pt>
                <c:pt idx="159">
                  <c:v>8.7749999001971446E-3</c:v>
                </c:pt>
                <c:pt idx="160">
                  <c:v>7.6300000582705252E-3</c:v>
                </c:pt>
                <c:pt idx="161">
                  <c:v>8.3100001356797293E-3</c:v>
                </c:pt>
                <c:pt idx="162">
                  <c:v>7.9649999461253174E-3</c:v>
                </c:pt>
                <c:pt idx="163">
                  <c:v>8.0150001231231727E-3</c:v>
                </c:pt>
                <c:pt idx="164">
                  <c:v>7.7500000188592821E-3</c:v>
                </c:pt>
                <c:pt idx="165">
                  <c:v>8.9900001912610605E-3</c:v>
                </c:pt>
                <c:pt idx="166">
                  <c:v>7.9049999112612568E-3</c:v>
                </c:pt>
                <c:pt idx="167">
                  <c:v>8.8200000318465754E-3</c:v>
                </c:pt>
                <c:pt idx="168">
                  <c:v>8.5999997754697688E-3</c:v>
                </c:pt>
                <c:pt idx="169">
                  <c:v>8.6799999335198663E-3</c:v>
                </c:pt>
                <c:pt idx="170">
                  <c:v>1.0060000211524311E-2</c:v>
                </c:pt>
                <c:pt idx="171">
                  <c:v>9.2149998599779792E-3</c:v>
                </c:pt>
                <c:pt idx="173">
                  <c:v>9.3700002253171988E-3</c:v>
                </c:pt>
                <c:pt idx="174">
                  <c:v>8.3299997859285213E-3</c:v>
                </c:pt>
                <c:pt idx="175">
                  <c:v>9.410000107891392E-3</c:v>
                </c:pt>
                <c:pt idx="182">
                  <c:v>1.5620000071066897E-2</c:v>
                </c:pt>
                <c:pt idx="183">
                  <c:v>1.8855000154871959E-2</c:v>
                </c:pt>
                <c:pt idx="184">
                  <c:v>1.7034999815223273E-2</c:v>
                </c:pt>
                <c:pt idx="185">
                  <c:v>1.7329999813227914E-2</c:v>
                </c:pt>
                <c:pt idx="186">
                  <c:v>1.860999979544431E-2</c:v>
                </c:pt>
                <c:pt idx="187">
                  <c:v>1.9090000205324031E-2</c:v>
                </c:pt>
                <c:pt idx="188">
                  <c:v>2.6770000025862828E-2</c:v>
                </c:pt>
                <c:pt idx="189">
                  <c:v>1.6385000177251641E-2</c:v>
                </c:pt>
                <c:pt idx="190">
                  <c:v>1.5465000171388965E-2</c:v>
                </c:pt>
                <c:pt idx="191">
                  <c:v>1.9144999801937956E-2</c:v>
                </c:pt>
                <c:pt idx="192">
                  <c:v>1.5184999960183632E-2</c:v>
                </c:pt>
                <c:pt idx="193">
                  <c:v>1.6980000131297857E-2</c:v>
                </c:pt>
                <c:pt idx="194">
                  <c:v>1.8159999817726202E-2</c:v>
                </c:pt>
                <c:pt idx="195">
                  <c:v>1.6399999964050949E-2</c:v>
                </c:pt>
                <c:pt idx="196">
                  <c:v>1.7435000052500982E-2</c:v>
                </c:pt>
                <c:pt idx="197">
                  <c:v>1.7114999965997413E-2</c:v>
                </c:pt>
                <c:pt idx="198">
                  <c:v>1.8350000100326724E-2</c:v>
                </c:pt>
                <c:pt idx="199">
                  <c:v>1.6150000192283187E-2</c:v>
                </c:pt>
                <c:pt idx="200">
                  <c:v>1.7644999934418593E-2</c:v>
                </c:pt>
                <c:pt idx="201">
                  <c:v>1.9884999812347814E-2</c:v>
                </c:pt>
                <c:pt idx="202">
                  <c:v>1.6565000158152543E-2</c:v>
                </c:pt>
                <c:pt idx="203">
                  <c:v>1.2940000044181943E-2</c:v>
                </c:pt>
                <c:pt idx="204">
                  <c:v>1.9079999809036963E-2</c:v>
                </c:pt>
                <c:pt idx="205">
                  <c:v>2.1760000214271713E-2</c:v>
                </c:pt>
                <c:pt idx="206">
                  <c:v>1.674000018829247E-2</c:v>
                </c:pt>
                <c:pt idx="207">
                  <c:v>1.8694999816943891E-2</c:v>
                </c:pt>
                <c:pt idx="208">
                  <c:v>1.7969999978959095E-2</c:v>
                </c:pt>
                <c:pt idx="209">
                  <c:v>1.5790000201377552E-2</c:v>
                </c:pt>
                <c:pt idx="210">
                  <c:v>1.636499994492624E-2</c:v>
                </c:pt>
                <c:pt idx="211">
                  <c:v>1.884500021697022E-2</c:v>
                </c:pt>
                <c:pt idx="212">
                  <c:v>1.5864999935729429E-2</c:v>
                </c:pt>
                <c:pt idx="213">
                  <c:v>1.6625000163912773E-2</c:v>
                </c:pt>
                <c:pt idx="214">
                  <c:v>2.0079999965673778E-2</c:v>
                </c:pt>
                <c:pt idx="215">
                  <c:v>2.0075000087672379E-2</c:v>
                </c:pt>
                <c:pt idx="216">
                  <c:v>1.115500016749138E-2</c:v>
                </c:pt>
                <c:pt idx="217">
                  <c:v>1.7850000003818423E-2</c:v>
                </c:pt>
                <c:pt idx="218">
                  <c:v>2.0404999930178747E-2</c:v>
                </c:pt>
                <c:pt idx="219">
                  <c:v>1.9484999924316071E-2</c:v>
                </c:pt>
                <c:pt idx="220">
                  <c:v>1.7985000224143732E-2</c:v>
                </c:pt>
                <c:pt idx="221">
                  <c:v>2.2279999946476892E-2</c:v>
                </c:pt>
                <c:pt idx="222">
                  <c:v>1.6915000196604524E-2</c:v>
                </c:pt>
                <c:pt idx="223">
                  <c:v>2.1329999886802398E-2</c:v>
                </c:pt>
                <c:pt idx="225">
                  <c:v>2.0204999796987977E-2</c:v>
                </c:pt>
                <c:pt idx="226">
                  <c:v>2.0284999955038074E-2</c:v>
                </c:pt>
                <c:pt idx="227">
                  <c:v>1.7800000190618448E-2</c:v>
                </c:pt>
                <c:pt idx="228">
                  <c:v>2.0379999827127904E-2</c:v>
                </c:pt>
                <c:pt idx="229">
                  <c:v>1.8359999827225693E-2</c:v>
                </c:pt>
                <c:pt idx="230">
                  <c:v>1.9440000149188563E-2</c:v>
                </c:pt>
                <c:pt idx="231">
                  <c:v>2.2320000207400881E-2</c:v>
                </c:pt>
                <c:pt idx="232">
                  <c:v>1.8795000003592577E-2</c:v>
                </c:pt>
                <c:pt idx="233">
                  <c:v>2.3800000177288894E-2</c:v>
                </c:pt>
                <c:pt idx="234">
                  <c:v>3.2214999773714226E-2</c:v>
                </c:pt>
                <c:pt idx="235">
                  <c:v>3.064500012260396E-2</c:v>
                </c:pt>
                <c:pt idx="236">
                  <c:v>2.8219999912835192E-2</c:v>
                </c:pt>
                <c:pt idx="237">
                  <c:v>3.1980000167095568E-2</c:v>
                </c:pt>
                <c:pt idx="238">
                  <c:v>3.0174999934388325E-2</c:v>
                </c:pt>
                <c:pt idx="239">
                  <c:v>3.1535000074654818E-2</c:v>
                </c:pt>
                <c:pt idx="240">
                  <c:v>2.9414999778964557E-2</c:v>
                </c:pt>
                <c:pt idx="241">
                  <c:v>3.050499993696576E-2</c:v>
                </c:pt>
                <c:pt idx="242">
                  <c:v>3.0085000013059471E-2</c:v>
                </c:pt>
                <c:pt idx="243">
                  <c:v>2.9480000142939389E-2</c:v>
                </c:pt>
                <c:pt idx="244">
                  <c:v>2.9035000123258214E-2</c:v>
                </c:pt>
                <c:pt idx="245">
                  <c:v>3.1374999824038241E-2</c:v>
                </c:pt>
                <c:pt idx="246">
                  <c:v>2.8069999811123125E-2</c:v>
                </c:pt>
                <c:pt idx="247">
                  <c:v>2.3455000067770015E-2</c:v>
                </c:pt>
                <c:pt idx="248">
                  <c:v>3.1149999995250255E-2</c:v>
                </c:pt>
                <c:pt idx="249">
                  <c:v>3.3430000141379423E-2</c:v>
                </c:pt>
                <c:pt idx="250">
                  <c:v>2.9404999928374309E-2</c:v>
                </c:pt>
                <c:pt idx="251">
                  <c:v>2.5120000042079482E-2</c:v>
                </c:pt>
                <c:pt idx="252">
                  <c:v>2.7114999866171274E-2</c:v>
                </c:pt>
                <c:pt idx="253">
                  <c:v>3.0310000140161719E-2</c:v>
                </c:pt>
                <c:pt idx="254">
                  <c:v>3.4325000116950832E-2</c:v>
                </c:pt>
                <c:pt idx="255">
                  <c:v>2.5719999786815606E-2</c:v>
                </c:pt>
                <c:pt idx="256">
                  <c:v>2.9934999896795489E-2</c:v>
                </c:pt>
                <c:pt idx="257">
                  <c:v>3.1115000048885122E-2</c:v>
                </c:pt>
                <c:pt idx="258">
                  <c:v>2.9194999879109673E-2</c:v>
                </c:pt>
                <c:pt idx="259">
                  <c:v>3.2245000009424984E-2</c:v>
                </c:pt>
                <c:pt idx="260">
                  <c:v>2.9175000119721517E-2</c:v>
                </c:pt>
                <c:pt idx="261">
                  <c:v>2.9835000052116811E-2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6E-4185-80A0-2C1F7A899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E-4185-80A0-2C1F7A899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6E-4185-80A0-2C1F7A899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-0.13918705298326148</c:v>
                </c:pt>
                <c:pt idx="1">
                  <c:v>-3.5809848684995774E-2</c:v>
                </c:pt>
                <c:pt idx="2">
                  <c:v>-2.9574354919811779E-2</c:v>
                </c:pt>
                <c:pt idx="3">
                  <c:v>-2.9030456011096828E-2</c:v>
                </c:pt>
                <c:pt idx="4">
                  <c:v>-2.5623691716760898E-2</c:v>
                </c:pt>
                <c:pt idx="5">
                  <c:v>-2.2685727318639534E-2</c:v>
                </c:pt>
                <c:pt idx="6">
                  <c:v>-2.2685727318639534E-2</c:v>
                </c:pt>
                <c:pt idx="7">
                  <c:v>-1.617942196292383E-2</c:v>
                </c:pt>
                <c:pt idx="8">
                  <c:v>-1.617942196292383E-2</c:v>
                </c:pt>
                <c:pt idx="9">
                  <c:v>-8.9608138522801715E-3</c:v>
                </c:pt>
                <c:pt idx="10">
                  <c:v>-8.4988411390201912E-3</c:v>
                </c:pt>
                <c:pt idx="11">
                  <c:v>-8.4897382284140829E-3</c:v>
                </c:pt>
                <c:pt idx="12">
                  <c:v>-5.5540495579442465E-3</c:v>
                </c:pt>
                <c:pt idx="13">
                  <c:v>-2.2337629143663468E-3</c:v>
                </c:pt>
                <c:pt idx="14">
                  <c:v>-1.9265396814102014E-3</c:v>
                </c:pt>
                <c:pt idx="15">
                  <c:v>-1.9174367708040931E-3</c:v>
                </c:pt>
                <c:pt idx="16">
                  <c:v>-1.9083338601979857E-3</c:v>
                </c:pt>
                <c:pt idx="17">
                  <c:v>-1.860543579515918E-3</c:v>
                </c:pt>
                <c:pt idx="18">
                  <c:v>-1.753584379894149E-3</c:v>
                </c:pt>
                <c:pt idx="19">
                  <c:v>-1.701242643909028E-3</c:v>
                </c:pt>
                <c:pt idx="20">
                  <c:v>-1.6056620825448936E-3</c:v>
                </c:pt>
                <c:pt idx="21">
                  <c:v>4.170134697030644E-3</c:v>
                </c:pt>
                <c:pt idx="22">
                  <c:v>4.1792376076367523E-3</c:v>
                </c:pt>
                <c:pt idx="23">
                  <c:v>4.3408142708951693E-3</c:v>
                </c:pt>
                <c:pt idx="24">
                  <c:v>4.4250161940016675E-3</c:v>
                </c:pt>
                <c:pt idx="25">
                  <c:v>4.4341191046077758E-3</c:v>
                </c:pt>
                <c:pt idx="26">
                  <c:v>4.4432220152138841E-3</c:v>
                </c:pt>
                <c:pt idx="27">
                  <c:v>4.4819093852898426E-3</c:v>
                </c:pt>
                <c:pt idx="28">
                  <c:v>4.5001152065020592E-3</c:v>
                </c:pt>
                <c:pt idx="29">
                  <c:v>4.5092181171081675E-3</c:v>
                </c:pt>
                <c:pt idx="30">
                  <c:v>4.5183210277142758E-3</c:v>
                </c:pt>
                <c:pt idx="31">
                  <c:v>4.5388025765780177E-3</c:v>
                </c:pt>
                <c:pt idx="32">
                  <c:v>4.547905487184126E-3</c:v>
                </c:pt>
                <c:pt idx="33">
                  <c:v>4.5570083977902343E-3</c:v>
                </c:pt>
                <c:pt idx="34">
                  <c:v>4.5661113083963426E-3</c:v>
                </c:pt>
                <c:pt idx="35">
                  <c:v>4.6981035121849094E-3</c:v>
                </c:pt>
                <c:pt idx="36">
                  <c:v>4.7732025246852994E-3</c:v>
                </c:pt>
                <c:pt idx="37">
                  <c:v>4.7823054352914077E-3</c:v>
                </c:pt>
                <c:pt idx="38">
                  <c:v>4.7845811629429347E-3</c:v>
                </c:pt>
                <c:pt idx="39">
                  <c:v>4.793684073549043E-3</c:v>
                </c:pt>
                <c:pt idx="40">
                  <c:v>4.8483015371856911E-3</c:v>
                </c:pt>
                <c:pt idx="41">
                  <c:v>4.8505772648372181E-3</c:v>
                </c:pt>
                <c:pt idx="42">
                  <c:v>4.8596801754433264E-3</c:v>
                </c:pt>
                <c:pt idx="43">
                  <c:v>4.9347791879437164E-3</c:v>
                </c:pt>
                <c:pt idx="44">
                  <c:v>4.9438820985498247E-3</c:v>
                </c:pt>
                <c:pt idx="45">
                  <c:v>4.952985009155933E-3</c:v>
                </c:pt>
                <c:pt idx="46">
                  <c:v>4.9711908303681496E-3</c:v>
                </c:pt>
                <c:pt idx="47">
                  <c:v>4.9802937409742579E-3</c:v>
                </c:pt>
                <c:pt idx="48">
                  <c:v>5.0098782004441081E-3</c:v>
                </c:pt>
                <c:pt idx="49">
                  <c:v>5.0280840216563247E-3</c:v>
                </c:pt>
                <c:pt idx="50">
                  <c:v>5.0940801235506081E-3</c:v>
                </c:pt>
                <c:pt idx="51">
                  <c:v>5.1122859447628229E-3</c:v>
                </c:pt>
                <c:pt idx="52">
                  <c:v>5.11456167241435E-3</c:v>
                </c:pt>
                <c:pt idx="53">
                  <c:v>5.1896606849147417E-3</c:v>
                </c:pt>
                <c:pt idx="54">
                  <c:v>5.19876359552085E-3</c:v>
                </c:pt>
                <c:pt idx="55">
                  <c:v>5.2351752379452814E-3</c:v>
                </c:pt>
                <c:pt idx="56">
                  <c:v>5.2465538762029168E-3</c:v>
                </c:pt>
                <c:pt idx="57">
                  <c:v>5.2556567868090251E-3</c:v>
                </c:pt>
                <c:pt idx="58">
                  <c:v>5.2738626080212417E-3</c:v>
                </c:pt>
                <c:pt idx="59">
                  <c:v>5.2829655186273482E-3</c:v>
                </c:pt>
                <c:pt idx="60">
                  <c:v>5.2920684292334565E-3</c:v>
                </c:pt>
                <c:pt idx="61">
                  <c:v>5.305722795142619E-3</c:v>
                </c:pt>
                <c:pt idx="62">
                  <c:v>5.3125499780972002E-3</c:v>
                </c:pt>
                <c:pt idx="63">
                  <c:v>5.3216528887033085E-3</c:v>
                </c:pt>
                <c:pt idx="64">
                  <c:v>5.3307557993094168E-3</c:v>
                </c:pt>
                <c:pt idx="65">
                  <c:v>5.3489616205216316E-3</c:v>
                </c:pt>
                <c:pt idx="66">
                  <c:v>5.3557888034762129E-3</c:v>
                </c:pt>
                <c:pt idx="67">
                  <c:v>5.3785460799914836E-3</c:v>
                </c:pt>
                <c:pt idx="68">
                  <c:v>5.4627480030979818E-3</c:v>
                </c:pt>
                <c:pt idx="69">
                  <c:v>5.4718509137040901E-3</c:v>
                </c:pt>
                <c:pt idx="70">
                  <c:v>7.5837261743211502E-3</c:v>
                </c:pt>
                <c:pt idx="71">
                  <c:v>7.6019319955333668E-3</c:v>
                </c:pt>
                <c:pt idx="72">
                  <c:v>7.6110349061394751E-3</c:v>
                </c:pt>
                <c:pt idx="73">
                  <c:v>7.6770310080337585E-3</c:v>
                </c:pt>
                <c:pt idx="74">
                  <c:v>7.7817144800040004E-3</c:v>
                </c:pt>
                <c:pt idx="75">
                  <c:v>7.7908173906101087E-3</c:v>
                </c:pt>
                <c:pt idx="76">
                  <c:v>7.7999203012162153E-3</c:v>
                </c:pt>
                <c:pt idx="77">
                  <c:v>7.8090232118223236E-3</c:v>
                </c:pt>
                <c:pt idx="78">
                  <c:v>7.8386076712921755E-3</c:v>
                </c:pt>
                <c:pt idx="79">
                  <c:v>7.8477105818982838E-3</c:v>
                </c:pt>
                <c:pt idx="80">
                  <c:v>7.8568134925043904E-3</c:v>
                </c:pt>
                <c:pt idx="81">
                  <c:v>7.9228095943986738E-3</c:v>
                </c:pt>
                <c:pt idx="82">
                  <c:v>7.9319125050047821E-3</c:v>
                </c:pt>
                <c:pt idx="83">
                  <c:v>8.0092872451567008E-3</c:v>
                </c:pt>
                <c:pt idx="84">
                  <c:v>8.0183901557628091E-3</c:v>
                </c:pt>
                <c:pt idx="85">
                  <c:v>8.0274930663689157E-3</c:v>
                </c:pt>
                <c:pt idx="86">
                  <c:v>8.0456988875811323E-3</c:v>
                </c:pt>
                <c:pt idx="87">
                  <c:v>8.0752833470509842E-3</c:v>
                </c:pt>
                <c:pt idx="88">
                  <c:v>8.0843862576570908E-3</c:v>
                </c:pt>
                <c:pt idx="89">
                  <c:v>8.0934891682631991E-3</c:v>
                </c:pt>
                <c:pt idx="90">
                  <c:v>8.1025920788693074E-3</c:v>
                </c:pt>
                <c:pt idx="91">
                  <c:v>8.1116949894754157E-3</c:v>
                </c:pt>
                <c:pt idx="92">
                  <c:v>8.120797900081524E-3</c:v>
                </c:pt>
                <c:pt idx="93">
                  <c:v>8.1299008106876323E-3</c:v>
                </c:pt>
                <c:pt idx="94">
                  <c:v>8.1412794489452659E-3</c:v>
                </c:pt>
                <c:pt idx="95">
                  <c:v>8.1503823595513742E-3</c:v>
                </c:pt>
                <c:pt idx="96">
                  <c:v>8.1594852701574825E-3</c:v>
                </c:pt>
                <c:pt idx="97">
                  <c:v>8.1685881807635908E-3</c:v>
                </c:pt>
                <c:pt idx="98">
                  <c:v>8.1776910913696991E-3</c:v>
                </c:pt>
                <c:pt idx="99">
                  <c:v>8.1867940019758074E-3</c:v>
                </c:pt>
                <c:pt idx="100">
                  <c:v>8.2072755508395493E-3</c:v>
                </c:pt>
                <c:pt idx="101">
                  <c:v>8.2163784614456576E-3</c:v>
                </c:pt>
                <c:pt idx="102">
                  <c:v>8.2732716527338327E-3</c:v>
                </c:pt>
                <c:pt idx="103">
                  <c:v>8.2914774739460493E-3</c:v>
                </c:pt>
                <c:pt idx="104">
                  <c:v>8.336992026976589E-3</c:v>
                </c:pt>
                <c:pt idx="105">
                  <c:v>8.3392677546281161E-3</c:v>
                </c:pt>
                <c:pt idx="106">
                  <c:v>8.3665764864464393E-3</c:v>
                </c:pt>
                <c:pt idx="107">
                  <c:v>8.3961609459162912E-3</c:v>
                </c:pt>
                <c:pt idx="108">
                  <c:v>8.4052638565223995E-3</c:v>
                </c:pt>
                <c:pt idx="109">
                  <c:v>8.4234696777346144E-3</c:v>
                </c:pt>
                <c:pt idx="110">
                  <c:v>8.4325725883407227E-3</c:v>
                </c:pt>
                <c:pt idx="111">
                  <c:v>8.5372560603109646E-3</c:v>
                </c:pt>
                <c:pt idx="112">
                  <c:v>8.5463589709170729E-3</c:v>
                </c:pt>
                <c:pt idx="113">
                  <c:v>8.5554618815231812E-3</c:v>
                </c:pt>
                <c:pt idx="114">
                  <c:v>8.5645647921292894E-3</c:v>
                </c:pt>
                <c:pt idx="115">
                  <c:v>8.5941492515991414E-3</c:v>
                </c:pt>
                <c:pt idx="116">
                  <c:v>8.6123550728113563E-3</c:v>
                </c:pt>
                <c:pt idx="117">
                  <c:v>8.6214579834174646E-3</c:v>
                </c:pt>
                <c:pt idx="118">
                  <c:v>8.6305608940235728E-3</c:v>
                </c:pt>
                <c:pt idx="119">
                  <c:v>8.6396638046296811E-3</c:v>
                </c:pt>
                <c:pt idx="120">
                  <c:v>8.6487667152357894E-3</c:v>
                </c:pt>
                <c:pt idx="121">
                  <c:v>8.6601453534934231E-3</c:v>
                </c:pt>
                <c:pt idx="122">
                  <c:v>8.6692482640995314E-3</c:v>
                </c:pt>
                <c:pt idx="123">
                  <c:v>8.6783511747056397E-3</c:v>
                </c:pt>
                <c:pt idx="124">
                  <c:v>8.687454085311748E-3</c:v>
                </c:pt>
                <c:pt idx="125">
                  <c:v>8.6965569959178562E-3</c:v>
                </c:pt>
                <c:pt idx="126">
                  <c:v>8.7170385447815982E-3</c:v>
                </c:pt>
                <c:pt idx="127">
                  <c:v>8.7921375572819899E-3</c:v>
                </c:pt>
                <c:pt idx="128">
                  <c:v>8.796689012585044E-3</c:v>
                </c:pt>
                <c:pt idx="129">
                  <c:v>8.8103433784942065E-3</c:v>
                </c:pt>
                <c:pt idx="130">
                  <c:v>8.8285491997064213E-3</c:v>
                </c:pt>
                <c:pt idx="131">
                  <c:v>8.8376521103125296E-3</c:v>
                </c:pt>
                <c:pt idx="132">
                  <c:v>8.8581336591762733E-3</c:v>
                </c:pt>
                <c:pt idx="133">
                  <c:v>8.8672365697823816E-3</c:v>
                </c:pt>
                <c:pt idx="134">
                  <c:v>8.8763394803884899E-3</c:v>
                </c:pt>
                <c:pt idx="135">
                  <c:v>8.8854423909945964E-3</c:v>
                </c:pt>
                <c:pt idx="136">
                  <c:v>8.9423355822827715E-3</c:v>
                </c:pt>
                <c:pt idx="137">
                  <c:v>8.9514384928888798E-3</c:v>
                </c:pt>
                <c:pt idx="138">
                  <c:v>8.9992287735709466E-3</c:v>
                </c:pt>
                <c:pt idx="139">
                  <c:v>9.06522487546523E-3</c:v>
                </c:pt>
                <c:pt idx="140">
                  <c:v>1.1393294262977355E-2</c:v>
                </c:pt>
                <c:pt idx="141">
                  <c:v>1.1402397173583463E-2</c:v>
                </c:pt>
                <c:pt idx="142">
                  <c:v>1.1431981633053314E-2</c:v>
                </c:pt>
                <c:pt idx="143">
                  <c:v>1.1441084543659422E-2</c:v>
                </c:pt>
                <c:pt idx="144">
                  <c:v>1.1468393275477747E-2</c:v>
                </c:pt>
                <c:pt idx="145">
                  <c:v>1.1488874824341489E-2</c:v>
                </c:pt>
                <c:pt idx="146">
                  <c:v>1.1516183556159814E-2</c:v>
                </c:pt>
                <c:pt idx="147">
                  <c:v>1.1525286466765922E-2</c:v>
                </c:pt>
                <c:pt idx="148">
                  <c:v>1.1554870926235772E-2</c:v>
                </c:pt>
                <c:pt idx="149">
                  <c:v>1.156397383684188E-2</c:v>
                </c:pt>
                <c:pt idx="150">
                  <c:v>1.1573076747447989E-2</c:v>
                </c:pt>
                <c:pt idx="151">
                  <c:v>1.1629969938736164E-2</c:v>
                </c:pt>
                <c:pt idx="152">
                  <c:v>1.1639072849342272E-2</c:v>
                </c:pt>
                <c:pt idx="153">
                  <c:v>1.164817575994838E-2</c:v>
                </c:pt>
                <c:pt idx="154">
                  <c:v>1.1657278670554489E-2</c:v>
                </c:pt>
                <c:pt idx="155">
                  <c:v>1.1666381581160597E-2</c:v>
                </c:pt>
                <c:pt idx="156">
                  <c:v>1.1686863130024339E-2</c:v>
                </c:pt>
                <c:pt idx="157">
                  <c:v>1.1705068951236556E-2</c:v>
                </c:pt>
                <c:pt idx="158">
                  <c:v>1.1723274772448772E-2</c:v>
                </c:pt>
                <c:pt idx="159">
                  <c:v>1.173237768305488E-2</c:v>
                </c:pt>
                <c:pt idx="160">
                  <c:v>1.1752859231918622E-2</c:v>
                </c:pt>
                <c:pt idx="161">
                  <c:v>1.1761962142524731E-2</c:v>
                </c:pt>
                <c:pt idx="162">
                  <c:v>1.1827958244419014E-2</c:v>
                </c:pt>
                <c:pt idx="163">
                  <c:v>1.1987259180025906E-2</c:v>
                </c:pt>
                <c:pt idx="164">
                  <c:v>1.2016843639495756E-2</c:v>
                </c:pt>
                <c:pt idx="165">
                  <c:v>1.2044152371314081E-2</c:v>
                </c:pt>
                <c:pt idx="166">
                  <c:v>1.2082839741390039E-2</c:v>
                </c:pt>
                <c:pt idx="167">
                  <c:v>1.2167041664496539E-2</c:v>
                </c:pt>
                <c:pt idx="168">
                  <c:v>1.2176144575102644E-2</c:v>
                </c:pt>
                <c:pt idx="169">
                  <c:v>1.2185247485708752E-2</c:v>
                </c:pt>
                <c:pt idx="170">
                  <c:v>1.2194350396314861E-2</c:v>
                </c:pt>
                <c:pt idx="171">
                  <c:v>1.2214831945178606E-2</c:v>
                </c:pt>
                <c:pt idx="172">
                  <c:v>1.2274000864118307E-2</c:v>
                </c:pt>
                <c:pt idx="173">
                  <c:v>1.228082804707289E-2</c:v>
                </c:pt>
                <c:pt idx="174">
                  <c:v>1.2299033868285103E-2</c:v>
                </c:pt>
                <c:pt idx="175">
                  <c:v>1.2308136778891211E-2</c:v>
                </c:pt>
                <c:pt idx="176">
                  <c:v>1.5343957466028237E-2</c:v>
                </c:pt>
                <c:pt idx="177">
                  <c:v>1.5371266197846558E-2</c:v>
                </c:pt>
                <c:pt idx="178">
                  <c:v>1.5380369108452667E-2</c:v>
                </c:pt>
                <c:pt idx="179">
                  <c:v>1.5428159389134733E-2</c:v>
                </c:pt>
                <c:pt idx="180">
                  <c:v>1.5551048682317192E-2</c:v>
                </c:pt>
                <c:pt idx="181">
                  <c:v>1.55601515929233E-2</c:v>
                </c:pt>
                <c:pt idx="182">
                  <c:v>1.7992904452405672E-2</c:v>
                </c:pt>
                <c:pt idx="183">
                  <c:v>1.8068003464906057E-2</c:v>
                </c:pt>
                <c:pt idx="184">
                  <c:v>1.8077106375512166E-2</c:v>
                </c:pt>
                <c:pt idx="185">
                  <c:v>1.8124896656194232E-2</c:v>
                </c:pt>
                <c:pt idx="186">
                  <c:v>1.8133999566800341E-2</c:v>
                </c:pt>
                <c:pt idx="187">
                  <c:v>1.8143102477406449E-2</c:v>
                </c:pt>
                <c:pt idx="188">
                  <c:v>1.8152205388012557E-2</c:v>
                </c:pt>
                <c:pt idx="189">
                  <c:v>1.8190892758088516E-2</c:v>
                </c:pt>
                <c:pt idx="190">
                  <c:v>1.8199995668694624E-2</c:v>
                </c:pt>
                <c:pt idx="191">
                  <c:v>1.8209098579300732E-2</c:v>
                </c:pt>
                <c:pt idx="192">
                  <c:v>1.8236407311119057E-2</c:v>
                </c:pt>
                <c:pt idx="193">
                  <c:v>1.8238683038770583E-2</c:v>
                </c:pt>
                <c:pt idx="194">
                  <c:v>1.8247785949376691E-2</c:v>
                </c:pt>
                <c:pt idx="195">
                  <c:v>1.8275094681195016E-2</c:v>
                </c:pt>
                <c:pt idx="196">
                  <c:v>1.8350193693695407E-2</c:v>
                </c:pt>
                <c:pt idx="197">
                  <c:v>1.8359296604301516E-2</c:v>
                </c:pt>
                <c:pt idx="198">
                  <c:v>1.8388881063771366E-2</c:v>
                </c:pt>
                <c:pt idx="199">
                  <c:v>1.8434395616801907E-2</c:v>
                </c:pt>
                <c:pt idx="200">
                  <c:v>1.8436671344453433E-2</c:v>
                </c:pt>
                <c:pt idx="201">
                  <c:v>1.8463980076271758E-2</c:v>
                </c:pt>
                <c:pt idx="202">
                  <c:v>1.8473082986877866E-2</c:v>
                </c:pt>
                <c:pt idx="203">
                  <c:v>1.84844616251355E-2</c:v>
                </c:pt>
                <c:pt idx="204">
                  <c:v>1.8511770356953824E-2</c:v>
                </c:pt>
                <c:pt idx="205">
                  <c:v>1.8520873267559933E-2</c:v>
                </c:pt>
                <c:pt idx="206">
                  <c:v>1.8529976178166041E-2</c:v>
                </c:pt>
                <c:pt idx="207">
                  <c:v>1.8595972280060324E-2</c:v>
                </c:pt>
                <c:pt idx="208">
                  <c:v>1.86528654713485E-2</c:v>
                </c:pt>
                <c:pt idx="209">
                  <c:v>1.8689277113772933E-2</c:v>
                </c:pt>
                <c:pt idx="210">
                  <c:v>1.8700655752030566E-2</c:v>
                </c:pt>
                <c:pt idx="211">
                  <c:v>1.8709758662636675E-2</c:v>
                </c:pt>
                <c:pt idx="212">
                  <c:v>1.8746170305061108E-2</c:v>
                </c:pt>
                <c:pt idx="213">
                  <c:v>1.8764376126273324E-2</c:v>
                </c:pt>
                <c:pt idx="214">
                  <c:v>1.8784857675137066E-2</c:v>
                </c:pt>
                <c:pt idx="215">
                  <c:v>1.8878162508849675E-2</c:v>
                </c:pt>
                <c:pt idx="216">
                  <c:v>1.8887265419455783E-2</c:v>
                </c:pt>
                <c:pt idx="217">
                  <c:v>1.893505570013785E-2</c:v>
                </c:pt>
                <c:pt idx="218">
                  <c:v>1.8955537249001592E-2</c:v>
                </c:pt>
                <c:pt idx="219">
                  <c:v>1.89646401596077E-2</c:v>
                </c:pt>
                <c:pt idx="220">
                  <c:v>1.9010154712638241E-2</c:v>
                </c:pt>
                <c:pt idx="221">
                  <c:v>1.9057944993320308E-2</c:v>
                </c:pt>
                <c:pt idx="222">
                  <c:v>1.91330440058207E-2</c:v>
                </c:pt>
                <c:pt idx="223">
                  <c:v>1.9171731375896658E-2</c:v>
                </c:pt>
                <c:pt idx="224">
                  <c:v>1.9203591563018034E-2</c:v>
                </c:pt>
                <c:pt idx="225">
                  <c:v>1.9228624567184834E-2</c:v>
                </c:pt>
                <c:pt idx="226">
                  <c:v>1.9237727477790942E-2</c:v>
                </c:pt>
                <c:pt idx="227">
                  <c:v>1.92764148478669E-2</c:v>
                </c:pt>
                <c:pt idx="228">
                  <c:v>1.9285517758473009E-2</c:v>
                </c:pt>
                <c:pt idx="229">
                  <c:v>1.9294620669079117E-2</c:v>
                </c:pt>
                <c:pt idx="230">
                  <c:v>1.9303723579685225E-2</c:v>
                </c:pt>
                <c:pt idx="231">
                  <c:v>1.9312826490291334E-2</c:v>
                </c:pt>
                <c:pt idx="232">
                  <c:v>1.9369719681579509E-2</c:v>
                </c:pt>
                <c:pt idx="233">
                  <c:v>2.1188026075149587E-2</c:v>
                </c:pt>
                <c:pt idx="234">
                  <c:v>2.4685819475546593E-2</c:v>
                </c:pt>
                <c:pt idx="235">
                  <c:v>2.5081796086912293E-2</c:v>
                </c:pt>
                <c:pt idx="236">
                  <c:v>2.5138689278200468E-2</c:v>
                </c:pt>
                <c:pt idx="237">
                  <c:v>2.5156895099412678E-2</c:v>
                </c:pt>
                <c:pt idx="238">
                  <c:v>2.515917082706421E-2</c:v>
                </c:pt>
                <c:pt idx="239">
                  <c:v>2.5177376648276427E-2</c:v>
                </c:pt>
                <c:pt idx="240">
                  <c:v>2.5186479558882535E-2</c:v>
                </c:pt>
                <c:pt idx="241">
                  <c:v>2.5327574673277203E-2</c:v>
                </c:pt>
                <c:pt idx="242">
                  <c:v>2.5336677583883312E-2</c:v>
                </c:pt>
                <c:pt idx="243">
                  <c:v>2.5384467864565378E-2</c:v>
                </c:pt>
                <c:pt idx="244">
                  <c:v>2.5450463966459662E-2</c:v>
                </c:pt>
                <c:pt idx="245">
                  <c:v>2.5477772698277987E-2</c:v>
                </c:pt>
                <c:pt idx="246">
                  <c:v>2.5480048425929519E-2</c:v>
                </c:pt>
                <c:pt idx="247">
                  <c:v>2.5486875608884095E-2</c:v>
                </c:pt>
                <c:pt idx="248">
                  <c:v>2.5489151336535627E-2</c:v>
                </c:pt>
                <c:pt idx="249">
                  <c:v>2.5498254247141729E-2</c:v>
                </c:pt>
                <c:pt idx="250">
                  <c:v>2.5600661991460445E-2</c:v>
                </c:pt>
                <c:pt idx="251">
                  <c:v>2.5684863914566945E-2</c:v>
                </c:pt>
                <c:pt idx="252">
                  <c:v>2.5687139642218471E-2</c:v>
                </c:pt>
                <c:pt idx="253">
                  <c:v>2.5780444475931079E-2</c:v>
                </c:pt>
                <c:pt idx="254">
                  <c:v>2.5864646399037579E-2</c:v>
                </c:pt>
                <c:pt idx="255">
                  <c:v>2.5866922126689104E-2</c:v>
                </c:pt>
                <c:pt idx="256">
                  <c:v>2.5951124049795604E-2</c:v>
                </c:pt>
                <c:pt idx="257">
                  <c:v>2.5960226960401712E-2</c:v>
                </c:pt>
                <c:pt idx="258">
                  <c:v>2.5969329871007821E-2</c:v>
                </c:pt>
                <c:pt idx="259">
                  <c:v>2.6083116253584171E-2</c:v>
                </c:pt>
                <c:pt idx="260">
                  <c:v>2.6206005546766629E-2</c:v>
                </c:pt>
                <c:pt idx="261">
                  <c:v>2.6224211367978846E-2</c:v>
                </c:pt>
                <c:pt idx="262">
                  <c:v>3.6237413034697664E-2</c:v>
                </c:pt>
                <c:pt idx="263">
                  <c:v>4.9602761532115763E-2</c:v>
                </c:pt>
                <c:pt idx="264">
                  <c:v>5.0055631334769639E-2</c:v>
                </c:pt>
                <c:pt idx="265">
                  <c:v>5.0290031282876922E-2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E-4185-80A0-2C1F7A89950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72">
                  <c:v>-9.9715000003925525E-2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6E-4185-80A0-2C1F7A89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6936"/>
        <c:axId val="1"/>
      </c:scatterChart>
      <c:valAx>
        <c:axId val="85396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048951048951"/>
          <c:y val="0.92024539877300615"/>
          <c:w val="0.819930069930069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17282983606106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5-4DB8-A2CD-BA329FA61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1.1999999999999999E-3</c:v>
                  </c:pt>
                  <c:pt idx="46">
                    <c:v>2.2000000000000001E-3</c:v>
                  </c:pt>
                  <c:pt idx="47">
                    <c:v>1.1000000000000001E-3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1E-3</c:v>
                  </c:pt>
                  <c:pt idx="53">
                    <c:v>8.0000000000000004E-4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3.0000000000000001E-3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8.0000000000000004E-4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5.0000000000000001E-4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8.9999999999999998E-4</c:v>
                  </c:pt>
                  <c:pt idx="84">
                    <c:v>5.0000000000000001E-4</c:v>
                  </c:pt>
                  <c:pt idx="85">
                    <c:v>5.0000000000000001E-4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8.0000000000000004E-4</c:v>
                  </c:pt>
                  <c:pt idx="91">
                    <c:v>6.9999999999999999E-4</c:v>
                  </c:pt>
                  <c:pt idx="92">
                    <c:v>5.9999999999999995E-4</c:v>
                  </c:pt>
                  <c:pt idx="93">
                    <c:v>5.9999999999999995E-4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5.0000000000000001E-4</c:v>
                  </c:pt>
                  <c:pt idx="97">
                    <c:v>8.9999999999999998E-4</c:v>
                  </c:pt>
                  <c:pt idx="98">
                    <c:v>6.1000000000000004E-3</c:v>
                  </c:pt>
                  <c:pt idx="99">
                    <c:v>1.2999999999999999E-3</c:v>
                  </c:pt>
                  <c:pt idx="100">
                    <c:v>8.9999999999999998E-4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6.9999999999999999E-4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2.0000000000000001E-4</c:v>
                  </c:pt>
                  <c:pt idx="107">
                    <c:v>1.6999999999999999E-3</c:v>
                  </c:pt>
                  <c:pt idx="108">
                    <c:v>1.2999999999999999E-3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5.0000000000000001E-4</c:v>
                  </c:pt>
                  <c:pt idx="114">
                    <c:v>1.1000000000000001E-3</c:v>
                  </c:pt>
                  <c:pt idx="115">
                    <c:v>5.9999999999999995E-4</c:v>
                  </c:pt>
                  <c:pt idx="116">
                    <c:v>3.8999999999999998E-3</c:v>
                  </c:pt>
                  <c:pt idx="117">
                    <c:v>2.9999999999999997E-4</c:v>
                  </c:pt>
                  <c:pt idx="118">
                    <c:v>5.0000000000000001E-4</c:v>
                  </c:pt>
                  <c:pt idx="119">
                    <c:v>1.6999999999999999E-3</c:v>
                  </c:pt>
                  <c:pt idx="120">
                    <c:v>4.0000000000000002E-4</c:v>
                  </c:pt>
                  <c:pt idx="121">
                    <c:v>1E-3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0</c:v>
                  </c:pt>
                  <c:pt idx="129">
                    <c:v>8.9999999999999998E-4</c:v>
                  </c:pt>
                  <c:pt idx="130">
                    <c:v>5.9999999999999995E-4</c:v>
                  </c:pt>
                  <c:pt idx="131">
                    <c:v>1E-3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5.9999999999999995E-4</c:v>
                  </c:pt>
                  <c:pt idx="138">
                    <c:v>5.9999999999999995E-4</c:v>
                  </c:pt>
                  <c:pt idx="139">
                    <c:v>8.0000000000000004E-4</c:v>
                  </c:pt>
                  <c:pt idx="140">
                    <c:v>8.0000000000000004E-4</c:v>
                  </c:pt>
                  <c:pt idx="141">
                    <c:v>1.1000000000000001E-3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8.0000000000000004E-4</c:v>
                  </c:pt>
                  <c:pt idx="145">
                    <c:v>5.9999999999999995E-4</c:v>
                  </c:pt>
                  <c:pt idx="146">
                    <c:v>6.9999999999999999E-4</c:v>
                  </c:pt>
                  <c:pt idx="147">
                    <c:v>5.9999999999999995E-4</c:v>
                  </c:pt>
                  <c:pt idx="148">
                    <c:v>5.0000000000000001E-4</c:v>
                  </c:pt>
                  <c:pt idx="149">
                    <c:v>1.1000000000000001E-3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6.9999999999999999E-4</c:v>
                  </c:pt>
                  <c:pt idx="153">
                    <c:v>5.9999999999999995E-4</c:v>
                  </c:pt>
                  <c:pt idx="154">
                    <c:v>8.9999999999999998E-4</c:v>
                  </c:pt>
                  <c:pt idx="155">
                    <c:v>8.9999999999999998E-4</c:v>
                  </c:pt>
                  <c:pt idx="156">
                    <c:v>8.9999999999999998E-4</c:v>
                  </c:pt>
                  <c:pt idx="157">
                    <c:v>5.9999999999999995E-4</c:v>
                  </c:pt>
                  <c:pt idx="158">
                    <c:v>6.9999999999999999E-4</c:v>
                  </c:pt>
                  <c:pt idx="159">
                    <c:v>8.9999999999999998E-4</c:v>
                  </c:pt>
                  <c:pt idx="160">
                    <c:v>1.1000000000000001E-3</c:v>
                  </c:pt>
                  <c:pt idx="161">
                    <c:v>5.9999999999999995E-4</c:v>
                  </c:pt>
                  <c:pt idx="162">
                    <c:v>8.9999999999999998E-4</c:v>
                  </c:pt>
                  <c:pt idx="163">
                    <c:v>8.0000000000000004E-4</c:v>
                  </c:pt>
                  <c:pt idx="164">
                    <c:v>8.9999999999999998E-4</c:v>
                  </c:pt>
                  <c:pt idx="165">
                    <c:v>2.9999999999999997E-4</c:v>
                  </c:pt>
                  <c:pt idx="166">
                    <c:v>5.9999999999999995E-4</c:v>
                  </c:pt>
                  <c:pt idx="167">
                    <c:v>8.0000000000000004E-4</c:v>
                  </c:pt>
                  <c:pt idx="168">
                    <c:v>8.0000000000000004E-4</c:v>
                  </c:pt>
                  <c:pt idx="169">
                    <c:v>5.9999999999999995E-4</c:v>
                  </c:pt>
                  <c:pt idx="170">
                    <c:v>5.9999999999999995E-4</c:v>
                  </c:pt>
                  <c:pt idx="171">
                    <c:v>1.9E-3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2.9999999999999997E-4</c:v>
                  </c:pt>
                  <c:pt idx="177">
                    <c:v>2.9999999999999997E-4</c:v>
                  </c:pt>
                  <c:pt idx="178">
                    <c:v>6.9999999999999999E-4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1E-3</c:v>
                  </c:pt>
                  <c:pt idx="183">
                    <c:v>8.0000000000000004E-4</c:v>
                  </c:pt>
                  <c:pt idx="184">
                    <c:v>8.0000000000000004E-4</c:v>
                  </c:pt>
                  <c:pt idx="185">
                    <c:v>1.1000000000000001E-3</c:v>
                  </c:pt>
                  <c:pt idx="186">
                    <c:v>6.9999999999999999E-4</c:v>
                  </c:pt>
                  <c:pt idx="187">
                    <c:v>1.1000000000000001E-3</c:v>
                  </c:pt>
                  <c:pt idx="188">
                    <c:v>3.7000000000000002E-3</c:v>
                  </c:pt>
                  <c:pt idx="189">
                    <c:v>5.0000000000000001E-3</c:v>
                  </c:pt>
                  <c:pt idx="190">
                    <c:v>1E-3</c:v>
                  </c:pt>
                  <c:pt idx="191">
                    <c:v>3.5999999999999999E-3</c:v>
                  </c:pt>
                  <c:pt idx="192">
                    <c:v>1.6999999999999999E-3</c:v>
                  </c:pt>
                  <c:pt idx="193">
                    <c:v>1.1999999999999999E-3</c:v>
                  </c:pt>
                  <c:pt idx="194">
                    <c:v>1.4E-3</c:v>
                  </c:pt>
                  <c:pt idx="195">
                    <c:v>2.5000000000000001E-3</c:v>
                  </c:pt>
                  <c:pt idx="196">
                    <c:v>1.1000000000000001E-3</c:v>
                  </c:pt>
                  <c:pt idx="197">
                    <c:v>8.9999999999999998E-4</c:v>
                  </c:pt>
                  <c:pt idx="198">
                    <c:v>5.9999999999999995E-4</c:v>
                  </c:pt>
                  <c:pt idx="199">
                    <c:v>1.4E-3</c:v>
                  </c:pt>
                  <c:pt idx="200">
                    <c:v>8.0000000000000004E-4</c:v>
                  </c:pt>
                  <c:pt idx="201">
                    <c:v>8.9999999999999998E-4</c:v>
                  </c:pt>
                  <c:pt idx="202">
                    <c:v>6.9999999999999999E-4</c:v>
                  </c:pt>
                  <c:pt idx="203">
                    <c:v>6.9999999999999999E-4</c:v>
                  </c:pt>
                  <c:pt idx="204">
                    <c:v>8.9999999999999998E-4</c:v>
                  </c:pt>
                  <c:pt idx="205">
                    <c:v>1.1999999999999999E-3</c:v>
                  </c:pt>
                  <c:pt idx="206">
                    <c:v>2.2000000000000001E-3</c:v>
                  </c:pt>
                  <c:pt idx="207">
                    <c:v>1.1999999999999999E-3</c:v>
                  </c:pt>
                  <c:pt idx="208">
                    <c:v>8.9999999999999998E-4</c:v>
                  </c:pt>
                  <c:pt idx="209">
                    <c:v>8.0000000000000004E-4</c:v>
                  </c:pt>
                  <c:pt idx="210">
                    <c:v>2.0999999999999999E-3</c:v>
                  </c:pt>
                  <c:pt idx="211">
                    <c:v>1.1999999999999999E-3</c:v>
                  </c:pt>
                  <c:pt idx="212">
                    <c:v>1E-3</c:v>
                  </c:pt>
                  <c:pt idx="213">
                    <c:v>2.3999999999999998E-3</c:v>
                  </c:pt>
                  <c:pt idx="214">
                    <c:v>1.1000000000000001E-3</c:v>
                  </c:pt>
                  <c:pt idx="215">
                    <c:v>1.1999999999999999E-3</c:v>
                  </c:pt>
                  <c:pt idx="216">
                    <c:v>1.5E-3</c:v>
                  </c:pt>
                  <c:pt idx="217">
                    <c:v>6.9999999999999999E-4</c:v>
                  </c:pt>
                  <c:pt idx="218">
                    <c:v>1.1000000000000001E-3</c:v>
                  </c:pt>
                  <c:pt idx="219">
                    <c:v>2E-3</c:v>
                  </c:pt>
                  <c:pt idx="220">
                    <c:v>2.5999999999999999E-3</c:v>
                  </c:pt>
                  <c:pt idx="221">
                    <c:v>1.4E-3</c:v>
                  </c:pt>
                  <c:pt idx="222">
                    <c:v>2.5999999999999999E-3</c:v>
                  </c:pt>
                  <c:pt idx="223">
                    <c:v>3.0000000000000001E-3</c:v>
                  </c:pt>
                  <c:pt idx="224">
                    <c:v>5.0000000000000001E-4</c:v>
                  </c:pt>
                  <c:pt idx="225">
                    <c:v>1.1000000000000001E-3</c:v>
                  </c:pt>
                  <c:pt idx="226">
                    <c:v>2.2000000000000001E-3</c:v>
                  </c:pt>
                  <c:pt idx="227">
                    <c:v>1E-3</c:v>
                  </c:pt>
                  <c:pt idx="228">
                    <c:v>1.1999999999999999E-3</c:v>
                  </c:pt>
                  <c:pt idx="229">
                    <c:v>1.2999999999999999E-3</c:v>
                  </c:pt>
                  <c:pt idx="230">
                    <c:v>1.9E-3</c:v>
                  </c:pt>
                  <c:pt idx="231">
                    <c:v>1.4E-3</c:v>
                  </c:pt>
                  <c:pt idx="232">
                    <c:v>1.6000000000000001E-3</c:v>
                  </c:pt>
                  <c:pt idx="233">
                    <c:v>8.9999999999999998E-4</c:v>
                  </c:pt>
                  <c:pt idx="234">
                    <c:v>2.8E-3</c:v>
                  </c:pt>
                  <c:pt idx="235">
                    <c:v>1.1000000000000001E-3</c:v>
                  </c:pt>
                  <c:pt idx="236">
                    <c:v>1.2999999999999999E-3</c:v>
                  </c:pt>
                  <c:pt idx="237">
                    <c:v>1.1000000000000001E-3</c:v>
                  </c:pt>
                  <c:pt idx="238">
                    <c:v>1.6000000000000001E-3</c:v>
                  </c:pt>
                  <c:pt idx="239">
                    <c:v>1.5E-3</c:v>
                  </c:pt>
                  <c:pt idx="240">
                    <c:v>1.1000000000000001E-3</c:v>
                  </c:pt>
                  <c:pt idx="241">
                    <c:v>1.5E-3</c:v>
                  </c:pt>
                  <c:pt idx="242">
                    <c:v>1E-3</c:v>
                  </c:pt>
                  <c:pt idx="243">
                    <c:v>1.1999999999999999E-3</c:v>
                  </c:pt>
                  <c:pt idx="244">
                    <c:v>8.0000000000000004E-4</c:v>
                  </c:pt>
                  <c:pt idx="245">
                    <c:v>2.3999999999999998E-3</c:v>
                  </c:pt>
                  <c:pt idx="246">
                    <c:v>2E-3</c:v>
                  </c:pt>
                  <c:pt idx="247">
                    <c:v>3.8E-3</c:v>
                  </c:pt>
                  <c:pt idx="248">
                    <c:v>1.6999999999999999E-3</c:v>
                  </c:pt>
                  <c:pt idx="249">
                    <c:v>1.2999999999999999E-3</c:v>
                  </c:pt>
                  <c:pt idx="250">
                    <c:v>1E-3</c:v>
                  </c:pt>
                  <c:pt idx="251">
                    <c:v>3.8999999999999998E-3</c:v>
                  </c:pt>
                  <c:pt idx="252">
                    <c:v>2.3999999999999998E-3</c:v>
                  </c:pt>
                  <c:pt idx="253">
                    <c:v>6.6E-3</c:v>
                  </c:pt>
                  <c:pt idx="254">
                    <c:v>1.4E-3</c:v>
                  </c:pt>
                  <c:pt idx="255">
                    <c:v>2.0999999999999999E-3</c:v>
                  </c:pt>
                  <c:pt idx="256">
                    <c:v>1.6000000000000001E-3</c:v>
                  </c:pt>
                  <c:pt idx="257">
                    <c:v>5.1999999999999998E-3</c:v>
                  </c:pt>
                  <c:pt idx="258">
                    <c:v>1.8E-3</c:v>
                  </c:pt>
                  <c:pt idx="259">
                    <c:v>2.8999999999999998E-3</c:v>
                  </c:pt>
                  <c:pt idx="260">
                    <c:v>8.9999999999999998E-4</c:v>
                  </c:pt>
                  <c:pt idx="261">
                    <c:v>1.1000000000000001E-3</c:v>
                  </c:pt>
                  <c:pt idx="262">
                    <c:v>0.01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1.2999999999999999E-3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5.9999999999999995E-4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2">
                    <c:v>5.9999999999999995E-4</c:v>
                  </c:pt>
                  <c:pt idx="43">
                    <c:v>5.0000000000000001E-4</c:v>
                  </c:pt>
                  <c:pt idx="44">
                    <c:v>5.9999999999999995E-4</c:v>
                  </c:pt>
                  <c:pt idx="45">
                    <c:v>1.1999999999999999E-3</c:v>
                  </c:pt>
                  <c:pt idx="46">
                    <c:v>2.2000000000000001E-3</c:v>
                  </c:pt>
                  <c:pt idx="47">
                    <c:v>1.1000000000000001E-3</c:v>
                  </c:pt>
                  <c:pt idx="48">
                    <c:v>6.9999999999999999E-4</c:v>
                  </c:pt>
                  <c:pt idx="49">
                    <c:v>2.9999999999999997E-4</c:v>
                  </c:pt>
                  <c:pt idx="50">
                    <c:v>6.9999999999999999E-4</c:v>
                  </c:pt>
                  <c:pt idx="51">
                    <c:v>2.9999999999999997E-4</c:v>
                  </c:pt>
                  <c:pt idx="52">
                    <c:v>1E-3</c:v>
                  </c:pt>
                  <c:pt idx="53">
                    <c:v>8.0000000000000004E-4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6.9999999999999999E-4</c:v>
                  </c:pt>
                  <c:pt idx="58">
                    <c:v>5.9999999999999995E-4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3.0000000000000001E-3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5.0000000000000001E-4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2.7000000000000001E-3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8.0000000000000004E-4</c:v>
                  </c:pt>
                  <c:pt idx="76">
                    <c:v>4.0000000000000002E-4</c:v>
                  </c:pt>
                  <c:pt idx="77">
                    <c:v>5.0000000000000001E-4</c:v>
                  </c:pt>
                  <c:pt idx="78">
                    <c:v>5.0000000000000001E-4</c:v>
                  </c:pt>
                  <c:pt idx="79">
                    <c:v>4.0000000000000002E-4</c:v>
                  </c:pt>
                  <c:pt idx="80">
                    <c:v>5.0000000000000001E-4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8.9999999999999998E-4</c:v>
                  </c:pt>
                  <c:pt idx="84">
                    <c:v>5.0000000000000001E-4</c:v>
                  </c:pt>
                  <c:pt idx="85">
                    <c:v>5.0000000000000001E-4</c:v>
                  </c:pt>
                  <c:pt idx="86">
                    <c:v>8.0000000000000004E-4</c:v>
                  </c:pt>
                  <c:pt idx="87">
                    <c:v>5.0000000000000001E-4</c:v>
                  </c:pt>
                  <c:pt idx="88">
                    <c:v>5.9999999999999995E-4</c:v>
                  </c:pt>
                  <c:pt idx="89">
                    <c:v>8.9999999999999998E-4</c:v>
                  </c:pt>
                  <c:pt idx="90">
                    <c:v>8.0000000000000004E-4</c:v>
                  </c:pt>
                  <c:pt idx="91">
                    <c:v>6.9999999999999999E-4</c:v>
                  </c:pt>
                  <c:pt idx="92">
                    <c:v>5.9999999999999995E-4</c:v>
                  </c:pt>
                  <c:pt idx="93">
                    <c:v>5.9999999999999995E-4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5.0000000000000001E-4</c:v>
                  </c:pt>
                  <c:pt idx="97">
                    <c:v>8.9999999999999998E-4</c:v>
                  </c:pt>
                  <c:pt idx="98">
                    <c:v>6.1000000000000004E-3</c:v>
                  </c:pt>
                  <c:pt idx="99">
                    <c:v>1.2999999999999999E-3</c:v>
                  </c:pt>
                  <c:pt idx="100">
                    <c:v>8.9999999999999998E-4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6.9999999999999999E-4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2.0000000000000001E-4</c:v>
                  </c:pt>
                  <c:pt idx="107">
                    <c:v>1.6999999999999999E-3</c:v>
                  </c:pt>
                  <c:pt idx="108">
                    <c:v>1.2999999999999999E-3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5.0000000000000001E-4</c:v>
                  </c:pt>
                  <c:pt idx="114">
                    <c:v>1.1000000000000001E-3</c:v>
                  </c:pt>
                  <c:pt idx="115">
                    <c:v>5.9999999999999995E-4</c:v>
                  </c:pt>
                  <c:pt idx="116">
                    <c:v>3.8999999999999998E-3</c:v>
                  </c:pt>
                  <c:pt idx="117">
                    <c:v>2.9999999999999997E-4</c:v>
                  </c:pt>
                  <c:pt idx="118">
                    <c:v>5.0000000000000001E-4</c:v>
                  </c:pt>
                  <c:pt idx="119">
                    <c:v>1.6999999999999999E-3</c:v>
                  </c:pt>
                  <c:pt idx="120">
                    <c:v>4.0000000000000002E-4</c:v>
                  </c:pt>
                  <c:pt idx="121">
                    <c:v>1E-3</c:v>
                  </c:pt>
                  <c:pt idx="122">
                    <c:v>4.0000000000000002E-4</c:v>
                  </c:pt>
                  <c:pt idx="123">
                    <c:v>5.0000000000000001E-4</c:v>
                  </c:pt>
                  <c:pt idx="124">
                    <c:v>2.9999999999999997E-4</c:v>
                  </c:pt>
                  <c:pt idx="125">
                    <c:v>5.9999999999999995E-4</c:v>
                  </c:pt>
                  <c:pt idx="126">
                    <c:v>8.9999999999999998E-4</c:v>
                  </c:pt>
                  <c:pt idx="127">
                    <c:v>8.0000000000000004E-4</c:v>
                  </c:pt>
                  <c:pt idx="128">
                    <c:v>0</c:v>
                  </c:pt>
                  <c:pt idx="129">
                    <c:v>8.9999999999999998E-4</c:v>
                  </c:pt>
                  <c:pt idx="130">
                    <c:v>5.9999999999999995E-4</c:v>
                  </c:pt>
                  <c:pt idx="131">
                    <c:v>1E-3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5.0000000000000001E-4</c:v>
                  </c:pt>
                  <c:pt idx="137">
                    <c:v>5.9999999999999995E-4</c:v>
                  </c:pt>
                  <c:pt idx="138">
                    <c:v>5.9999999999999995E-4</c:v>
                  </c:pt>
                  <c:pt idx="139">
                    <c:v>8.0000000000000004E-4</c:v>
                  </c:pt>
                  <c:pt idx="140">
                    <c:v>8.0000000000000004E-4</c:v>
                  </c:pt>
                  <c:pt idx="141">
                    <c:v>1.1000000000000001E-3</c:v>
                  </c:pt>
                  <c:pt idx="142">
                    <c:v>4.0000000000000002E-4</c:v>
                  </c:pt>
                  <c:pt idx="143">
                    <c:v>5.0000000000000001E-4</c:v>
                  </c:pt>
                  <c:pt idx="144">
                    <c:v>8.0000000000000004E-4</c:v>
                  </c:pt>
                  <c:pt idx="145">
                    <c:v>5.9999999999999995E-4</c:v>
                  </c:pt>
                  <c:pt idx="146">
                    <c:v>6.9999999999999999E-4</c:v>
                  </c:pt>
                  <c:pt idx="147">
                    <c:v>5.9999999999999995E-4</c:v>
                  </c:pt>
                  <c:pt idx="148">
                    <c:v>5.0000000000000001E-4</c:v>
                  </c:pt>
                  <c:pt idx="149">
                    <c:v>1.1000000000000001E-3</c:v>
                  </c:pt>
                  <c:pt idx="150">
                    <c:v>5.9999999999999995E-4</c:v>
                  </c:pt>
                  <c:pt idx="151">
                    <c:v>5.9999999999999995E-4</c:v>
                  </c:pt>
                  <c:pt idx="152">
                    <c:v>6.9999999999999999E-4</c:v>
                  </c:pt>
                  <c:pt idx="153">
                    <c:v>5.9999999999999995E-4</c:v>
                  </c:pt>
                  <c:pt idx="154">
                    <c:v>8.9999999999999998E-4</c:v>
                  </c:pt>
                  <c:pt idx="155">
                    <c:v>8.9999999999999998E-4</c:v>
                  </c:pt>
                  <c:pt idx="156">
                    <c:v>8.9999999999999998E-4</c:v>
                  </c:pt>
                  <c:pt idx="157">
                    <c:v>5.9999999999999995E-4</c:v>
                  </c:pt>
                  <c:pt idx="158">
                    <c:v>6.9999999999999999E-4</c:v>
                  </c:pt>
                  <c:pt idx="159">
                    <c:v>8.9999999999999998E-4</c:v>
                  </c:pt>
                  <c:pt idx="160">
                    <c:v>1.1000000000000001E-3</c:v>
                  </c:pt>
                  <c:pt idx="161">
                    <c:v>5.9999999999999995E-4</c:v>
                  </c:pt>
                  <c:pt idx="162">
                    <c:v>8.9999999999999998E-4</c:v>
                  </c:pt>
                  <c:pt idx="163">
                    <c:v>8.0000000000000004E-4</c:v>
                  </c:pt>
                  <c:pt idx="164">
                    <c:v>8.9999999999999998E-4</c:v>
                  </c:pt>
                  <c:pt idx="165">
                    <c:v>2.9999999999999997E-4</c:v>
                  </c:pt>
                  <c:pt idx="166">
                    <c:v>5.9999999999999995E-4</c:v>
                  </c:pt>
                  <c:pt idx="167">
                    <c:v>8.0000000000000004E-4</c:v>
                  </c:pt>
                  <c:pt idx="168">
                    <c:v>8.0000000000000004E-4</c:v>
                  </c:pt>
                  <c:pt idx="169">
                    <c:v>5.9999999999999995E-4</c:v>
                  </c:pt>
                  <c:pt idx="170">
                    <c:v>5.9999999999999995E-4</c:v>
                  </c:pt>
                  <c:pt idx="171">
                    <c:v>1.9E-3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5.9999999999999995E-4</c:v>
                  </c:pt>
                  <c:pt idx="175">
                    <c:v>4.0000000000000002E-4</c:v>
                  </c:pt>
                  <c:pt idx="176">
                    <c:v>2.9999999999999997E-4</c:v>
                  </c:pt>
                  <c:pt idx="177">
                    <c:v>2.9999999999999997E-4</c:v>
                  </c:pt>
                  <c:pt idx="178">
                    <c:v>6.9999999999999999E-4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1E-3</c:v>
                  </c:pt>
                  <c:pt idx="183">
                    <c:v>8.0000000000000004E-4</c:v>
                  </c:pt>
                  <c:pt idx="184">
                    <c:v>8.0000000000000004E-4</c:v>
                  </c:pt>
                  <c:pt idx="185">
                    <c:v>1.1000000000000001E-3</c:v>
                  </c:pt>
                  <c:pt idx="186">
                    <c:v>6.9999999999999999E-4</c:v>
                  </c:pt>
                  <c:pt idx="187">
                    <c:v>1.1000000000000001E-3</c:v>
                  </c:pt>
                  <c:pt idx="188">
                    <c:v>3.7000000000000002E-3</c:v>
                  </c:pt>
                  <c:pt idx="189">
                    <c:v>5.0000000000000001E-3</c:v>
                  </c:pt>
                  <c:pt idx="190">
                    <c:v>1E-3</c:v>
                  </c:pt>
                  <c:pt idx="191">
                    <c:v>3.5999999999999999E-3</c:v>
                  </c:pt>
                  <c:pt idx="192">
                    <c:v>1.6999999999999999E-3</c:v>
                  </c:pt>
                  <c:pt idx="193">
                    <c:v>1.1999999999999999E-3</c:v>
                  </c:pt>
                  <c:pt idx="194">
                    <c:v>1.4E-3</c:v>
                  </c:pt>
                  <c:pt idx="195">
                    <c:v>2.5000000000000001E-3</c:v>
                  </c:pt>
                  <c:pt idx="196">
                    <c:v>1.1000000000000001E-3</c:v>
                  </c:pt>
                  <c:pt idx="197">
                    <c:v>8.9999999999999998E-4</c:v>
                  </c:pt>
                  <c:pt idx="198">
                    <c:v>5.9999999999999995E-4</c:v>
                  </c:pt>
                  <c:pt idx="199">
                    <c:v>1.4E-3</c:v>
                  </c:pt>
                  <c:pt idx="200">
                    <c:v>8.0000000000000004E-4</c:v>
                  </c:pt>
                  <c:pt idx="201">
                    <c:v>8.9999999999999998E-4</c:v>
                  </c:pt>
                  <c:pt idx="202">
                    <c:v>6.9999999999999999E-4</c:v>
                  </c:pt>
                  <c:pt idx="203">
                    <c:v>6.9999999999999999E-4</c:v>
                  </c:pt>
                  <c:pt idx="204">
                    <c:v>8.9999999999999998E-4</c:v>
                  </c:pt>
                  <c:pt idx="205">
                    <c:v>1.1999999999999999E-3</c:v>
                  </c:pt>
                  <c:pt idx="206">
                    <c:v>2.2000000000000001E-3</c:v>
                  </c:pt>
                  <c:pt idx="207">
                    <c:v>1.1999999999999999E-3</c:v>
                  </c:pt>
                  <c:pt idx="208">
                    <c:v>8.9999999999999998E-4</c:v>
                  </c:pt>
                  <c:pt idx="209">
                    <c:v>8.0000000000000004E-4</c:v>
                  </c:pt>
                  <c:pt idx="210">
                    <c:v>2.0999999999999999E-3</c:v>
                  </c:pt>
                  <c:pt idx="211">
                    <c:v>1.1999999999999999E-3</c:v>
                  </c:pt>
                  <c:pt idx="212">
                    <c:v>1E-3</c:v>
                  </c:pt>
                  <c:pt idx="213">
                    <c:v>2.3999999999999998E-3</c:v>
                  </c:pt>
                  <c:pt idx="214">
                    <c:v>1.1000000000000001E-3</c:v>
                  </c:pt>
                  <c:pt idx="215">
                    <c:v>1.1999999999999999E-3</c:v>
                  </c:pt>
                  <c:pt idx="216">
                    <c:v>1.5E-3</c:v>
                  </c:pt>
                  <c:pt idx="217">
                    <c:v>6.9999999999999999E-4</c:v>
                  </c:pt>
                  <c:pt idx="218">
                    <c:v>1.1000000000000001E-3</c:v>
                  </c:pt>
                  <c:pt idx="219">
                    <c:v>2E-3</c:v>
                  </c:pt>
                  <c:pt idx="220">
                    <c:v>2.5999999999999999E-3</c:v>
                  </c:pt>
                  <c:pt idx="221">
                    <c:v>1.4E-3</c:v>
                  </c:pt>
                  <c:pt idx="222">
                    <c:v>2.5999999999999999E-3</c:v>
                  </c:pt>
                  <c:pt idx="223">
                    <c:v>3.0000000000000001E-3</c:v>
                  </c:pt>
                  <c:pt idx="224">
                    <c:v>5.0000000000000001E-4</c:v>
                  </c:pt>
                  <c:pt idx="225">
                    <c:v>1.1000000000000001E-3</c:v>
                  </c:pt>
                  <c:pt idx="226">
                    <c:v>2.2000000000000001E-3</c:v>
                  </c:pt>
                  <c:pt idx="227">
                    <c:v>1E-3</c:v>
                  </c:pt>
                  <c:pt idx="228">
                    <c:v>1.1999999999999999E-3</c:v>
                  </c:pt>
                  <c:pt idx="229">
                    <c:v>1.2999999999999999E-3</c:v>
                  </c:pt>
                  <c:pt idx="230">
                    <c:v>1.9E-3</c:v>
                  </c:pt>
                  <c:pt idx="231">
                    <c:v>1.4E-3</c:v>
                  </c:pt>
                  <c:pt idx="232">
                    <c:v>1.6000000000000001E-3</c:v>
                  </c:pt>
                  <c:pt idx="233">
                    <c:v>8.9999999999999998E-4</c:v>
                  </c:pt>
                  <c:pt idx="234">
                    <c:v>2.8E-3</c:v>
                  </c:pt>
                  <c:pt idx="235">
                    <c:v>1.1000000000000001E-3</c:v>
                  </c:pt>
                  <c:pt idx="236">
                    <c:v>1.2999999999999999E-3</c:v>
                  </c:pt>
                  <c:pt idx="237">
                    <c:v>1.1000000000000001E-3</c:v>
                  </c:pt>
                  <c:pt idx="238">
                    <c:v>1.6000000000000001E-3</c:v>
                  </c:pt>
                  <c:pt idx="239">
                    <c:v>1.5E-3</c:v>
                  </c:pt>
                  <c:pt idx="240">
                    <c:v>1.1000000000000001E-3</c:v>
                  </c:pt>
                  <c:pt idx="241">
                    <c:v>1.5E-3</c:v>
                  </c:pt>
                  <c:pt idx="242">
                    <c:v>1E-3</c:v>
                  </c:pt>
                  <c:pt idx="243">
                    <c:v>1.1999999999999999E-3</c:v>
                  </c:pt>
                  <c:pt idx="244">
                    <c:v>8.0000000000000004E-4</c:v>
                  </c:pt>
                  <c:pt idx="245">
                    <c:v>2.3999999999999998E-3</c:v>
                  </c:pt>
                  <c:pt idx="246">
                    <c:v>2E-3</c:v>
                  </c:pt>
                  <c:pt idx="247">
                    <c:v>3.8E-3</c:v>
                  </c:pt>
                  <c:pt idx="248">
                    <c:v>1.6999999999999999E-3</c:v>
                  </c:pt>
                  <c:pt idx="249">
                    <c:v>1.2999999999999999E-3</c:v>
                  </c:pt>
                  <c:pt idx="250">
                    <c:v>1E-3</c:v>
                  </c:pt>
                  <c:pt idx="251">
                    <c:v>3.8999999999999998E-3</c:v>
                  </c:pt>
                  <c:pt idx="252">
                    <c:v>2.3999999999999998E-3</c:v>
                  </c:pt>
                  <c:pt idx="253">
                    <c:v>6.6E-3</c:v>
                  </c:pt>
                  <c:pt idx="254">
                    <c:v>1.4E-3</c:v>
                  </c:pt>
                  <c:pt idx="255">
                    <c:v>2.0999999999999999E-3</c:v>
                  </c:pt>
                  <c:pt idx="256">
                    <c:v>1.6000000000000001E-3</c:v>
                  </c:pt>
                  <c:pt idx="257">
                    <c:v>5.1999999999999998E-3</c:v>
                  </c:pt>
                  <c:pt idx="258">
                    <c:v>1.8E-3</c:v>
                  </c:pt>
                  <c:pt idx="259">
                    <c:v>2.8999999999999998E-3</c:v>
                  </c:pt>
                  <c:pt idx="260">
                    <c:v>8.9999999999999998E-4</c:v>
                  </c:pt>
                  <c:pt idx="261">
                    <c:v>1.1000000000000001E-3</c:v>
                  </c:pt>
                  <c:pt idx="262">
                    <c:v>0.01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-2.639999998791609E-3</c:v>
                </c:pt>
                <c:pt idx="3">
                  <c:v>1.083499999367632E-2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5-4DB8-A2CD-BA329FA61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-2.9700000013690442E-3</c:v>
                </c:pt>
                <c:pt idx="2">
                  <c:v>2.630000002682209E-3</c:v>
                </c:pt>
                <c:pt idx="4">
                  <c:v>-1.0500000062165782E-3</c:v>
                </c:pt>
                <c:pt idx="6">
                  <c:v>-1.5049998764880002E-3</c:v>
                </c:pt>
                <c:pt idx="7">
                  <c:v>-1.0000020120060071E-4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5-4DB8-A2CD-BA329FA61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-1.5050000074552372E-3</c:v>
                </c:pt>
                <c:pt idx="8">
                  <c:v>-1.0000000474974513E-4</c:v>
                </c:pt>
                <c:pt idx="9">
                  <c:v>3.8399999975808896E-3</c:v>
                </c:pt>
                <c:pt idx="10">
                  <c:v>1.0124999993422534E-2</c:v>
                </c:pt>
                <c:pt idx="11">
                  <c:v>8.5049999979673885E-3</c:v>
                </c:pt>
                <c:pt idx="12">
                  <c:v>-1.5449999991687946E-3</c:v>
                </c:pt>
                <c:pt idx="13">
                  <c:v>-2.8400000010151416E-3</c:v>
                </c:pt>
                <c:pt idx="14">
                  <c:v>8.8499999401392415E-4</c:v>
                </c:pt>
                <c:pt idx="15">
                  <c:v>-5.3500000649364665E-4</c:v>
                </c:pt>
                <c:pt idx="16">
                  <c:v>-2.4550000089220703E-3</c:v>
                </c:pt>
                <c:pt idx="17">
                  <c:v>-3.0600000027334318E-3</c:v>
                </c:pt>
                <c:pt idx="18">
                  <c:v>1.049999991664663E-4</c:v>
                </c:pt>
                <c:pt idx="19">
                  <c:v>1.8999999883817509E-4</c:v>
                </c:pt>
                <c:pt idx="20">
                  <c:v>-1.1819999999715947E-2</c:v>
                </c:pt>
                <c:pt idx="61">
                  <c:v>-1.2050000004819594E-3</c:v>
                </c:pt>
                <c:pt idx="66">
                  <c:v>6.884999995236285E-3</c:v>
                </c:pt>
                <c:pt idx="128">
                  <c:v>2.6249999937135726E-3</c:v>
                </c:pt>
                <c:pt idx="176">
                  <c:v>1.3039999997999985E-2</c:v>
                </c:pt>
                <c:pt idx="177">
                  <c:v>1.1879999998200219E-2</c:v>
                </c:pt>
                <c:pt idx="178">
                  <c:v>1.3259999999718275E-2</c:v>
                </c:pt>
                <c:pt idx="179">
                  <c:v>1.3854999997420236E-2</c:v>
                </c:pt>
                <c:pt idx="180">
                  <c:v>1.3884999993024394E-2</c:v>
                </c:pt>
                <c:pt idx="181">
                  <c:v>1.3764999996055849E-2</c:v>
                </c:pt>
                <c:pt idx="224">
                  <c:v>2.0459999992453959E-2</c:v>
                </c:pt>
                <c:pt idx="262">
                  <c:v>5.3434999994351529E-2</c:v>
                </c:pt>
                <c:pt idx="263">
                  <c:v>0.10507000008510659</c:v>
                </c:pt>
                <c:pt idx="264">
                  <c:v>8.2674999815935735E-2</c:v>
                </c:pt>
                <c:pt idx="265">
                  <c:v>9.8159999994095415E-2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5-4DB8-A2CD-BA329FA61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21">
                  <c:v>2.1899999919696711E-3</c:v>
                </c:pt>
                <c:pt idx="22">
                  <c:v>1.3699998162337579E-3</c:v>
                </c:pt>
                <c:pt idx="23">
                  <c:v>5.1500009431038052E-4</c:v>
                </c:pt>
                <c:pt idx="24">
                  <c:v>1.5300000522984192E-3</c:v>
                </c:pt>
                <c:pt idx="25">
                  <c:v>2.5100000784732401E-3</c:v>
                </c:pt>
                <c:pt idx="26">
                  <c:v>1.6899999027373269E-3</c:v>
                </c:pt>
                <c:pt idx="27">
                  <c:v>1.0049998745671473E-3</c:v>
                </c:pt>
                <c:pt idx="28">
                  <c:v>1.8649999328772537E-3</c:v>
                </c:pt>
                <c:pt idx="29">
                  <c:v>1.4450000089709647E-3</c:v>
                </c:pt>
                <c:pt idx="30">
                  <c:v>1.5250001670210622E-3</c:v>
                </c:pt>
                <c:pt idx="31">
                  <c:v>1.1799999047070742E-3</c:v>
                </c:pt>
                <c:pt idx="32">
                  <c:v>2.6600000128382817E-3</c:v>
                </c:pt>
                <c:pt idx="33">
                  <c:v>3.8400001649279147E-3</c:v>
                </c:pt>
                <c:pt idx="34">
                  <c:v>2.0199998252792284E-3</c:v>
                </c:pt>
                <c:pt idx="35">
                  <c:v>2.6300000317860395E-3</c:v>
                </c:pt>
                <c:pt idx="36">
                  <c:v>8.650002273498103E-4</c:v>
                </c:pt>
                <c:pt idx="37">
                  <c:v>2.2450000396929681E-3</c:v>
                </c:pt>
                <c:pt idx="38">
                  <c:v>2.3399998317472637E-3</c:v>
                </c:pt>
                <c:pt idx="39">
                  <c:v>1.3199999957578257E-3</c:v>
                </c:pt>
                <c:pt idx="40">
                  <c:v>2.0999999760533683E-3</c:v>
                </c:pt>
                <c:pt idx="41">
                  <c:v>2.7950001531280577E-3</c:v>
                </c:pt>
                <c:pt idx="42">
                  <c:v>1.4749998954357579E-3</c:v>
                </c:pt>
                <c:pt idx="43">
                  <c:v>1.8099997760145925E-3</c:v>
                </c:pt>
                <c:pt idx="44">
                  <c:v>2.8900000979774632E-3</c:v>
                </c:pt>
                <c:pt idx="45">
                  <c:v>3.3700000421958975E-3</c:v>
                </c:pt>
                <c:pt idx="46">
                  <c:v>3.5299998926348053E-3</c:v>
                </c:pt>
                <c:pt idx="47">
                  <c:v>3.8100001765997149E-3</c:v>
                </c:pt>
                <c:pt idx="48">
                  <c:v>2.1450001222547144E-3</c:v>
                </c:pt>
                <c:pt idx="49">
                  <c:v>1.9050001865252852E-3</c:v>
                </c:pt>
                <c:pt idx="50">
                  <c:v>2.0600000789272599E-3</c:v>
                </c:pt>
                <c:pt idx="51">
                  <c:v>2.4200000625569373E-3</c:v>
                </c:pt>
                <c:pt idx="52">
                  <c:v>4.0150001004803926E-3</c:v>
                </c:pt>
                <c:pt idx="53">
                  <c:v>1.8500000369385816E-3</c:v>
                </c:pt>
                <c:pt idx="54">
                  <c:v>3.9300000571529381E-3</c:v>
                </c:pt>
                <c:pt idx="55">
                  <c:v>2.6500001549720764E-3</c:v>
                </c:pt>
                <c:pt idx="56">
                  <c:v>1.2500003504101187E-4</c:v>
                </c:pt>
                <c:pt idx="57">
                  <c:v>2.105000225128606E-3</c:v>
                </c:pt>
                <c:pt idx="58">
                  <c:v>2.6649998690118082E-3</c:v>
                </c:pt>
                <c:pt idx="59">
                  <c:v>4.2449998072697781E-3</c:v>
                </c:pt>
                <c:pt idx="60">
                  <c:v>2.4249999332823791E-3</c:v>
                </c:pt>
                <c:pt idx="62">
                  <c:v>2.2799997968832031E-3</c:v>
                </c:pt>
                <c:pt idx="63">
                  <c:v>2.459999785060063E-3</c:v>
                </c:pt>
                <c:pt idx="64">
                  <c:v>2.5399999431101605E-3</c:v>
                </c:pt>
                <c:pt idx="65">
                  <c:v>1.5999997995095327E-3</c:v>
                </c:pt>
                <c:pt idx="67">
                  <c:v>2.7350001109880395E-3</c:v>
                </c:pt>
                <c:pt idx="68">
                  <c:v>2.449999941745773E-3</c:v>
                </c:pt>
                <c:pt idx="69">
                  <c:v>2.0300000178394839E-3</c:v>
                </c:pt>
                <c:pt idx="70">
                  <c:v>3.9899998446344398E-3</c:v>
                </c:pt>
                <c:pt idx="71">
                  <c:v>3.9500000348198228E-3</c:v>
                </c:pt>
                <c:pt idx="72">
                  <c:v>3.3299999849987216E-3</c:v>
                </c:pt>
                <c:pt idx="73">
                  <c:v>4.5849998714402318E-3</c:v>
                </c:pt>
                <c:pt idx="74">
                  <c:v>4.5549998176284134E-3</c:v>
                </c:pt>
                <c:pt idx="75">
                  <c:v>3.9349997678073123E-3</c:v>
                </c:pt>
                <c:pt idx="76">
                  <c:v>5.3150000458117574E-3</c:v>
                </c:pt>
                <c:pt idx="77">
                  <c:v>3.4950001718243584E-3</c:v>
                </c:pt>
                <c:pt idx="78">
                  <c:v>4.5300001875148155E-3</c:v>
                </c:pt>
                <c:pt idx="79">
                  <c:v>3.9100001376937144E-3</c:v>
                </c:pt>
                <c:pt idx="80">
                  <c:v>4.9899999939952977E-3</c:v>
                </c:pt>
                <c:pt idx="81">
                  <c:v>6.2449998877127655E-3</c:v>
                </c:pt>
                <c:pt idx="82">
                  <c:v>5.4250001776381396E-3</c:v>
                </c:pt>
                <c:pt idx="83">
                  <c:v>5.0549998122733086E-3</c:v>
                </c:pt>
                <c:pt idx="84">
                  <c:v>4.3349999323254451E-3</c:v>
                </c:pt>
                <c:pt idx="85">
                  <c:v>5.3149999657762237E-3</c:v>
                </c:pt>
                <c:pt idx="86">
                  <c:v>3.6750000799656846E-3</c:v>
                </c:pt>
                <c:pt idx="87">
                  <c:v>4.9100002215709537E-3</c:v>
                </c:pt>
                <c:pt idx="88">
                  <c:v>5.5899998260429129E-3</c:v>
                </c:pt>
                <c:pt idx="89">
                  <c:v>6.4700000220909715E-3</c:v>
                </c:pt>
                <c:pt idx="90">
                  <c:v>4.9500001041451469E-3</c:v>
                </c:pt>
                <c:pt idx="91">
                  <c:v>3.5300000163260847E-3</c:v>
                </c:pt>
                <c:pt idx="92">
                  <c:v>4.9099998286692426E-3</c:v>
                </c:pt>
                <c:pt idx="93">
                  <c:v>5.589999898802489E-3</c:v>
                </c:pt>
                <c:pt idx="94">
                  <c:v>4.3649999061017297E-3</c:v>
                </c:pt>
                <c:pt idx="95">
                  <c:v>5.4450002280646004E-3</c:v>
                </c:pt>
                <c:pt idx="96">
                  <c:v>5.8249998764949851E-3</c:v>
                </c:pt>
                <c:pt idx="97">
                  <c:v>4.604999914590735E-3</c:v>
                </c:pt>
                <c:pt idx="98">
                  <c:v>4.1849999906844459E-3</c:v>
                </c:pt>
                <c:pt idx="99">
                  <c:v>3.5649999408633448E-3</c:v>
                </c:pt>
                <c:pt idx="100">
                  <c:v>3.5200001002522185E-3</c:v>
                </c:pt>
                <c:pt idx="101">
                  <c:v>4.200000170385465E-3</c:v>
                </c:pt>
                <c:pt idx="102">
                  <c:v>5.7750001506065018E-3</c:v>
                </c:pt>
                <c:pt idx="103">
                  <c:v>4.3349999250494875E-3</c:v>
                </c:pt>
                <c:pt idx="104">
                  <c:v>3.3349998411722481E-3</c:v>
                </c:pt>
                <c:pt idx="105">
                  <c:v>3.9300001808442175E-3</c:v>
                </c:pt>
                <c:pt idx="106">
                  <c:v>4.0699998935451731E-3</c:v>
                </c:pt>
                <c:pt idx="107">
                  <c:v>6.6050001551047899E-3</c:v>
                </c:pt>
                <c:pt idx="108">
                  <c:v>6.7850001432816498E-3</c:v>
                </c:pt>
                <c:pt idx="109">
                  <c:v>5.7450001695542596E-3</c:v>
                </c:pt>
                <c:pt idx="110">
                  <c:v>5.0249998312210664E-3</c:v>
                </c:pt>
                <c:pt idx="111">
                  <c:v>5.1949999033240601E-3</c:v>
                </c:pt>
                <c:pt idx="112">
                  <c:v>4.8749998095445335E-3</c:v>
                </c:pt>
                <c:pt idx="113">
                  <c:v>5.55499987967778E-3</c:v>
                </c:pt>
                <c:pt idx="114">
                  <c:v>5.335000081686303E-3</c:v>
                </c:pt>
                <c:pt idx="115">
                  <c:v>3.969999983382877E-3</c:v>
                </c:pt>
                <c:pt idx="116">
                  <c:v>4.3299999597365968E-3</c:v>
                </c:pt>
                <c:pt idx="117">
                  <c:v>5.7099997720797546E-3</c:v>
                </c:pt>
                <c:pt idx="118">
                  <c:v>5.7899999301298521E-3</c:v>
                </c:pt>
                <c:pt idx="119">
                  <c:v>4.0699998862692155E-3</c:v>
                </c:pt>
                <c:pt idx="120">
                  <c:v>6.3500000323983841E-3</c:v>
                </c:pt>
                <c:pt idx="121">
                  <c:v>5.2249998698243871E-3</c:v>
                </c:pt>
                <c:pt idx="122">
                  <c:v>5.6049999839160591E-3</c:v>
                </c:pt>
                <c:pt idx="123">
                  <c:v>4.984999934094958E-3</c:v>
                </c:pt>
                <c:pt idx="124">
                  <c:v>6.1650000861845911E-3</c:v>
                </c:pt>
                <c:pt idx="125">
                  <c:v>4.1450000862823799E-3</c:v>
                </c:pt>
                <c:pt idx="126">
                  <c:v>3.7999998239683919E-3</c:v>
                </c:pt>
                <c:pt idx="127">
                  <c:v>6.2349998624995351E-3</c:v>
                </c:pt>
                <c:pt idx="129">
                  <c:v>4.795000102603808E-3</c:v>
                </c:pt>
                <c:pt idx="130">
                  <c:v>4.9549999530427158E-3</c:v>
                </c:pt>
                <c:pt idx="131">
                  <c:v>4.2350000730948523E-3</c:v>
                </c:pt>
                <c:pt idx="132">
                  <c:v>5.3900000566500239E-3</c:v>
                </c:pt>
                <c:pt idx="133">
                  <c:v>5.0699999628704973E-3</c:v>
                </c:pt>
                <c:pt idx="134">
                  <c:v>5.1500001209205948E-3</c:v>
                </c:pt>
                <c:pt idx="135">
                  <c:v>5.4299999392242171E-3</c:v>
                </c:pt>
                <c:pt idx="136">
                  <c:v>5.7049997994909063E-3</c:v>
                </c:pt>
                <c:pt idx="137">
                  <c:v>6.3849998769001104E-3</c:v>
                </c:pt>
                <c:pt idx="138">
                  <c:v>6.0799999628216028E-3</c:v>
                </c:pt>
                <c:pt idx="139">
                  <c:v>6.1350000250968151E-3</c:v>
                </c:pt>
                <c:pt idx="140">
                  <c:v>8.0200001029879786E-3</c:v>
                </c:pt>
                <c:pt idx="141">
                  <c:v>8.0999997953767888E-3</c:v>
                </c:pt>
                <c:pt idx="142">
                  <c:v>7.335000074817799E-3</c:v>
                </c:pt>
                <c:pt idx="143">
                  <c:v>8.7149998871609569E-3</c:v>
                </c:pt>
                <c:pt idx="144">
                  <c:v>9.0550001914380118E-3</c:v>
                </c:pt>
                <c:pt idx="145">
                  <c:v>6.6099997711717151E-3</c:v>
                </c:pt>
                <c:pt idx="146">
                  <c:v>8.0500000694883056E-3</c:v>
                </c:pt>
                <c:pt idx="147">
                  <c:v>7.8299998058355413E-3</c:v>
                </c:pt>
                <c:pt idx="148">
                  <c:v>8.5649998654844239E-3</c:v>
                </c:pt>
                <c:pt idx="149">
                  <c:v>8.6450000235345215E-3</c:v>
                </c:pt>
                <c:pt idx="150">
                  <c:v>8.2250000996282324E-3</c:v>
                </c:pt>
                <c:pt idx="151">
                  <c:v>7.9000000478117727E-3</c:v>
                </c:pt>
                <c:pt idx="152">
                  <c:v>6.6800000859075226E-3</c:v>
                </c:pt>
                <c:pt idx="153">
                  <c:v>8.6599998103338294E-3</c:v>
                </c:pt>
                <c:pt idx="154">
                  <c:v>7.1399998996639624E-3</c:v>
                </c:pt>
                <c:pt idx="155">
                  <c:v>8.1199999258387834E-3</c:v>
                </c:pt>
                <c:pt idx="156">
                  <c:v>8.1749999080784619E-3</c:v>
                </c:pt>
                <c:pt idx="157">
                  <c:v>8.5349998844321817E-3</c:v>
                </c:pt>
                <c:pt idx="158">
                  <c:v>9.0949999939766712E-3</c:v>
                </c:pt>
                <c:pt idx="159">
                  <c:v>8.7749999001971446E-3</c:v>
                </c:pt>
                <c:pt idx="160">
                  <c:v>7.6300000582705252E-3</c:v>
                </c:pt>
                <c:pt idx="161">
                  <c:v>8.3100001356797293E-3</c:v>
                </c:pt>
                <c:pt idx="162">
                  <c:v>7.9649999461253174E-3</c:v>
                </c:pt>
                <c:pt idx="163">
                  <c:v>8.0150001231231727E-3</c:v>
                </c:pt>
                <c:pt idx="164">
                  <c:v>7.7500000188592821E-3</c:v>
                </c:pt>
                <c:pt idx="165">
                  <c:v>8.9900001912610605E-3</c:v>
                </c:pt>
                <c:pt idx="166">
                  <c:v>7.9049999112612568E-3</c:v>
                </c:pt>
                <c:pt idx="167">
                  <c:v>8.8200000318465754E-3</c:v>
                </c:pt>
                <c:pt idx="168">
                  <c:v>8.5999997754697688E-3</c:v>
                </c:pt>
                <c:pt idx="169">
                  <c:v>8.6799999335198663E-3</c:v>
                </c:pt>
                <c:pt idx="170">
                  <c:v>1.0060000211524311E-2</c:v>
                </c:pt>
                <c:pt idx="171">
                  <c:v>9.2149998599779792E-3</c:v>
                </c:pt>
                <c:pt idx="173">
                  <c:v>9.3700002253171988E-3</c:v>
                </c:pt>
                <c:pt idx="174">
                  <c:v>8.3299997859285213E-3</c:v>
                </c:pt>
                <c:pt idx="175">
                  <c:v>9.410000107891392E-3</c:v>
                </c:pt>
                <c:pt idx="182">
                  <c:v>1.5620000071066897E-2</c:v>
                </c:pt>
                <c:pt idx="183">
                  <c:v>1.8855000154871959E-2</c:v>
                </c:pt>
                <c:pt idx="184">
                  <c:v>1.7034999815223273E-2</c:v>
                </c:pt>
                <c:pt idx="185">
                  <c:v>1.7329999813227914E-2</c:v>
                </c:pt>
                <c:pt idx="186">
                  <c:v>1.860999979544431E-2</c:v>
                </c:pt>
                <c:pt idx="187">
                  <c:v>1.9090000205324031E-2</c:v>
                </c:pt>
                <c:pt idx="188">
                  <c:v>2.6770000025862828E-2</c:v>
                </c:pt>
                <c:pt idx="189">
                  <c:v>1.6385000177251641E-2</c:v>
                </c:pt>
                <c:pt idx="190">
                  <c:v>1.5465000171388965E-2</c:v>
                </c:pt>
                <c:pt idx="191">
                  <c:v>1.9144999801937956E-2</c:v>
                </c:pt>
                <c:pt idx="192">
                  <c:v>1.5184999960183632E-2</c:v>
                </c:pt>
                <c:pt idx="193">
                  <c:v>1.6980000131297857E-2</c:v>
                </c:pt>
                <c:pt idx="194">
                  <c:v>1.8159999817726202E-2</c:v>
                </c:pt>
                <c:pt idx="195">
                  <c:v>1.6399999964050949E-2</c:v>
                </c:pt>
                <c:pt idx="196">
                  <c:v>1.7435000052500982E-2</c:v>
                </c:pt>
                <c:pt idx="197">
                  <c:v>1.7114999965997413E-2</c:v>
                </c:pt>
                <c:pt idx="198">
                  <c:v>1.8350000100326724E-2</c:v>
                </c:pt>
                <c:pt idx="199">
                  <c:v>1.6150000192283187E-2</c:v>
                </c:pt>
                <c:pt idx="200">
                  <c:v>1.7644999934418593E-2</c:v>
                </c:pt>
                <c:pt idx="201">
                  <c:v>1.9884999812347814E-2</c:v>
                </c:pt>
                <c:pt idx="202">
                  <c:v>1.6565000158152543E-2</c:v>
                </c:pt>
                <c:pt idx="203">
                  <c:v>1.2940000044181943E-2</c:v>
                </c:pt>
                <c:pt idx="204">
                  <c:v>1.9079999809036963E-2</c:v>
                </c:pt>
                <c:pt idx="205">
                  <c:v>2.1760000214271713E-2</c:v>
                </c:pt>
                <c:pt idx="206">
                  <c:v>1.674000018829247E-2</c:v>
                </c:pt>
                <c:pt idx="207">
                  <c:v>1.8694999816943891E-2</c:v>
                </c:pt>
                <c:pt idx="208">
                  <c:v>1.7969999978959095E-2</c:v>
                </c:pt>
                <c:pt idx="209">
                  <c:v>1.5790000201377552E-2</c:v>
                </c:pt>
                <c:pt idx="210">
                  <c:v>1.636499994492624E-2</c:v>
                </c:pt>
                <c:pt idx="211">
                  <c:v>1.884500021697022E-2</c:v>
                </c:pt>
                <c:pt idx="212">
                  <c:v>1.5864999935729429E-2</c:v>
                </c:pt>
                <c:pt idx="213">
                  <c:v>1.6625000163912773E-2</c:v>
                </c:pt>
                <c:pt idx="214">
                  <c:v>2.0079999965673778E-2</c:v>
                </c:pt>
                <c:pt idx="215">
                  <c:v>2.0075000087672379E-2</c:v>
                </c:pt>
                <c:pt idx="216">
                  <c:v>1.115500016749138E-2</c:v>
                </c:pt>
                <c:pt idx="217">
                  <c:v>1.7850000003818423E-2</c:v>
                </c:pt>
                <c:pt idx="218">
                  <c:v>2.0404999930178747E-2</c:v>
                </c:pt>
                <c:pt idx="219">
                  <c:v>1.9484999924316071E-2</c:v>
                </c:pt>
                <c:pt idx="220">
                  <c:v>1.7985000224143732E-2</c:v>
                </c:pt>
                <c:pt idx="221">
                  <c:v>2.2279999946476892E-2</c:v>
                </c:pt>
                <c:pt idx="222">
                  <c:v>1.6915000196604524E-2</c:v>
                </c:pt>
                <c:pt idx="223">
                  <c:v>2.1329999886802398E-2</c:v>
                </c:pt>
                <c:pt idx="225">
                  <c:v>2.0204999796987977E-2</c:v>
                </c:pt>
                <c:pt idx="226">
                  <c:v>2.0284999955038074E-2</c:v>
                </c:pt>
                <c:pt idx="227">
                  <c:v>1.7800000190618448E-2</c:v>
                </c:pt>
                <c:pt idx="228">
                  <c:v>2.0379999827127904E-2</c:v>
                </c:pt>
                <c:pt idx="229">
                  <c:v>1.8359999827225693E-2</c:v>
                </c:pt>
                <c:pt idx="230">
                  <c:v>1.9440000149188563E-2</c:v>
                </c:pt>
                <c:pt idx="231">
                  <c:v>2.2320000207400881E-2</c:v>
                </c:pt>
                <c:pt idx="232">
                  <c:v>1.8795000003592577E-2</c:v>
                </c:pt>
                <c:pt idx="233">
                  <c:v>2.3800000177288894E-2</c:v>
                </c:pt>
                <c:pt idx="234">
                  <c:v>3.2214999773714226E-2</c:v>
                </c:pt>
                <c:pt idx="235">
                  <c:v>3.064500012260396E-2</c:v>
                </c:pt>
                <c:pt idx="236">
                  <c:v>2.8219999912835192E-2</c:v>
                </c:pt>
                <c:pt idx="237">
                  <c:v>3.1980000167095568E-2</c:v>
                </c:pt>
                <c:pt idx="238">
                  <c:v>3.0174999934388325E-2</c:v>
                </c:pt>
                <c:pt idx="239">
                  <c:v>3.1535000074654818E-2</c:v>
                </c:pt>
                <c:pt idx="240">
                  <c:v>2.9414999778964557E-2</c:v>
                </c:pt>
                <c:pt idx="241">
                  <c:v>3.050499993696576E-2</c:v>
                </c:pt>
                <c:pt idx="242">
                  <c:v>3.0085000013059471E-2</c:v>
                </c:pt>
                <c:pt idx="243">
                  <c:v>2.9480000142939389E-2</c:v>
                </c:pt>
                <c:pt idx="244">
                  <c:v>2.9035000123258214E-2</c:v>
                </c:pt>
                <c:pt idx="245">
                  <c:v>3.1374999824038241E-2</c:v>
                </c:pt>
                <c:pt idx="246">
                  <c:v>2.8069999811123125E-2</c:v>
                </c:pt>
                <c:pt idx="247">
                  <c:v>2.3455000067770015E-2</c:v>
                </c:pt>
                <c:pt idx="248">
                  <c:v>3.1149999995250255E-2</c:v>
                </c:pt>
                <c:pt idx="249">
                  <c:v>3.3430000141379423E-2</c:v>
                </c:pt>
                <c:pt idx="250">
                  <c:v>2.9404999928374309E-2</c:v>
                </c:pt>
                <c:pt idx="251">
                  <c:v>2.5120000042079482E-2</c:v>
                </c:pt>
                <c:pt idx="252">
                  <c:v>2.7114999866171274E-2</c:v>
                </c:pt>
                <c:pt idx="253">
                  <c:v>3.0310000140161719E-2</c:v>
                </c:pt>
                <c:pt idx="254">
                  <c:v>3.4325000116950832E-2</c:v>
                </c:pt>
                <c:pt idx="255">
                  <c:v>2.5719999786815606E-2</c:v>
                </c:pt>
                <c:pt idx="256">
                  <c:v>2.9934999896795489E-2</c:v>
                </c:pt>
                <c:pt idx="257">
                  <c:v>3.1115000048885122E-2</c:v>
                </c:pt>
                <c:pt idx="258">
                  <c:v>2.9194999879109673E-2</c:v>
                </c:pt>
                <c:pt idx="259">
                  <c:v>3.2245000009424984E-2</c:v>
                </c:pt>
                <c:pt idx="260">
                  <c:v>2.9175000119721517E-2</c:v>
                </c:pt>
                <c:pt idx="261">
                  <c:v>2.9835000052116811E-2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5-4DB8-A2CD-BA329FA61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5-4DB8-A2CD-BA329FA61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5-4DB8-A2CD-BA329FA61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-0.13918705298326148</c:v>
                </c:pt>
                <c:pt idx="1">
                  <c:v>-3.5809848684995774E-2</c:v>
                </c:pt>
                <c:pt idx="2">
                  <c:v>-2.9574354919811779E-2</c:v>
                </c:pt>
                <c:pt idx="3">
                  <c:v>-2.9030456011096828E-2</c:v>
                </c:pt>
                <c:pt idx="4">
                  <c:v>-2.5623691716760898E-2</c:v>
                </c:pt>
                <c:pt idx="5">
                  <c:v>-2.2685727318639534E-2</c:v>
                </c:pt>
                <c:pt idx="6">
                  <c:v>-2.2685727318639534E-2</c:v>
                </c:pt>
                <c:pt idx="7">
                  <c:v>-1.617942196292383E-2</c:v>
                </c:pt>
                <c:pt idx="8">
                  <c:v>-1.617942196292383E-2</c:v>
                </c:pt>
                <c:pt idx="9">
                  <c:v>-8.9608138522801715E-3</c:v>
                </c:pt>
                <c:pt idx="10">
                  <c:v>-8.4988411390201912E-3</c:v>
                </c:pt>
                <c:pt idx="11">
                  <c:v>-8.4897382284140829E-3</c:v>
                </c:pt>
                <c:pt idx="12">
                  <c:v>-5.5540495579442465E-3</c:v>
                </c:pt>
                <c:pt idx="13">
                  <c:v>-2.2337629143663468E-3</c:v>
                </c:pt>
                <c:pt idx="14">
                  <c:v>-1.9265396814102014E-3</c:v>
                </c:pt>
                <c:pt idx="15">
                  <c:v>-1.9174367708040931E-3</c:v>
                </c:pt>
                <c:pt idx="16">
                  <c:v>-1.9083338601979857E-3</c:v>
                </c:pt>
                <c:pt idx="17">
                  <c:v>-1.860543579515918E-3</c:v>
                </c:pt>
                <c:pt idx="18">
                  <c:v>-1.753584379894149E-3</c:v>
                </c:pt>
                <c:pt idx="19">
                  <c:v>-1.701242643909028E-3</c:v>
                </c:pt>
                <c:pt idx="20">
                  <c:v>-1.6056620825448936E-3</c:v>
                </c:pt>
                <c:pt idx="21">
                  <c:v>4.170134697030644E-3</c:v>
                </c:pt>
                <c:pt idx="22">
                  <c:v>4.1792376076367523E-3</c:v>
                </c:pt>
                <c:pt idx="23">
                  <c:v>4.3408142708951693E-3</c:v>
                </c:pt>
                <c:pt idx="24">
                  <c:v>4.4250161940016675E-3</c:v>
                </c:pt>
                <c:pt idx="25">
                  <c:v>4.4341191046077758E-3</c:v>
                </c:pt>
                <c:pt idx="26">
                  <c:v>4.4432220152138841E-3</c:v>
                </c:pt>
                <c:pt idx="27">
                  <c:v>4.4819093852898426E-3</c:v>
                </c:pt>
                <c:pt idx="28">
                  <c:v>4.5001152065020592E-3</c:v>
                </c:pt>
                <c:pt idx="29">
                  <c:v>4.5092181171081675E-3</c:v>
                </c:pt>
                <c:pt idx="30">
                  <c:v>4.5183210277142758E-3</c:v>
                </c:pt>
                <c:pt idx="31">
                  <c:v>4.5388025765780177E-3</c:v>
                </c:pt>
                <c:pt idx="32">
                  <c:v>4.547905487184126E-3</c:v>
                </c:pt>
                <c:pt idx="33">
                  <c:v>4.5570083977902343E-3</c:v>
                </c:pt>
                <c:pt idx="34">
                  <c:v>4.5661113083963426E-3</c:v>
                </c:pt>
                <c:pt idx="35">
                  <c:v>4.6981035121849094E-3</c:v>
                </c:pt>
                <c:pt idx="36">
                  <c:v>4.7732025246852994E-3</c:v>
                </c:pt>
                <c:pt idx="37">
                  <c:v>4.7823054352914077E-3</c:v>
                </c:pt>
                <c:pt idx="38">
                  <c:v>4.7845811629429347E-3</c:v>
                </c:pt>
                <c:pt idx="39">
                  <c:v>4.793684073549043E-3</c:v>
                </c:pt>
                <c:pt idx="40">
                  <c:v>4.8483015371856911E-3</c:v>
                </c:pt>
                <c:pt idx="41">
                  <c:v>4.8505772648372181E-3</c:v>
                </c:pt>
                <c:pt idx="42">
                  <c:v>4.8596801754433264E-3</c:v>
                </c:pt>
                <c:pt idx="43">
                  <c:v>4.9347791879437164E-3</c:v>
                </c:pt>
                <c:pt idx="44">
                  <c:v>4.9438820985498247E-3</c:v>
                </c:pt>
                <c:pt idx="45">
                  <c:v>4.952985009155933E-3</c:v>
                </c:pt>
                <c:pt idx="46">
                  <c:v>4.9711908303681496E-3</c:v>
                </c:pt>
                <c:pt idx="47">
                  <c:v>4.9802937409742579E-3</c:v>
                </c:pt>
                <c:pt idx="48">
                  <c:v>5.0098782004441081E-3</c:v>
                </c:pt>
                <c:pt idx="49">
                  <c:v>5.0280840216563247E-3</c:v>
                </c:pt>
                <c:pt idx="50">
                  <c:v>5.0940801235506081E-3</c:v>
                </c:pt>
                <c:pt idx="51">
                  <c:v>5.1122859447628229E-3</c:v>
                </c:pt>
                <c:pt idx="52">
                  <c:v>5.11456167241435E-3</c:v>
                </c:pt>
                <c:pt idx="53">
                  <c:v>5.1896606849147417E-3</c:v>
                </c:pt>
                <c:pt idx="54">
                  <c:v>5.19876359552085E-3</c:v>
                </c:pt>
                <c:pt idx="55">
                  <c:v>5.2351752379452814E-3</c:v>
                </c:pt>
                <c:pt idx="56">
                  <c:v>5.2465538762029168E-3</c:v>
                </c:pt>
                <c:pt idx="57">
                  <c:v>5.2556567868090251E-3</c:v>
                </c:pt>
                <c:pt idx="58">
                  <c:v>5.2738626080212417E-3</c:v>
                </c:pt>
                <c:pt idx="59">
                  <c:v>5.2829655186273482E-3</c:v>
                </c:pt>
                <c:pt idx="60">
                  <c:v>5.2920684292334565E-3</c:v>
                </c:pt>
                <c:pt idx="61">
                  <c:v>5.305722795142619E-3</c:v>
                </c:pt>
                <c:pt idx="62">
                  <c:v>5.3125499780972002E-3</c:v>
                </c:pt>
                <c:pt idx="63">
                  <c:v>5.3216528887033085E-3</c:v>
                </c:pt>
                <c:pt idx="64">
                  <c:v>5.3307557993094168E-3</c:v>
                </c:pt>
                <c:pt idx="65">
                  <c:v>5.3489616205216316E-3</c:v>
                </c:pt>
                <c:pt idx="66">
                  <c:v>5.3557888034762129E-3</c:v>
                </c:pt>
                <c:pt idx="67">
                  <c:v>5.3785460799914836E-3</c:v>
                </c:pt>
                <c:pt idx="68">
                  <c:v>5.4627480030979818E-3</c:v>
                </c:pt>
                <c:pt idx="69">
                  <c:v>5.4718509137040901E-3</c:v>
                </c:pt>
                <c:pt idx="70">
                  <c:v>7.5837261743211502E-3</c:v>
                </c:pt>
                <c:pt idx="71">
                  <c:v>7.6019319955333668E-3</c:v>
                </c:pt>
                <c:pt idx="72">
                  <c:v>7.6110349061394751E-3</c:v>
                </c:pt>
                <c:pt idx="73">
                  <c:v>7.6770310080337585E-3</c:v>
                </c:pt>
                <c:pt idx="74">
                  <c:v>7.7817144800040004E-3</c:v>
                </c:pt>
                <c:pt idx="75">
                  <c:v>7.7908173906101087E-3</c:v>
                </c:pt>
                <c:pt idx="76">
                  <c:v>7.7999203012162153E-3</c:v>
                </c:pt>
                <c:pt idx="77">
                  <c:v>7.8090232118223236E-3</c:v>
                </c:pt>
                <c:pt idx="78">
                  <c:v>7.8386076712921755E-3</c:v>
                </c:pt>
                <c:pt idx="79">
                  <c:v>7.8477105818982838E-3</c:v>
                </c:pt>
                <c:pt idx="80">
                  <c:v>7.8568134925043904E-3</c:v>
                </c:pt>
                <c:pt idx="81">
                  <c:v>7.9228095943986738E-3</c:v>
                </c:pt>
                <c:pt idx="82">
                  <c:v>7.9319125050047821E-3</c:v>
                </c:pt>
                <c:pt idx="83">
                  <c:v>8.0092872451567008E-3</c:v>
                </c:pt>
                <c:pt idx="84">
                  <c:v>8.0183901557628091E-3</c:v>
                </c:pt>
                <c:pt idx="85">
                  <c:v>8.0274930663689157E-3</c:v>
                </c:pt>
                <c:pt idx="86">
                  <c:v>8.0456988875811323E-3</c:v>
                </c:pt>
                <c:pt idx="87">
                  <c:v>8.0752833470509842E-3</c:v>
                </c:pt>
                <c:pt idx="88">
                  <c:v>8.0843862576570908E-3</c:v>
                </c:pt>
                <c:pt idx="89">
                  <c:v>8.0934891682631991E-3</c:v>
                </c:pt>
                <c:pt idx="90">
                  <c:v>8.1025920788693074E-3</c:v>
                </c:pt>
                <c:pt idx="91">
                  <c:v>8.1116949894754157E-3</c:v>
                </c:pt>
                <c:pt idx="92">
                  <c:v>8.120797900081524E-3</c:v>
                </c:pt>
                <c:pt idx="93">
                  <c:v>8.1299008106876323E-3</c:v>
                </c:pt>
                <c:pt idx="94">
                  <c:v>8.1412794489452659E-3</c:v>
                </c:pt>
                <c:pt idx="95">
                  <c:v>8.1503823595513742E-3</c:v>
                </c:pt>
                <c:pt idx="96">
                  <c:v>8.1594852701574825E-3</c:v>
                </c:pt>
                <c:pt idx="97">
                  <c:v>8.1685881807635908E-3</c:v>
                </c:pt>
                <c:pt idx="98">
                  <c:v>8.1776910913696991E-3</c:v>
                </c:pt>
                <c:pt idx="99">
                  <c:v>8.1867940019758074E-3</c:v>
                </c:pt>
                <c:pt idx="100">
                  <c:v>8.2072755508395493E-3</c:v>
                </c:pt>
                <c:pt idx="101">
                  <c:v>8.2163784614456576E-3</c:v>
                </c:pt>
                <c:pt idx="102">
                  <c:v>8.2732716527338327E-3</c:v>
                </c:pt>
                <c:pt idx="103">
                  <c:v>8.2914774739460493E-3</c:v>
                </c:pt>
                <c:pt idx="104">
                  <c:v>8.336992026976589E-3</c:v>
                </c:pt>
                <c:pt idx="105">
                  <c:v>8.3392677546281161E-3</c:v>
                </c:pt>
                <c:pt idx="106">
                  <c:v>8.3665764864464393E-3</c:v>
                </c:pt>
                <c:pt idx="107">
                  <c:v>8.3961609459162912E-3</c:v>
                </c:pt>
                <c:pt idx="108">
                  <c:v>8.4052638565223995E-3</c:v>
                </c:pt>
                <c:pt idx="109">
                  <c:v>8.4234696777346144E-3</c:v>
                </c:pt>
                <c:pt idx="110">
                  <c:v>8.4325725883407227E-3</c:v>
                </c:pt>
                <c:pt idx="111">
                  <c:v>8.5372560603109646E-3</c:v>
                </c:pt>
                <c:pt idx="112">
                  <c:v>8.5463589709170729E-3</c:v>
                </c:pt>
                <c:pt idx="113">
                  <c:v>8.5554618815231812E-3</c:v>
                </c:pt>
                <c:pt idx="114">
                  <c:v>8.5645647921292894E-3</c:v>
                </c:pt>
                <c:pt idx="115">
                  <c:v>8.5941492515991414E-3</c:v>
                </c:pt>
                <c:pt idx="116">
                  <c:v>8.6123550728113563E-3</c:v>
                </c:pt>
                <c:pt idx="117">
                  <c:v>8.6214579834174646E-3</c:v>
                </c:pt>
                <c:pt idx="118">
                  <c:v>8.6305608940235728E-3</c:v>
                </c:pt>
                <c:pt idx="119">
                  <c:v>8.6396638046296811E-3</c:v>
                </c:pt>
                <c:pt idx="120">
                  <c:v>8.6487667152357894E-3</c:v>
                </c:pt>
                <c:pt idx="121">
                  <c:v>8.6601453534934231E-3</c:v>
                </c:pt>
                <c:pt idx="122">
                  <c:v>8.6692482640995314E-3</c:v>
                </c:pt>
                <c:pt idx="123">
                  <c:v>8.6783511747056397E-3</c:v>
                </c:pt>
                <c:pt idx="124">
                  <c:v>8.687454085311748E-3</c:v>
                </c:pt>
                <c:pt idx="125">
                  <c:v>8.6965569959178562E-3</c:v>
                </c:pt>
                <c:pt idx="126">
                  <c:v>8.7170385447815982E-3</c:v>
                </c:pt>
                <c:pt idx="127">
                  <c:v>8.7921375572819899E-3</c:v>
                </c:pt>
                <c:pt idx="128">
                  <c:v>8.796689012585044E-3</c:v>
                </c:pt>
                <c:pt idx="129">
                  <c:v>8.8103433784942065E-3</c:v>
                </c:pt>
                <c:pt idx="130">
                  <c:v>8.8285491997064213E-3</c:v>
                </c:pt>
                <c:pt idx="131">
                  <c:v>8.8376521103125296E-3</c:v>
                </c:pt>
                <c:pt idx="132">
                  <c:v>8.8581336591762733E-3</c:v>
                </c:pt>
                <c:pt idx="133">
                  <c:v>8.8672365697823816E-3</c:v>
                </c:pt>
                <c:pt idx="134">
                  <c:v>8.8763394803884899E-3</c:v>
                </c:pt>
                <c:pt idx="135">
                  <c:v>8.8854423909945964E-3</c:v>
                </c:pt>
                <c:pt idx="136">
                  <c:v>8.9423355822827715E-3</c:v>
                </c:pt>
                <c:pt idx="137">
                  <c:v>8.9514384928888798E-3</c:v>
                </c:pt>
                <c:pt idx="138">
                  <c:v>8.9992287735709466E-3</c:v>
                </c:pt>
                <c:pt idx="139">
                  <c:v>9.06522487546523E-3</c:v>
                </c:pt>
                <c:pt idx="140">
                  <c:v>1.1393294262977355E-2</c:v>
                </c:pt>
                <c:pt idx="141">
                  <c:v>1.1402397173583463E-2</c:v>
                </c:pt>
                <c:pt idx="142">
                  <c:v>1.1431981633053314E-2</c:v>
                </c:pt>
                <c:pt idx="143">
                  <c:v>1.1441084543659422E-2</c:v>
                </c:pt>
                <c:pt idx="144">
                  <c:v>1.1468393275477747E-2</c:v>
                </c:pt>
                <c:pt idx="145">
                  <c:v>1.1488874824341489E-2</c:v>
                </c:pt>
                <c:pt idx="146">
                  <c:v>1.1516183556159814E-2</c:v>
                </c:pt>
                <c:pt idx="147">
                  <c:v>1.1525286466765922E-2</c:v>
                </c:pt>
                <c:pt idx="148">
                  <c:v>1.1554870926235772E-2</c:v>
                </c:pt>
                <c:pt idx="149">
                  <c:v>1.156397383684188E-2</c:v>
                </c:pt>
                <c:pt idx="150">
                  <c:v>1.1573076747447989E-2</c:v>
                </c:pt>
                <c:pt idx="151">
                  <c:v>1.1629969938736164E-2</c:v>
                </c:pt>
                <c:pt idx="152">
                  <c:v>1.1639072849342272E-2</c:v>
                </c:pt>
                <c:pt idx="153">
                  <c:v>1.164817575994838E-2</c:v>
                </c:pt>
                <c:pt idx="154">
                  <c:v>1.1657278670554489E-2</c:v>
                </c:pt>
                <c:pt idx="155">
                  <c:v>1.1666381581160597E-2</c:v>
                </c:pt>
                <c:pt idx="156">
                  <c:v>1.1686863130024339E-2</c:v>
                </c:pt>
                <c:pt idx="157">
                  <c:v>1.1705068951236556E-2</c:v>
                </c:pt>
                <c:pt idx="158">
                  <c:v>1.1723274772448772E-2</c:v>
                </c:pt>
                <c:pt idx="159">
                  <c:v>1.173237768305488E-2</c:v>
                </c:pt>
                <c:pt idx="160">
                  <c:v>1.1752859231918622E-2</c:v>
                </c:pt>
                <c:pt idx="161">
                  <c:v>1.1761962142524731E-2</c:v>
                </c:pt>
                <c:pt idx="162">
                  <c:v>1.1827958244419014E-2</c:v>
                </c:pt>
                <c:pt idx="163">
                  <c:v>1.1987259180025906E-2</c:v>
                </c:pt>
                <c:pt idx="164">
                  <c:v>1.2016843639495756E-2</c:v>
                </c:pt>
                <c:pt idx="165">
                  <c:v>1.2044152371314081E-2</c:v>
                </c:pt>
                <c:pt idx="166">
                  <c:v>1.2082839741390039E-2</c:v>
                </c:pt>
                <c:pt idx="167">
                  <c:v>1.2167041664496539E-2</c:v>
                </c:pt>
                <c:pt idx="168">
                  <c:v>1.2176144575102644E-2</c:v>
                </c:pt>
                <c:pt idx="169">
                  <c:v>1.2185247485708752E-2</c:v>
                </c:pt>
                <c:pt idx="170">
                  <c:v>1.2194350396314861E-2</c:v>
                </c:pt>
                <c:pt idx="171">
                  <c:v>1.2214831945178606E-2</c:v>
                </c:pt>
                <c:pt idx="172">
                  <c:v>1.2274000864118307E-2</c:v>
                </c:pt>
                <c:pt idx="173">
                  <c:v>1.228082804707289E-2</c:v>
                </c:pt>
                <c:pt idx="174">
                  <c:v>1.2299033868285103E-2</c:v>
                </c:pt>
                <c:pt idx="175">
                  <c:v>1.2308136778891211E-2</c:v>
                </c:pt>
                <c:pt idx="176">
                  <c:v>1.5343957466028237E-2</c:v>
                </c:pt>
                <c:pt idx="177">
                  <c:v>1.5371266197846558E-2</c:v>
                </c:pt>
                <c:pt idx="178">
                  <c:v>1.5380369108452667E-2</c:v>
                </c:pt>
                <c:pt idx="179">
                  <c:v>1.5428159389134733E-2</c:v>
                </c:pt>
                <c:pt idx="180">
                  <c:v>1.5551048682317192E-2</c:v>
                </c:pt>
                <c:pt idx="181">
                  <c:v>1.55601515929233E-2</c:v>
                </c:pt>
                <c:pt idx="182">
                  <c:v>1.7992904452405672E-2</c:v>
                </c:pt>
                <c:pt idx="183">
                  <c:v>1.8068003464906057E-2</c:v>
                </c:pt>
                <c:pt idx="184">
                  <c:v>1.8077106375512166E-2</c:v>
                </c:pt>
                <c:pt idx="185">
                  <c:v>1.8124896656194232E-2</c:v>
                </c:pt>
                <c:pt idx="186">
                  <c:v>1.8133999566800341E-2</c:v>
                </c:pt>
                <c:pt idx="187">
                  <c:v>1.8143102477406449E-2</c:v>
                </c:pt>
                <c:pt idx="188">
                  <c:v>1.8152205388012557E-2</c:v>
                </c:pt>
                <c:pt idx="189">
                  <c:v>1.8190892758088516E-2</c:v>
                </c:pt>
                <c:pt idx="190">
                  <c:v>1.8199995668694624E-2</c:v>
                </c:pt>
                <c:pt idx="191">
                  <c:v>1.8209098579300732E-2</c:v>
                </c:pt>
                <c:pt idx="192">
                  <c:v>1.8236407311119057E-2</c:v>
                </c:pt>
                <c:pt idx="193">
                  <c:v>1.8238683038770583E-2</c:v>
                </c:pt>
                <c:pt idx="194">
                  <c:v>1.8247785949376691E-2</c:v>
                </c:pt>
                <c:pt idx="195">
                  <c:v>1.8275094681195016E-2</c:v>
                </c:pt>
                <c:pt idx="196">
                  <c:v>1.8350193693695407E-2</c:v>
                </c:pt>
                <c:pt idx="197">
                  <c:v>1.8359296604301516E-2</c:v>
                </c:pt>
                <c:pt idx="198">
                  <c:v>1.8388881063771366E-2</c:v>
                </c:pt>
                <c:pt idx="199">
                  <c:v>1.8434395616801907E-2</c:v>
                </c:pt>
                <c:pt idx="200">
                  <c:v>1.8436671344453433E-2</c:v>
                </c:pt>
                <c:pt idx="201">
                  <c:v>1.8463980076271758E-2</c:v>
                </c:pt>
                <c:pt idx="202">
                  <c:v>1.8473082986877866E-2</c:v>
                </c:pt>
                <c:pt idx="203">
                  <c:v>1.84844616251355E-2</c:v>
                </c:pt>
                <c:pt idx="204">
                  <c:v>1.8511770356953824E-2</c:v>
                </c:pt>
                <c:pt idx="205">
                  <c:v>1.8520873267559933E-2</c:v>
                </c:pt>
                <c:pt idx="206">
                  <c:v>1.8529976178166041E-2</c:v>
                </c:pt>
                <c:pt idx="207">
                  <c:v>1.8595972280060324E-2</c:v>
                </c:pt>
                <c:pt idx="208">
                  <c:v>1.86528654713485E-2</c:v>
                </c:pt>
                <c:pt idx="209">
                  <c:v>1.8689277113772933E-2</c:v>
                </c:pt>
                <c:pt idx="210">
                  <c:v>1.8700655752030566E-2</c:v>
                </c:pt>
                <c:pt idx="211">
                  <c:v>1.8709758662636675E-2</c:v>
                </c:pt>
                <c:pt idx="212">
                  <c:v>1.8746170305061108E-2</c:v>
                </c:pt>
                <c:pt idx="213">
                  <c:v>1.8764376126273324E-2</c:v>
                </c:pt>
                <c:pt idx="214">
                  <c:v>1.8784857675137066E-2</c:v>
                </c:pt>
                <c:pt idx="215">
                  <c:v>1.8878162508849675E-2</c:v>
                </c:pt>
                <c:pt idx="216">
                  <c:v>1.8887265419455783E-2</c:v>
                </c:pt>
                <c:pt idx="217">
                  <c:v>1.893505570013785E-2</c:v>
                </c:pt>
                <c:pt idx="218">
                  <c:v>1.8955537249001592E-2</c:v>
                </c:pt>
                <c:pt idx="219">
                  <c:v>1.89646401596077E-2</c:v>
                </c:pt>
                <c:pt idx="220">
                  <c:v>1.9010154712638241E-2</c:v>
                </c:pt>
                <c:pt idx="221">
                  <c:v>1.9057944993320308E-2</c:v>
                </c:pt>
                <c:pt idx="222">
                  <c:v>1.91330440058207E-2</c:v>
                </c:pt>
                <c:pt idx="223">
                  <c:v>1.9171731375896658E-2</c:v>
                </c:pt>
                <c:pt idx="224">
                  <c:v>1.9203591563018034E-2</c:v>
                </c:pt>
                <c:pt idx="225">
                  <c:v>1.9228624567184834E-2</c:v>
                </c:pt>
                <c:pt idx="226">
                  <c:v>1.9237727477790942E-2</c:v>
                </c:pt>
                <c:pt idx="227">
                  <c:v>1.92764148478669E-2</c:v>
                </c:pt>
                <c:pt idx="228">
                  <c:v>1.9285517758473009E-2</c:v>
                </c:pt>
                <c:pt idx="229">
                  <c:v>1.9294620669079117E-2</c:v>
                </c:pt>
                <c:pt idx="230">
                  <c:v>1.9303723579685225E-2</c:v>
                </c:pt>
                <c:pt idx="231">
                  <c:v>1.9312826490291334E-2</c:v>
                </c:pt>
                <c:pt idx="232">
                  <c:v>1.9369719681579509E-2</c:v>
                </c:pt>
                <c:pt idx="233">
                  <c:v>2.1188026075149587E-2</c:v>
                </c:pt>
                <c:pt idx="234">
                  <c:v>2.4685819475546593E-2</c:v>
                </c:pt>
                <c:pt idx="235">
                  <c:v>2.5081796086912293E-2</c:v>
                </c:pt>
                <c:pt idx="236">
                  <c:v>2.5138689278200468E-2</c:v>
                </c:pt>
                <c:pt idx="237">
                  <c:v>2.5156895099412678E-2</c:v>
                </c:pt>
                <c:pt idx="238">
                  <c:v>2.515917082706421E-2</c:v>
                </c:pt>
                <c:pt idx="239">
                  <c:v>2.5177376648276427E-2</c:v>
                </c:pt>
                <c:pt idx="240">
                  <c:v>2.5186479558882535E-2</c:v>
                </c:pt>
                <c:pt idx="241">
                  <c:v>2.5327574673277203E-2</c:v>
                </c:pt>
                <c:pt idx="242">
                  <c:v>2.5336677583883312E-2</c:v>
                </c:pt>
                <c:pt idx="243">
                  <c:v>2.5384467864565378E-2</c:v>
                </c:pt>
                <c:pt idx="244">
                  <c:v>2.5450463966459662E-2</c:v>
                </c:pt>
                <c:pt idx="245">
                  <c:v>2.5477772698277987E-2</c:v>
                </c:pt>
                <c:pt idx="246">
                  <c:v>2.5480048425929519E-2</c:v>
                </c:pt>
                <c:pt idx="247">
                  <c:v>2.5486875608884095E-2</c:v>
                </c:pt>
                <c:pt idx="248">
                  <c:v>2.5489151336535627E-2</c:v>
                </c:pt>
                <c:pt idx="249">
                  <c:v>2.5498254247141729E-2</c:v>
                </c:pt>
                <c:pt idx="250">
                  <c:v>2.5600661991460445E-2</c:v>
                </c:pt>
                <c:pt idx="251">
                  <c:v>2.5684863914566945E-2</c:v>
                </c:pt>
                <c:pt idx="252">
                  <c:v>2.5687139642218471E-2</c:v>
                </c:pt>
                <c:pt idx="253">
                  <c:v>2.5780444475931079E-2</c:v>
                </c:pt>
                <c:pt idx="254">
                  <c:v>2.5864646399037579E-2</c:v>
                </c:pt>
                <c:pt idx="255">
                  <c:v>2.5866922126689104E-2</c:v>
                </c:pt>
                <c:pt idx="256">
                  <c:v>2.5951124049795604E-2</c:v>
                </c:pt>
                <c:pt idx="257">
                  <c:v>2.5960226960401712E-2</c:v>
                </c:pt>
                <c:pt idx="258">
                  <c:v>2.5969329871007821E-2</c:v>
                </c:pt>
                <c:pt idx="259">
                  <c:v>2.6083116253584171E-2</c:v>
                </c:pt>
                <c:pt idx="260">
                  <c:v>2.6206005546766629E-2</c:v>
                </c:pt>
                <c:pt idx="261">
                  <c:v>2.6224211367978846E-2</c:v>
                </c:pt>
                <c:pt idx="262">
                  <c:v>3.6237413034697664E-2</c:v>
                </c:pt>
                <c:pt idx="263">
                  <c:v>4.9602761532115763E-2</c:v>
                </c:pt>
                <c:pt idx="264">
                  <c:v>5.0055631334769639E-2</c:v>
                </c:pt>
                <c:pt idx="265">
                  <c:v>5.0290031282876922E-2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5-4DB8-A2CD-BA329FA617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1E-3</c:v>
                  </c:pt>
                  <c:pt idx="24">
                    <c:v>4.0000000000000002E-4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8.9999999999999998E-4</c:v>
                  </c:pt>
                  <c:pt idx="28">
                    <c:v>4.0000000000000002E-4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1.1000000000000001E-3</c:v>
                  </c:pt>
                  <c:pt idx="3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-29196</c:v>
                </c:pt>
                <c:pt idx="1">
                  <c:v>-6483</c:v>
                </c:pt>
                <c:pt idx="2">
                  <c:v>-5113</c:v>
                </c:pt>
                <c:pt idx="3">
                  <c:v>-4993.5</c:v>
                </c:pt>
                <c:pt idx="4">
                  <c:v>-4245</c:v>
                </c:pt>
                <c:pt idx="5">
                  <c:v>-3599.5</c:v>
                </c:pt>
                <c:pt idx="6">
                  <c:v>-3599.5</c:v>
                </c:pt>
                <c:pt idx="7">
                  <c:v>-2170</c:v>
                </c:pt>
                <c:pt idx="8">
                  <c:v>-2170</c:v>
                </c:pt>
                <c:pt idx="9">
                  <c:v>-584</c:v>
                </c:pt>
                <c:pt idx="10">
                  <c:v>-482.5</c:v>
                </c:pt>
                <c:pt idx="11">
                  <c:v>-480.5</c:v>
                </c:pt>
                <c:pt idx="12">
                  <c:v>164.5</c:v>
                </c:pt>
                <c:pt idx="13">
                  <c:v>894</c:v>
                </c:pt>
                <c:pt idx="14">
                  <c:v>961.5</c:v>
                </c:pt>
                <c:pt idx="15">
                  <c:v>963.5</c:v>
                </c:pt>
                <c:pt idx="16">
                  <c:v>965.5</c:v>
                </c:pt>
                <c:pt idx="17">
                  <c:v>976</c:v>
                </c:pt>
                <c:pt idx="18">
                  <c:v>999.5</c:v>
                </c:pt>
                <c:pt idx="19">
                  <c:v>1011</c:v>
                </c:pt>
                <c:pt idx="20">
                  <c:v>1032</c:v>
                </c:pt>
                <c:pt idx="21">
                  <c:v>2301</c:v>
                </c:pt>
                <c:pt idx="22">
                  <c:v>2303</c:v>
                </c:pt>
                <c:pt idx="23">
                  <c:v>2338.5</c:v>
                </c:pt>
                <c:pt idx="24">
                  <c:v>2357</c:v>
                </c:pt>
                <c:pt idx="25">
                  <c:v>2359</c:v>
                </c:pt>
                <c:pt idx="26">
                  <c:v>2361</c:v>
                </c:pt>
                <c:pt idx="27">
                  <c:v>2369.5</c:v>
                </c:pt>
                <c:pt idx="28">
                  <c:v>2373.5</c:v>
                </c:pt>
                <c:pt idx="29">
                  <c:v>2375.5</c:v>
                </c:pt>
                <c:pt idx="30">
                  <c:v>2377.5</c:v>
                </c:pt>
                <c:pt idx="31">
                  <c:v>2382</c:v>
                </c:pt>
                <c:pt idx="32">
                  <c:v>2384</c:v>
                </c:pt>
                <c:pt idx="33">
                  <c:v>2386</c:v>
                </c:pt>
                <c:pt idx="34">
                  <c:v>2388</c:v>
                </c:pt>
                <c:pt idx="35">
                  <c:v>2417</c:v>
                </c:pt>
                <c:pt idx="36">
                  <c:v>2433.5</c:v>
                </c:pt>
                <c:pt idx="37">
                  <c:v>2435.5</c:v>
                </c:pt>
                <c:pt idx="38">
                  <c:v>2436</c:v>
                </c:pt>
                <c:pt idx="39">
                  <c:v>2438</c:v>
                </c:pt>
                <c:pt idx="40">
                  <c:v>2450</c:v>
                </c:pt>
                <c:pt idx="41">
                  <c:v>2450.5</c:v>
                </c:pt>
                <c:pt idx="42">
                  <c:v>2452.5</c:v>
                </c:pt>
                <c:pt idx="43">
                  <c:v>2469</c:v>
                </c:pt>
                <c:pt idx="44">
                  <c:v>2471</c:v>
                </c:pt>
                <c:pt idx="45">
                  <c:v>2473</c:v>
                </c:pt>
                <c:pt idx="46">
                  <c:v>2477</c:v>
                </c:pt>
                <c:pt idx="47">
                  <c:v>2479</c:v>
                </c:pt>
                <c:pt idx="48">
                  <c:v>2485.5</c:v>
                </c:pt>
                <c:pt idx="49">
                  <c:v>2489.5</c:v>
                </c:pt>
                <c:pt idx="50">
                  <c:v>2504</c:v>
                </c:pt>
                <c:pt idx="51">
                  <c:v>2508</c:v>
                </c:pt>
                <c:pt idx="52">
                  <c:v>2508.5</c:v>
                </c:pt>
                <c:pt idx="53">
                  <c:v>2525</c:v>
                </c:pt>
                <c:pt idx="54">
                  <c:v>2527</c:v>
                </c:pt>
                <c:pt idx="55">
                  <c:v>2535</c:v>
                </c:pt>
                <c:pt idx="56">
                  <c:v>2537.5</c:v>
                </c:pt>
                <c:pt idx="57">
                  <c:v>2539.5</c:v>
                </c:pt>
                <c:pt idx="58">
                  <c:v>2543.5</c:v>
                </c:pt>
                <c:pt idx="59">
                  <c:v>2545.5</c:v>
                </c:pt>
                <c:pt idx="60">
                  <c:v>2547.5</c:v>
                </c:pt>
                <c:pt idx="61">
                  <c:v>2550.5</c:v>
                </c:pt>
                <c:pt idx="62">
                  <c:v>2552</c:v>
                </c:pt>
                <c:pt idx="63">
                  <c:v>2554</c:v>
                </c:pt>
                <c:pt idx="64">
                  <c:v>2556</c:v>
                </c:pt>
                <c:pt idx="65">
                  <c:v>2560</c:v>
                </c:pt>
                <c:pt idx="66">
                  <c:v>2561.5</c:v>
                </c:pt>
                <c:pt idx="67">
                  <c:v>2566.5</c:v>
                </c:pt>
                <c:pt idx="68">
                  <c:v>2585</c:v>
                </c:pt>
                <c:pt idx="69">
                  <c:v>2587</c:v>
                </c:pt>
                <c:pt idx="70">
                  <c:v>3051</c:v>
                </c:pt>
                <c:pt idx="71">
                  <c:v>3055</c:v>
                </c:pt>
                <c:pt idx="72">
                  <c:v>3057</c:v>
                </c:pt>
                <c:pt idx="73">
                  <c:v>3071.5</c:v>
                </c:pt>
                <c:pt idx="74">
                  <c:v>3094.5</c:v>
                </c:pt>
                <c:pt idx="75">
                  <c:v>3096.5</c:v>
                </c:pt>
                <c:pt idx="76">
                  <c:v>3098.5</c:v>
                </c:pt>
                <c:pt idx="77">
                  <c:v>3100.5</c:v>
                </c:pt>
                <c:pt idx="78">
                  <c:v>3107</c:v>
                </c:pt>
                <c:pt idx="79">
                  <c:v>3109</c:v>
                </c:pt>
                <c:pt idx="80">
                  <c:v>3111</c:v>
                </c:pt>
                <c:pt idx="81">
                  <c:v>3125.5</c:v>
                </c:pt>
                <c:pt idx="82">
                  <c:v>3127.5</c:v>
                </c:pt>
                <c:pt idx="83">
                  <c:v>3144.5</c:v>
                </c:pt>
                <c:pt idx="84">
                  <c:v>3146.5</c:v>
                </c:pt>
                <c:pt idx="85">
                  <c:v>3148.5</c:v>
                </c:pt>
                <c:pt idx="86">
                  <c:v>3152.5</c:v>
                </c:pt>
                <c:pt idx="87">
                  <c:v>3159</c:v>
                </c:pt>
                <c:pt idx="88">
                  <c:v>3161</c:v>
                </c:pt>
                <c:pt idx="89">
                  <c:v>3163</c:v>
                </c:pt>
                <c:pt idx="90">
                  <c:v>3165</c:v>
                </c:pt>
                <c:pt idx="91">
                  <c:v>3167</c:v>
                </c:pt>
                <c:pt idx="92">
                  <c:v>3169</c:v>
                </c:pt>
                <c:pt idx="93">
                  <c:v>3171</c:v>
                </c:pt>
                <c:pt idx="94">
                  <c:v>3173.5</c:v>
                </c:pt>
                <c:pt idx="95">
                  <c:v>3175.5</c:v>
                </c:pt>
                <c:pt idx="96">
                  <c:v>3177.5</c:v>
                </c:pt>
                <c:pt idx="97">
                  <c:v>3179.5</c:v>
                </c:pt>
                <c:pt idx="98">
                  <c:v>3181.5</c:v>
                </c:pt>
                <c:pt idx="99">
                  <c:v>3183.5</c:v>
                </c:pt>
                <c:pt idx="100">
                  <c:v>3188</c:v>
                </c:pt>
                <c:pt idx="101">
                  <c:v>3190</c:v>
                </c:pt>
                <c:pt idx="102">
                  <c:v>3202.5</c:v>
                </c:pt>
                <c:pt idx="103">
                  <c:v>3206.5</c:v>
                </c:pt>
                <c:pt idx="104">
                  <c:v>3216.5</c:v>
                </c:pt>
                <c:pt idx="105">
                  <c:v>3217</c:v>
                </c:pt>
                <c:pt idx="106">
                  <c:v>3223</c:v>
                </c:pt>
                <c:pt idx="107">
                  <c:v>3229.5</c:v>
                </c:pt>
                <c:pt idx="108">
                  <c:v>3231.5</c:v>
                </c:pt>
                <c:pt idx="109">
                  <c:v>3235.5</c:v>
                </c:pt>
                <c:pt idx="110">
                  <c:v>3237.5</c:v>
                </c:pt>
                <c:pt idx="111">
                  <c:v>3260.5</c:v>
                </c:pt>
                <c:pt idx="112">
                  <c:v>3262.5</c:v>
                </c:pt>
                <c:pt idx="113">
                  <c:v>3264.5</c:v>
                </c:pt>
                <c:pt idx="114">
                  <c:v>3266.5</c:v>
                </c:pt>
                <c:pt idx="115">
                  <c:v>3273</c:v>
                </c:pt>
                <c:pt idx="116">
                  <c:v>3277</c:v>
                </c:pt>
                <c:pt idx="117">
                  <c:v>3279</c:v>
                </c:pt>
                <c:pt idx="118">
                  <c:v>3281</c:v>
                </c:pt>
                <c:pt idx="119">
                  <c:v>3283</c:v>
                </c:pt>
                <c:pt idx="120">
                  <c:v>3285</c:v>
                </c:pt>
                <c:pt idx="121">
                  <c:v>3287.5</c:v>
                </c:pt>
                <c:pt idx="122">
                  <c:v>3289.5</c:v>
                </c:pt>
                <c:pt idx="123">
                  <c:v>3291.5</c:v>
                </c:pt>
                <c:pt idx="124">
                  <c:v>3293.5</c:v>
                </c:pt>
                <c:pt idx="125">
                  <c:v>3295.5</c:v>
                </c:pt>
                <c:pt idx="126">
                  <c:v>3300</c:v>
                </c:pt>
                <c:pt idx="127">
                  <c:v>3316.5</c:v>
                </c:pt>
                <c:pt idx="128">
                  <c:v>3317.5</c:v>
                </c:pt>
                <c:pt idx="129">
                  <c:v>3320.5</c:v>
                </c:pt>
                <c:pt idx="130">
                  <c:v>3324.5</c:v>
                </c:pt>
                <c:pt idx="131">
                  <c:v>3326.5</c:v>
                </c:pt>
                <c:pt idx="132">
                  <c:v>3331</c:v>
                </c:pt>
                <c:pt idx="133">
                  <c:v>3333</c:v>
                </c:pt>
                <c:pt idx="134">
                  <c:v>3335</c:v>
                </c:pt>
                <c:pt idx="135">
                  <c:v>3337</c:v>
                </c:pt>
                <c:pt idx="136">
                  <c:v>3349.5</c:v>
                </c:pt>
                <c:pt idx="137">
                  <c:v>3351.5</c:v>
                </c:pt>
                <c:pt idx="138">
                  <c:v>3362</c:v>
                </c:pt>
                <c:pt idx="139">
                  <c:v>3376.5</c:v>
                </c:pt>
                <c:pt idx="140">
                  <c:v>3888</c:v>
                </c:pt>
                <c:pt idx="141">
                  <c:v>3890</c:v>
                </c:pt>
                <c:pt idx="142">
                  <c:v>3896.5</c:v>
                </c:pt>
                <c:pt idx="143">
                  <c:v>3898.5</c:v>
                </c:pt>
                <c:pt idx="144">
                  <c:v>3904.5</c:v>
                </c:pt>
                <c:pt idx="145">
                  <c:v>3909</c:v>
                </c:pt>
                <c:pt idx="146">
                  <c:v>3915</c:v>
                </c:pt>
                <c:pt idx="147">
                  <c:v>3917</c:v>
                </c:pt>
                <c:pt idx="148">
                  <c:v>3923.5</c:v>
                </c:pt>
                <c:pt idx="149">
                  <c:v>3925.5</c:v>
                </c:pt>
                <c:pt idx="150">
                  <c:v>3927.5</c:v>
                </c:pt>
                <c:pt idx="151">
                  <c:v>3940</c:v>
                </c:pt>
                <c:pt idx="152">
                  <c:v>3942</c:v>
                </c:pt>
                <c:pt idx="153">
                  <c:v>3944</c:v>
                </c:pt>
                <c:pt idx="154">
                  <c:v>3946</c:v>
                </c:pt>
                <c:pt idx="155">
                  <c:v>3948</c:v>
                </c:pt>
                <c:pt idx="156">
                  <c:v>3952.5</c:v>
                </c:pt>
                <c:pt idx="157">
                  <c:v>3956.5</c:v>
                </c:pt>
                <c:pt idx="158">
                  <c:v>3960.5</c:v>
                </c:pt>
                <c:pt idx="159">
                  <c:v>3962.5</c:v>
                </c:pt>
                <c:pt idx="160">
                  <c:v>3967</c:v>
                </c:pt>
                <c:pt idx="161">
                  <c:v>3969</c:v>
                </c:pt>
                <c:pt idx="162">
                  <c:v>3983.5</c:v>
                </c:pt>
                <c:pt idx="163">
                  <c:v>4018.5</c:v>
                </c:pt>
                <c:pt idx="164">
                  <c:v>4025</c:v>
                </c:pt>
                <c:pt idx="165">
                  <c:v>4031</c:v>
                </c:pt>
                <c:pt idx="166">
                  <c:v>4039.5</c:v>
                </c:pt>
                <c:pt idx="167">
                  <c:v>4058</c:v>
                </c:pt>
                <c:pt idx="168">
                  <c:v>4060</c:v>
                </c:pt>
                <c:pt idx="169">
                  <c:v>4062</c:v>
                </c:pt>
                <c:pt idx="170">
                  <c:v>4064</c:v>
                </c:pt>
                <c:pt idx="171">
                  <c:v>4068.5</c:v>
                </c:pt>
                <c:pt idx="172">
                  <c:v>4081.5</c:v>
                </c:pt>
                <c:pt idx="173">
                  <c:v>4083</c:v>
                </c:pt>
                <c:pt idx="174">
                  <c:v>4087</c:v>
                </c:pt>
                <c:pt idx="175">
                  <c:v>4089</c:v>
                </c:pt>
                <c:pt idx="176">
                  <c:v>4756</c:v>
                </c:pt>
                <c:pt idx="177">
                  <c:v>4762</c:v>
                </c:pt>
                <c:pt idx="178">
                  <c:v>4764</c:v>
                </c:pt>
                <c:pt idx="179">
                  <c:v>4774.5</c:v>
                </c:pt>
                <c:pt idx="180">
                  <c:v>4801.5</c:v>
                </c:pt>
                <c:pt idx="181">
                  <c:v>4803.5</c:v>
                </c:pt>
                <c:pt idx="182">
                  <c:v>5338</c:v>
                </c:pt>
                <c:pt idx="183">
                  <c:v>5354.5</c:v>
                </c:pt>
                <c:pt idx="184">
                  <c:v>5356.5</c:v>
                </c:pt>
                <c:pt idx="185">
                  <c:v>5367</c:v>
                </c:pt>
                <c:pt idx="186">
                  <c:v>5369</c:v>
                </c:pt>
                <c:pt idx="187">
                  <c:v>5371</c:v>
                </c:pt>
                <c:pt idx="188">
                  <c:v>5373</c:v>
                </c:pt>
                <c:pt idx="189">
                  <c:v>5381.5</c:v>
                </c:pt>
                <c:pt idx="190">
                  <c:v>5383.5</c:v>
                </c:pt>
                <c:pt idx="191">
                  <c:v>5385.5</c:v>
                </c:pt>
                <c:pt idx="192">
                  <c:v>5391.5</c:v>
                </c:pt>
                <c:pt idx="193">
                  <c:v>5392</c:v>
                </c:pt>
                <c:pt idx="194">
                  <c:v>5394</c:v>
                </c:pt>
                <c:pt idx="195">
                  <c:v>5400</c:v>
                </c:pt>
                <c:pt idx="196">
                  <c:v>5416.5</c:v>
                </c:pt>
                <c:pt idx="197">
                  <c:v>5418.5</c:v>
                </c:pt>
                <c:pt idx="198">
                  <c:v>5425</c:v>
                </c:pt>
                <c:pt idx="199">
                  <c:v>5435</c:v>
                </c:pt>
                <c:pt idx="200">
                  <c:v>5435.5</c:v>
                </c:pt>
                <c:pt idx="201">
                  <c:v>5441.5</c:v>
                </c:pt>
                <c:pt idx="202">
                  <c:v>5443.5</c:v>
                </c:pt>
                <c:pt idx="203">
                  <c:v>5446</c:v>
                </c:pt>
                <c:pt idx="204">
                  <c:v>5452</c:v>
                </c:pt>
                <c:pt idx="205">
                  <c:v>5454</c:v>
                </c:pt>
                <c:pt idx="206">
                  <c:v>5456</c:v>
                </c:pt>
                <c:pt idx="207">
                  <c:v>5470.5</c:v>
                </c:pt>
                <c:pt idx="208">
                  <c:v>5483</c:v>
                </c:pt>
                <c:pt idx="209">
                  <c:v>5491</c:v>
                </c:pt>
                <c:pt idx="210">
                  <c:v>5493.5</c:v>
                </c:pt>
                <c:pt idx="211">
                  <c:v>5495.5</c:v>
                </c:pt>
                <c:pt idx="212">
                  <c:v>5503.5</c:v>
                </c:pt>
                <c:pt idx="213">
                  <c:v>5507.5</c:v>
                </c:pt>
                <c:pt idx="214">
                  <c:v>5512</c:v>
                </c:pt>
                <c:pt idx="215">
                  <c:v>5532.5</c:v>
                </c:pt>
                <c:pt idx="216">
                  <c:v>5534.5</c:v>
                </c:pt>
                <c:pt idx="217">
                  <c:v>5545</c:v>
                </c:pt>
                <c:pt idx="218">
                  <c:v>5549.5</c:v>
                </c:pt>
                <c:pt idx="219">
                  <c:v>5551.5</c:v>
                </c:pt>
                <c:pt idx="220">
                  <c:v>5561.5</c:v>
                </c:pt>
                <c:pt idx="221">
                  <c:v>5572</c:v>
                </c:pt>
                <c:pt idx="222">
                  <c:v>5588.5</c:v>
                </c:pt>
                <c:pt idx="223">
                  <c:v>5597</c:v>
                </c:pt>
                <c:pt idx="224">
                  <c:v>5604</c:v>
                </c:pt>
                <c:pt idx="225">
                  <c:v>5609.5</c:v>
                </c:pt>
                <c:pt idx="226">
                  <c:v>5611.5</c:v>
                </c:pt>
                <c:pt idx="227">
                  <c:v>5620</c:v>
                </c:pt>
                <c:pt idx="228">
                  <c:v>5622</c:v>
                </c:pt>
                <c:pt idx="229">
                  <c:v>5624</c:v>
                </c:pt>
                <c:pt idx="230">
                  <c:v>5626</c:v>
                </c:pt>
                <c:pt idx="231">
                  <c:v>5628</c:v>
                </c:pt>
                <c:pt idx="232">
                  <c:v>5640.5</c:v>
                </c:pt>
                <c:pt idx="233">
                  <c:v>6040</c:v>
                </c:pt>
                <c:pt idx="234">
                  <c:v>6808.5</c:v>
                </c:pt>
                <c:pt idx="235">
                  <c:v>6895.5</c:v>
                </c:pt>
                <c:pt idx="236">
                  <c:v>6908</c:v>
                </c:pt>
                <c:pt idx="237">
                  <c:v>6912</c:v>
                </c:pt>
                <c:pt idx="238">
                  <c:v>6912.5</c:v>
                </c:pt>
                <c:pt idx="239">
                  <c:v>6916.5</c:v>
                </c:pt>
                <c:pt idx="240">
                  <c:v>6918.5</c:v>
                </c:pt>
                <c:pt idx="241">
                  <c:v>6949.5</c:v>
                </c:pt>
                <c:pt idx="242">
                  <c:v>6951.5</c:v>
                </c:pt>
                <c:pt idx="243">
                  <c:v>6962</c:v>
                </c:pt>
                <c:pt idx="244">
                  <c:v>6976.5</c:v>
                </c:pt>
                <c:pt idx="245">
                  <c:v>6982.5</c:v>
                </c:pt>
                <c:pt idx="246">
                  <c:v>6983</c:v>
                </c:pt>
                <c:pt idx="247">
                  <c:v>6984.5</c:v>
                </c:pt>
                <c:pt idx="248">
                  <c:v>6985</c:v>
                </c:pt>
                <c:pt idx="249">
                  <c:v>6987</c:v>
                </c:pt>
                <c:pt idx="250">
                  <c:v>7009.5</c:v>
                </c:pt>
                <c:pt idx="251">
                  <c:v>7028</c:v>
                </c:pt>
                <c:pt idx="252">
                  <c:v>7028.5</c:v>
                </c:pt>
                <c:pt idx="253">
                  <c:v>7049</c:v>
                </c:pt>
                <c:pt idx="254">
                  <c:v>7067.5</c:v>
                </c:pt>
                <c:pt idx="255">
                  <c:v>7068</c:v>
                </c:pt>
                <c:pt idx="256">
                  <c:v>7086.5</c:v>
                </c:pt>
                <c:pt idx="257">
                  <c:v>7088.5</c:v>
                </c:pt>
                <c:pt idx="258">
                  <c:v>7090.5</c:v>
                </c:pt>
                <c:pt idx="259">
                  <c:v>7115.5</c:v>
                </c:pt>
                <c:pt idx="260">
                  <c:v>7142.5</c:v>
                </c:pt>
                <c:pt idx="261">
                  <c:v>7146.5</c:v>
                </c:pt>
                <c:pt idx="262">
                  <c:v>9346.5</c:v>
                </c:pt>
                <c:pt idx="263">
                  <c:v>12283</c:v>
                </c:pt>
                <c:pt idx="264">
                  <c:v>12382.5</c:v>
                </c:pt>
                <c:pt idx="265">
                  <c:v>12434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72">
                  <c:v>-9.9715000003925525E-2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5-4DB8-A2CD-BA329FA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4632"/>
        <c:axId val="1"/>
      </c:scatterChart>
      <c:valAx>
        <c:axId val="85394463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9239761260209"/>
          <c:y val="0.91233724224838864"/>
          <c:w val="0.818500593185014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9525</xdr:rowOff>
    </xdr:from>
    <xdr:to>
      <xdr:col>27</xdr:col>
      <xdr:colOff>76200</xdr:colOff>
      <xdr:row>18</xdr:row>
      <xdr:rowOff>114300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9EB2E9-580F-F003-0A11-58984652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247650</xdr:colOff>
      <xdr:row>18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5B3F85-C0FA-C3FA-AA6E-24817458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6"/>
  <sheetViews>
    <sheetView tabSelected="1" workbookViewId="0">
      <pane xSplit="14" ySplit="22" topLeftCell="O265" activePane="bottomRight" state="frozen"/>
      <selection pane="topRight" activeCell="O1" sqref="O1"/>
      <selection pane="bottomLeft" activeCell="A23" sqref="A23"/>
      <selection pane="bottomRight" activeCell="A286" sqref="A286"/>
    </sheetView>
  </sheetViews>
  <sheetFormatPr defaultColWidth="10.28515625" defaultRowHeight="12.75" x14ac:dyDescent="0.2"/>
  <cols>
    <col min="1" max="1" width="15.710937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ht="12.95" customHeight="1" x14ac:dyDescent="0.2">
      <c r="A2" t="s">
        <v>26</v>
      </c>
      <c r="B2" s="11" t="s">
        <v>34</v>
      </c>
    </row>
    <row r="3" spans="1:6" ht="12.95" customHeight="1" thickBot="1" x14ac:dyDescent="0.25"/>
    <row r="4" spans="1:6" ht="12.95" customHeight="1" thickTop="1" thickBot="1" x14ac:dyDescent="0.25">
      <c r="A4" s="7" t="s">
        <v>2</v>
      </c>
      <c r="C4" s="3">
        <v>39486.642</v>
      </c>
      <c r="D4" s="4">
        <v>0.48141</v>
      </c>
      <c r="E4" s="28" t="s">
        <v>44</v>
      </c>
    </row>
    <row r="5" spans="1:6" ht="12.95" customHeight="1" thickTop="1" x14ac:dyDescent="0.2">
      <c r="A5" s="12" t="s">
        <v>36</v>
      </c>
      <c r="B5" s="10"/>
      <c r="C5" s="13">
        <v>-9.5</v>
      </c>
      <c r="D5" s="10" t="s">
        <v>37</v>
      </c>
      <c r="E5" s="34" t="s">
        <v>49</v>
      </c>
    </row>
    <row r="6" spans="1:6" ht="12.95" customHeight="1" x14ac:dyDescent="0.2">
      <c r="A6" s="7" t="s">
        <v>3</v>
      </c>
    </row>
    <row r="7" spans="1:6" ht="12.95" customHeight="1" x14ac:dyDescent="0.2">
      <c r="A7" t="s">
        <v>4</v>
      </c>
      <c r="C7">
        <v>53541.891000000003</v>
      </c>
      <c r="D7" s="69" t="s">
        <v>191</v>
      </c>
    </row>
    <row r="8" spans="1:6" ht="12.95" customHeight="1" x14ac:dyDescent="0.2">
      <c r="A8" t="s">
        <v>5</v>
      </c>
      <c r="C8">
        <v>0.48141</v>
      </c>
      <c r="D8" s="69" t="s">
        <v>191</v>
      </c>
    </row>
    <row r="9" spans="1:6" ht="12.95" customHeight="1" x14ac:dyDescent="0.2">
      <c r="A9" s="24" t="s">
        <v>40</v>
      </c>
      <c r="B9" s="25">
        <v>22</v>
      </c>
      <c r="C9" s="15" t="str">
        <f>"F"&amp;B9</f>
        <v>F22</v>
      </c>
      <c r="D9" s="16" t="str">
        <f>"G"&amp;B9</f>
        <v>G22</v>
      </c>
    </row>
    <row r="10" spans="1:6" ht="12.95" customHeight="1" thickBot="1" x14ac:dyDescent="0.25">
      <c r="A10" s="10"/>
      <c r="B10" s="10"/>
      <c r="C10" s="6" t="s">
        <v>22</v>
      </c>
      <c r="D10" s="6" t="s">
        <v>23</v>
      </c>
      <c r="E10" s="10"/>
    </row>
    <row r="11" spans="1:6" ht="12.95" customHeight="1" x14ac:dyDescent="0.2">
      <c r="A11" s="10" t="s">
        <v>18</v>
      </c>
      <c r="B11" s="10"/>
      <c r="C11" s="14">
        <f ca="1">INTERCEPT(INDIRECT($D$9):G990,INDIRECT($C$9):F990)</f>
        <v>-6.3027639552966312E-3</v>
      </c>
      <c r="D11" s="5"/>
      <c r="E11" s="10"/>
    </row>
    <row r="12" spans="1:6" ht="12.95" customHeight="1" x14ac:dyDescent="0.2">
      <c r="A12" s="10" t="s">
        <v>19</v>
      </c>
      <c r="B12" s="10"/>
      <c r="C12" s="14">
        <f ca="1">SLOPE(INDIRECT($D$9):G990,INDIRECT($C$9):F990)</f>
        <v>4.5514553030540091E-6</v>
      </c>
      <c r="D12" s="5"/>
      <c r="E12" s="63" t="s">
        <v>187</v>
      </c>
      <c r="F12" s="66" t="s">
        <v>190</v>
      </c>
    </row>
    <row r="13" spans="1:6" ht="12.95" customHeight="1" x14ac:dyDescent="0.2">
      <c r="A13" s="10" t="s">
        <v>21</v>
      </c>
      <c r="B13" s="10"/>
      <c r="C13" s="5" t="s">
        <v>16</v>
      </c>
      <c r="E13" s="61" t="s">
        <v>45</v>
      </c>
      <c r="F13" s="65">
        <v>1</v>
      </c>
    </row>
    <row r="14" spans="1:6" ht="12.95" customHeight="1" x14ac:dyDescent="0.2">
      <c r="A14" s="10"/>
      <c r="B14" s="10"/>
      <c r="C14" s="10"/>
      <c r="E14" s="61" t="s">
        <v>38</v>
      </c>
      <c r="F14" s="64">
        <f ca="1">NOW()+15018.5+$C$5/24</f>
        <v>60600.758199768519</v>
      </c>
    </row>
    <row r="15" spans="1:6" ht="12.95" customHeight="1" x14ac:dyDescent="0.2">
      <c r="A15" s="17" t="s">
        <v>20</v>
      </c>
      <c r="B15" s="10"/>
      <c r="C15" s="18">
        <f ca="1">(C7+C11)+(C8+C12)*INT(MAX(F21:F3531))</f>
        <v>59527.793230031282</v>
      </c>
      <c r="E15" s="61" t="s">
        <v>46</v>
      </c>
      <c r="F15" s="64">
        <f ca="1">ROUND(2*($F$14-$C$7)/$C$8,0)/2+$F$13</f>
        <v>14664</v>
      </c>
    </row>
    <row r="16" spans="1:6" ht="12.95" customHeight="1" x14ac:dyDescent="0.2">
      <c r="A16" s="20" t="s">
        <v>6</v>
      </c>
      <c r="B16" s="10"/>
      <c r="C16" s="21">
        <f ca="1">+C8+C12</f>
        <v>0.48141455145530304</v>
      </c>
      <c r="E16" s="61" t="s">
        <v>39</v>
      </c>
      <c r="F16" s="64">
        <f ca="1">ROUND(2*($F$14-$C$15)/$C$16,0)/2+$F$13</f>
        <v>2230</v>
      </c>
    </row>
    <row r="17" spans="1:18" ht="12.95" customHeight="1" thickBot="1" x14ac:dyDescent="0.25">
      <c r="A17" s="19" t="s">
        <v>33</v>
      </c>
      <c r="B17" s="10"/>
      <c r="C17" s="10">
        <f>COUNT(C21:C2189)</f>
        <v>266</v>
      </c>
      <c r="E17" s="61" t="s">
        <v>188</v>
      </c>
      <c r="F17" s="67">
        <f ca="1">+$C$15+$C$16*$F$16-15018.5-$C$5/24</f>
        <v>45583.243513109941</v>
      </c>
    </row>
    <row r="18" spans="1:18" ht="12.95" customHeight="1" thickTop="1" thickBot="1" x14ac:dyDescent="0.25">
      <c r="A18" s="20" t="s">
        <v>7</v>
      </c>
      <c r="B18" s="10"/>
      <c r="C18" s="23">
        <f ca="1">+C15</f>
        <v>59527.793230031282</v>
      </c>
      <c r="D18" s="60">
        <f ca="1">+C16</f>
        <v>0.48141455145530304</v>
      </c>
      <c r="E18" s="62" t="s">
        <v>189</v>
      </c>
      <c r="F18" s="68">
        <f ca="1">+($C$15+$C$16*$F$16)-($C$16/2)-15018.5-$C$5/24</f>
        <v>45583.002805834214</v>
      </c>
    </row>
    <row r="19" spans="1:18" ht="12.95" customHeight="1" thickTop="1" x14ac:dyDescent="0.2">
      <c r="E19" s="19"/>
      <c r="F19" s="22"/>
    </row>
    <row r="20" spans="1:18" ht="12.95" customHeight="1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193</v>
      </c>
      <c r="M20" s="9" t="s">
        <v>183</v>
      </c>
      <c r="N20" s="9" t="s">
        <v>184</v>
      </c>
      <c r="O20" s="9" t="s">
        <v>25</v>
      </c>
      <c r="P20" s="8" t="s">
        <v>24</v>
      </c>
      <c r="Q20" s="6" t="s">
        <v>17</v>
      </c>
      <c r="R20" s="32" t="s">
        <v>50</v>
      </c>
    </row>
    <row r="21" spans="1:18" ht="12.95" customHeight="1" x14ac:dyDescent="0.2">
      <c r="A21" t="s">
        <v>14</v>
      </c>
      <c r="C21" s="26">
        <v>39486.642</v>
      </c>
      <c r="D21" s="26" t="s">
        <v>16</v>
      </c>
      <c r="E21">
        <f t="shared" ref="E21:E84" si="0">+(C21-C$7)/C$8</f>
        <v>-29196.005483891076</v>
      </c>
      <c r="F21">
        <f t="shared" ref="F21:F84" si="1">ROUND(2*E21,0)/2</f>
        <v>-29196</v>
      </c>
      <c r="G21">
        <f t="shared" ref="G21:G52" si="2">+C21-(C$7+F21*C$8)</f>
        <v>-2.639999998791609E-3</v>
      </c>
      <c r="I21">
        <f>+G21</f>
        <v>-2.639999998791609E-3</v>
      </c>
      <c r="O21">
        <f t="shared" ref="O21:O84" ca="1" si="3">+C$11+C$12*$F21</f>
        <v>-0.13918705298326148</v>
      </c>
      <c r="Q21" s="2">
        <f t="shared" ref="Q21:Q84" si="4">+C21-15018.5</f>
        <v>24468.142</v>
      </c>
    </row>
    <row r="22" spans="1:18" ht="12.95" customHeight="1" x14ac:dyDescent="0.2">
      <c r="A22" s="16" t="s">
        <v>74</v>
      </c>
      <c r="B22" s="5" t="s">
        <v>28</v>
      </c>
      <c r="C22" s="26">
        <v>50420.906999999999</v>
      </c>
      <c r="D22" s="26" t="s">
        <v>61</v>
      </c>
      <c r="E22">
        <f t="shared" si="0"/>
        <v>-6483.0061693774624</v>
      </c>
      <c r="F22">
        <f t="shared" si="1"/>
        <v>-6483</v>
      </c>
      <c r="G22">
        <f t="shared" si="2"/>
        <v>-2.9700000013690442E-3</v>
      </c>
      <c r="J22">
        <f>+G22</f>
        <v>-2.9700000013690442E-3</v>
      </c>
      <c r="O22">
        <f t="shared" ca="1" si="3"/>
        <v>-3.5809848684995774E-2</v>
      </c>
      <c r="Q22" s="2">
        <f t="shared" si="4"/>
        <v>35402.406999999999</v>
      </c>
    </row>
    <row r="23" spans="1:18" ht="12.95" customHeight="1" x14ac:dyDescent="0.2">
      <c r="A23" t="s">
        <v>29</v>
      </c>
      <c r="B23" s="5" t="s">
        <v>28</v>
      </c>
      <c r="C23" s="26">
        <v>51080.444300000003</v>
      </c>
      <c r="D23" s="26">
        <v>8.0000000000000004E-4</v>
      </c>
      <c r="E23">
        <f t="shared" si="0"/>
        <v>-5112.9945368812459</v>
      </c>
      <c r="F23">
        <f t="shared" si="1"/>
        <v>-5113</v>
      </c>
      <c r="G23">
        <f t="shared" si="2"/>
        <v>2.630000002682209E-3</v>
      </c>
      <c r="J23">
        <f>+G23</f>
        <v>2.630000002682209E-3</v>
      </c>
      <c r="O23">
        <f t="shared" ca="1" si="3"/>
        <v>-2.9574354919811779E-2</v>
      </c>
      <c r="Q23" s="2">
        <f t="shared" si="4"/>
        <v>36061.944300000003</v>
      </c>
    </row>
    <row r="24" spans="1:18" ht="12.95" customHeight="1" x14ac:dyDescent="0.2">
      <c r="A24" s="10" t="s">
        <v>31</v>
      </c>
      <c r="B24" s="10"/>
      <c r="C24" s="26">
        <v>51137.981</v>
      </c>
      <c r="D24" s="26"/>
      <c r="E24">
        <f t="shared" si="0"/>
        <v>-4993.4774931970742</v>
      </c>
      <c r="F24">
        <f t="shared" si="1"/>
        <v>-4993.5</v>
      </c>
      <c r="G24">
        <f t="shared" si="2"/>
        <v>1.083499999367632E-2</v>
      </c>
      <c r="I24">
        <f>+G24</f>
        <v>1.083499999367632E-2</v>
      </c>
      <c r="O24">
        <f t="shared" ca="1" si="3"/>
        <v>-2.9030456011096828E-2</v>
      </c>
      <c r="Q24" s="2">
        <f t="shared" si="4"/>
        <v>36119.481</v>
      </c>
    </row>
    <row r="25" spans="1:18" ht="12.95" customHeight="1" x14ac:dyDescent="0.2">
      <c r="A25" t="s">
        <v>27</v>
      </c>
      <c r="B25" s="5" t="s">
        <v>28</v>
      </c>
      <c r="C25" s="26">
        <v>51498.304499999998</v>
      </c>
      <c r="D25" s="26">
        <v>8.9999999999999998E-4</v>
      </c>
      <c r="E25">
        <f t="shared" si="0"/>
        <v>-4245.0021810930493</v>
      </c>
      <c r="F25">
        <f t="shared" si="1"/>
        <v>-4245</v>
      </c>
      <c r="G25">
        <f t="shared" si="2"/>
        <v>-1.0500000062165782E-3</v>
      </c>
      <c r="J25">
        <f>+G25</f>
        <v>-1.0500000062165782E-3</v>
      </c>
      <c r="O25">
        <f t="shared" ca="1" si="3"/>
        <v>-2.5623691716760898E-2</v>
      </c>
      <c r="Q25" s="2">
        <f t="shared" si="4"/>
        <v>36479.804499999998</v>
      </c>
    </row>
    <row r="26" spans="1:18" ht="12.95" customHeight="1" x14ac:dyDescent="0.2">
      <c r="A26" s="16" t="s">
        <v>94</v>
      </c>
      <c r="B26" s="5" t="s">
        <v>42</v>
      </c>
      <c r="C26" s="26">
        <v>51809.054199999999</v>
      </c>
      <c r="D26" s="26" t="s">
        <v>61</v>
      </c>
      <c r="E26">
        <f t="shared" si="0"/>
        <v>-3599.5031262333655</v>
      </c>
      <c r="F26">
        <f t="shared" si="1"/>
        <v>-3599.5</v>
      </c>
      <c r="G26">
        <f t="shared" si="2"/>
        <v>-1.5050000074552372E-3</v>
      </c>
      <c r="K26">
        <f>+G26</f>
        <v>-1.5050000074552372E-3</v>
      </c>
      <c r="O26">
        <f t="shared" ca="1" si="3"/>
        <v>-2.2685727318639534E-2</v>
      </c>
      <c r="Q26" s="2">
        <f t="shared" si="4"/>
        <v>36790.554199999999</v>
      </c>
    </row>
    <row r="27" spans="1:18" ht="12.95" customHeight="1" x14ac:dyDescent="0.2">
      <c r="A27" s="10" t="s">
        <v>32</v>
      </c>
      <c r="B27" s="10"/>
      <c r="C27" s="26">
        <v>51809.05420000013</v>
      </c>
      <c r="D27" s="26"/>
      <c r="E27">
        <f t="shared" si="0"/>
        <v>-3599.5031262330936</v>
      </c>
      <c r="F27">
        <f t="shared" si="1"/>
        <v>-3599.5</v>
      </c>
      <c r="G27">
        <f t="shared" si="2"/>
        <v>-1.5049998764880002E-3</v>
      </c>
      <c r="J27">
        <f>+G27</f>
        <v>-1.5049998764880002E-3</v>
      </c>
      <c r="O27">
        <f t="shared" ca="1" si="3"/>
        <v>-2.2685727318639534E-2</v>
      </c>
      <c r="Q27" s="2">
        <f t="shared" si="4"/>
        <v>36790.55420000013</v>
      </c>
    </row>
    <row r="28" spans="1:18" ht="12.95" customHeight="1" x14ac:dyDescent="0.2">
      <c r="A28" s="29" t="s">
        <v>30</v>
      </c>
      <c r="B28" s="29"/>
      <c r="C28" s="30">
        <v>52497.231199999806</v>
      </c>
      <c r="D28" s="26"/>
      <c r="E28">
        <f t="shared" si="0"/>
        <v>-2170.0002077235572</v>
      </c>
      <c r="F28">
        <f t="shared" si="1"/>
        <v>-2170</v>
      </c>
      <c r="G28">
        <f t="shared" si="2"/>
        <v>-1.0000020120060071E-4</v>
      </c>
      <c r="J28">
        <f>+G28</f>
        <v>-1.0000020120060071E-4</v>
      </c>
      <c r="O28">
        <f t="shared" ca="1" si="3"/>
        <v>-1.617942196292383E-2</v>
      </c>
      <c r="Q28" s="2">
        <f t="shared" si="4"/>
        <v>37478.731199999806</v>
      </c>
    </row>
    <row r="29" spans="1:18" ht="12.95" customHeight="1" x14ac:dyDescent="0.2">
      <c r="A29" s="16" t="s">
        <v>99</v>
      </c>
      <c r="B29" s="5" t="s">
        <v>28</v>
      </c>
      <c r="C29" s="26">
        <v>52497.231200000002</v>
      </c>
      <c r="D29" s="26" t="s">
        <v>61</v>
      </c>
      <c r="E29">
        <f t="shared" si="0"/>
        <v>-2170.0002077231493</v>
      </c>
      <c r="F29">
        <f t="shared" si="1"/>
        <v>-2170</v>
      </c>
      <c r="G29">
        <f t="shared" si="2"/>
        <v>-1.0000000474974513E-4</v>
      </c>
      <c r="K29">
        <f t="shared" ref="K29:K60" si="5">+G29</f>
        <v>-1.0000000474974513E-4</v>
      </c>
      <c r="O29">
        <f t="shared" ca="1" si="3"/>
        <v>-1.617942196292383E-2</v>
      </c>
      <c r="Q29" s="2">
        <f t="shared" si="4"/>
        <v>37478.731200000002</v>
      </c>
    </row>
    <row r="30" spans="1:18" ht="12.95" customHeight="1" x14ac:dyDescent="0.2">
      <c r="A30" s="33" t="s">
        <v>41</v>
      </c>
      <c r="B30" s="31" t="s">
        <v>28</v>
      </c>
      <c r="C30" s="30">
        <v>53260.751400000001</v>
      </c>
      <c r="D30" s="27">
        <v>1.1999999999999999E-3</v>
      </c>
      <c r="E30">
        <f t="shared" si="0"/>
        <v>-583.99202343117565</v>
      </c>
      <c r="F30">
        <f t="shared" si="1"/>
        <v>-584</v>
      </c>
      <c r="G30">
        <f t="shared" si="2"/>
        <v>3.8399999975808896E-3</v>
      </c>
      <c r="K30">
        <f t="shared" si="5"/>
        <v>3.8399999975808896E-3</v>
      </c>
      <c r="O30">
        <f t="shared" ca="1" si="3"/>
        <v>-8.9608138522801715E-3</v>
      </c>
      <c r="Q30" s="2">
        <f t="shared" si="4"/>
        <v>38242.251400000001</v>
      </c>
    </row>
    <row r="31" spans="1:18" ht="12.95" customHeight="1" x14ac:dyDescent="0.2">
      <c r="A31" s="33" t="s">
        <v>41</v>
      </c>
      <c r="B31" s="31" t="s">
        <v>42</v>
      </c>
      <c r="C31" s="30">
        <v>53309.620799999997</v>
      </c>
      <c r="D31" s="27">
        <v>2.8E-3</v>
      </c>
      <c r="E31">
        <f t="shared" si="0"/>
        <v>-482.47896803142083</v>
      </c>
      <c r="F31">
        <f t="shared" si="1"/>
        <v>-482.5</v>
      </c>
      <c r="G31">
        <f t="shared" si="2"/>
        <v>1.0124999993422534E-2</v>
      </c>
      <c r="K31">
        <f t="shared" si="5"/>
        <v>1.0124999993422534E-2</v>
      </c>
      <c r="O31">
        <f t="shared" ca="1" si="3"/>
        <v>-8.4988411390201912E-3</v>
      </c>
      <c r="Q31" s="2">
        <f t="shared" si="4"/>
        <v>38291.120799999997</v>
      </c>
    </row>
    <row r="32" spans="1:18" ht="12.95" customHeight="1" x14ac:dyDescent="0.2">
      <c r="A32" s="33" t="s">
        <v>41</v>
      </c>
      <c r="B32" s="31" t="s">
        <v>42</v>
      </c>
      <c r="C32" s="30">
        <v>53310.582000000002</v>
      </c>
      <c r="D32" s="27">
        <v>1.6000000000000001E-3</v>
      </c>
      <c r="E32">
        <f t="shared" si="0"/>
        <v>-480.4823331463848</v>
      </c>
      <c r="F32">
        <f t="shared" si="1"/>
        <v>-480.5</v>
      </c>
      <c r="G32">
        <f t="shared" si="2"/>
        <v>8.5049999979673885E-3</v>
      </c>
      <c r="K32">
        <f t="shared" si="5"/>
        <v>8.5049999979673885E-3</v>
      </c>
      <c r="O32">
        <f t="shared" ca="1" si="3"/>
        <v>-8.4897382284140829E-3</v>
      </c>
      <c r="Q32" s="2">
        <f t="shared" si="4"/>
        <v>38292.082000000002</v>
      </c>
    </row>
    <row r="33" spans="1:17" ht="12.95" customHeight="1" x14ac:dyDescent="0.2">
      <c r="A33" s="16" t="s">
        <v>118</v>
      </c>
      <c r="B33" s="5" t="s">
        <v>42</v>
      </c>
      <c r="C33" s="26">
        <v>53621.081400000003</v>
      </c>
      <c r="D33" s="26" t="s">
        <v>61</v>
      </c>
      <c r="E33">
        <f t="shared" si="0"/>
        <v>164.49679067738413</v>
      </c>
      <c r="F33">
        <f t="shared" si="1"/>
        <v>164.5</v>
      </c>
      <c r="G33">
        <f t="shared" si="2"/>
        <v>-1.5449999991687946E-3</v>
      </c>
      <c r="K33">
        <f t="shared" si="5"/>
        <v>-1.5449999991687946E-3</v>
      </c>
      <c r="O33">
        <f t="shared" ca="1" si="3"/>
        <v>-5.5540495579442465E-3</v>
      </c>
      <c r="Q33" s="2">
        <f t="shared" si="4"/>
        <v>38602.581400000003</v>
      </c>
    </row>
    <row r="34" spans="1:17" ht="12.95" customHeight="1" x14ac:dyDescent="0.2">
      <c r="A34" s="16" t="s">
        <v>124</v>
      </c>
      <c r="B34" s="5" t="s">
        <v>28</v>
      </c>
      <c r="C34" s="26">
        <v>53972.268700000001</v>
      </c>
      <c r="D34" s="26" t="s">
        <v>61</v>
      </c>
      <c r="E34">
        <f t="shared" si="0"/>
        <v>893.99410066263113</v>
      </c>
      <c r="F34">
        <f t="shared" si="1"/>
        <v>894</v>
      </c>
      <c r="G34">
        <f t="shared" si="2"/>
        <v>-2.8400000010151416E-3</v>
      </c>
      <c r="K34">
        <f t="shared" si="5"/>
        <v>-2.8400000010151416E-3</v>
      </c>
      <c r="O34">
        <f t="shared" ca="1" si="3"/>
        <v>-2.2337629143663468E-3</v>
      </c>
      <c r="Q34" s="2">
        <f t="shared" si="4"/>
        <v>38953.768700000001</v>
      </c>
    </row>
    <row r="35" spans="1:17" ht="12.95" customHeight="1" x14ac:dyDescent="0.2">
      <c r="A35" s="33" t="s">
        <v>41</v>
      </c>
      <c r="B35" s="31" t="s">
        <v>42</v>
      </c>
      <c r="C35" s="30">
        <v>54004.767599999999</v>
      </c>
      <c r="D35" s="27">
        <v>8.9999999999999998E-4</v>
      </c>
      <c r="E35">
        <f t="shared" si="0"/>
        <v>961.50183834983898</v>
      </c>
      <c r="F35">
        <f t="shared" si="1"/>
        <v>961.5</v>
      </c>
      <c r="G35">
        <f t="shared" si="2"/>
        <v>8.8499999401392415E-4</v>
      </c>
      <c r="K35">
        <f t="shared" si="5"/>
        <v>8.8499999401392415E-4</v>
      </c>
      <c r="O35">
        <f t="shared" ca="1" si="3"/>
        <v>-1.9265396814102014E-3</v>
      </c>
      <c r="Q35" s="2">
        <f t="shared" si="4"/>
        <v>38986.267599999999</v>
      </c>
    </row>
    <row r="36" spans="1:17" ht="12.95" customHeight="1" x14ac:dyDescent="0.2">
      <c r="A36" s="33" t="s">
        <v>41</v>
      </c>
      <c r="B36" s="31" t="s">
        <v>42</v>
      </c>
      <c r="C36" s="30">
        <v>54005.728999999999</v>
      </c>
      <c r="D36" s="27">
        <v>1.2999999999999999E-3</v>
      </c>
      <c r="E36">
        <f t="shared" si="0"/>
        <v>963.49888868115761</v>
      </c>
      <c r="F36">
        <f t="shared" si="1"/>
        <v>963.5</v>
      </c>
      <c r="G36">
        <f t="shared" si="2"/>
        <v>-5.3500000649364665E-4</v>
      </c>
      <c r="K36">
        <f t="shared" si="5"/>
        <v>-5.3500000649364665E-4</v>
      </c>
      <c r="O36">
        <f t="shared" ca="1" si="3"/>
        <v>-1.9174367708040931E-3</v>
      </c>
      <c r="Q36" s="2">
        <f t="shared" si="4"/>
        <v>38987.228999999999</v>
      </c>
    </row>
    <row r="37" spans="1:17" ht="12.95" customHeight="1" x14ac:dyDescent="0.2">
      <c r="A37" s="33" t="s">
        <v>41</v>
      </c>
      <c r="B37" s="31" t="s">
        <v>42</v>
      </c>
      <c r="C37" s="30">
        <v>54006.689899999998</v>
      </c>
      <c r="D37" s="27">
        <v>8.9999999999999998E-4</v>
      </c>
      <c r="E37">
        <f t="shared" si="0"/>
        <v>965.49490039673935</v>
      </c>
      <c r="F37">
        <f t="shared" si="1"/>
        <v>965.5</v>
      </c>
      <c r="G37">
        <f t="shared" si="2"/>
        <v>-2.4550000089220703E-3</v>
      </c>
      <c r="K37">
        <f t="shared" si="5"/>
        <v>-2.4550000089220703E-3</v>
      </c>
      <c r="O37">
        <f t="shared" ca="1" si="3"/>
        <v>-1.9083338601979857E-3</v>
      </c>
      <c r="Q37" s="2">
        <f t="shared" si="4"/>
        <v>38988.189899999998</v>
      </c>
    </row>
    <row r="38" spans="1:17" ht="12.95" customHeight="1" x14ac:dyDescent="0.2">
      <c r="A38" s="33" t="s">
        <v>41</v>
      </c>
      <c r="B38" s="31" t="s">
        <v>28</v>
      </c>
      <c r="C38" s="30">
        <v>54011.744100000004</v>
      </c>
      <c r="D38" s="27">
        <v>1.4E-3</v>
      </c>
      <c r="E38">
        <f t="shared" si="0"/>
        <v>975.99364367171484</v>
      </c>
      <c r="F38">
        <f t="shared" si="1"/>
        <v>976</v>
      </c>
      <c r="G38">
        <f t="shared" si="2"/>
        <v>-3.0600000027334318E-3</v>
      </c>
      <c r="K38">
        <f t="shared" si="5"/>
        <v>-3.0600000027334318E-3</v>
      </c>
      <c r="O38">
        <f t="shared" ca="1" si="3"/>
        <v>-1.860543579515918E-3</v>
      </c>
      <c r="Q38" s="2">
        <f t="shared" si="4"/>
        <v>38993.244100000004</v>
      </c>
    </row>
    <row r="39" spans="1:17" ht="12.95" customHeight="1" x14ac:dyDescent="0.2">
      <c r="A39" s="16" t="s">
        <v>124</v>
      </c>
      <c r="B39" s="5" t="s">
        <v>42</v>
      </c>
      <c r="C39" s="26">
        <v>54023.060400000002</v>
      </c>
      <c r="D39" s="26" t="s">
        <v>61</v>
      </c>
      <c r="E39">
        <f t="shared" si="0"/>
        <v>999.5002181093015</v>
      </c>
      <c r="F39">
        <f t="shared" si="1"/>
        <v>999.5</v>
      </c>
      <c r="G39">
        <f t="shared" si="2"/>
        <v>1.049999991664663E-4</v>
      </c>
      <c r="K39">
        <f t="shared" si="5"/>
        <v>1.049999991664663E-4</v>
      </c>
      <c r="O39">
        <f t="shared" ca="1" si="3"/>
        <v>-1.753584379894149E-3</v>
      </c>
      <c r="Q39" s="2">
        <f t="shared" si="4"/>
        <v>39004.560400000002</v>
      </c>
    </row>
    <row r="40" spans="1:17" ht="12.95" customHeight="1" x14ac:dyDescent="0.2">
      <c r="A40" s="33" t="s">
        <v>41</v>
      </c>
      <c r="B40" s="31" t="s">
        <v>28</v>
      </c>
      <c r="C40" s="30">
        <v>54028.596700000002</v>
      </c>
      <c r="D40" s="27">
        <v>8.0000000000000004E-4</v>
      </c>
      <c r="E40">
        <f t="shared" si="0"/>
        <v>1011.0003946739756</v>
      </c>
      <c r="F40">
        <f t="shared" si="1"/>
        <v>1011</v>
      </c>
      <c r="G40">
        <f t="shared" si="2"/>
        <v>1.8999999883817509E-4</v>
      </c>
      <c r="K40">
        <f t="shared" si="5"/>
        <v>1.8999999883817509E-4</v>
      </c>
      <c r="O40">
        <f t="shared" ca="1" si="3"/>
        <v>-1.701242643909028E-3</v>
      </c>
      <c r="Q40" s="2">
        <f t="shared" si="4"/>
        <v>39010.096700000002</v>
      </c>
    </row>
    <row r="41" spans="1:17" ht="12.95" customHeight="1" x14ac:dyDescent="0.2">
      <c r="A41" s="33" t="s">
        <v>41</v>
      </c>
      <c r="B41" s="31" t="s">
        <v>28</v>
      </c>
      <c r="C41" s="30">
        <v>54038.694300000003</v>
      </c>
      <c r="D41" s="27">
        <v>1.5E-3</v>
      </c>
      <c r="E41">
        <f t="shared" si="0"/>
        <v>1031.9754471240722</v>
      </c>
      <c r="F41">
        <f t="shared" si="1"/>
        <v>1032</v>
      </c>
      <c r="G41">
        <f t="shared" si="2"/>
        <v>-1.1819999999715947E-2</v>
      </c>
      <c r="K41">
        <f t="shared" si="5"/>
        <v>-1.1819999999715947E-2</v>
      </c>
      <c r="O41">
        <f t="shared" ca="1" si="3"/>
        <v>-1.6056620825448936E-3</v>
      </c>
      <c r="Q41" s="2">
        <f t="shared" si="4"/>
        <v>39020.194300000003</v>
      </c>
    </row>
    <row r="42" spans="1:17" ht="12.95" customHeight="1" x14ac:dyDescent="0.2">
      <c r="A42" s="56" t="s">
        <v>192</v>
      </c>
      <c r="B42" s="70" t="s">
        <v>28</v>
      </c>
      <c r="C42" s="71">
        <v>54649.617599999998</v>
      </c>
      <c r="D42" s="71">
        <v>5.0000000000000001E-4</v>
      </c>
      <c r="E42">
        <f t="shared" si="0"/>
        <v>2301.0045491368987</v>
      </c>
      <c r="F42">
        <f t="shared" si="1"/>
        <v>2301</v>
      </c>
      <c r="G42">
        <f t="shared" si="2"/>
        <v>2.1899999919696711E-3</v>
      </c>
      <c r="L42">
        <f>+G42</f>
        <v>2.1899999919696711E-3</v>
      </c>
      <c r="O42">
        <f t="shared" ca="1" si="3"/>
        <v>4.170134697030644E-3</v>
      </c>
      <c r="Q42" s="2">
        <f t="shared" si="4"/>
        <v>39631.117599999998</v>
      </c>
    </row>
    <row r="43" spans="1:17" ht="12.95" customHeight="1" x14ac:dyDescent="0.2">
      <c r="A43" s="56" t="s">
        <v>192</v>
      </c>
      <c r="B43" s="70" t="s">
        <v>28</v>
      </c>
      <c r="C43" s="71">
        <v>54650.579599999823</v>
      </c>
      <c r="D43" s="71">
        <v>2.9999999999999997E-4</v>
      </c>
      <c r="E43">
        <f t="shared" si="0"/>
        <v>2303.0028458067331</v>
      </c>
      <c r="F43">
        <f t="shared" si="1"/>
        <v>2303</v>
      </c>
      <c r="G43">
        <f t="shared" si="2"/>
        <v>1.3699998162337579E-3</v>
      </c>
      <c r="L43">
        <f>+G43</f>
        <v>1.3699998162337579E-3</v>
      </c>
      <c r="O43">
        <f t="shared" ca="1" si="3"/>
        <v>4.1792376076367523E-3</v>
      </c>
      <c r="Q43" s="2">
        <f t="shared" si="4"/>
        <v>39632.079599999823</v>
      </c>
    </row>
    <row r="44" spans="1:17" ht="12.95" customHeight="1" x14ac:dyDescent="0.2">
      <c r="A44" s="56" t="s">
        <v>192</v>
      </c>
      <c r="B44" s="70" t="s">
        <v>42</v>
      </c>
      <c r="C44" s="71">
        <v>54667.668800000101</v>
      </c>
      <c r="D44" s="71">
        <v>1E-3</v>
      </c>
      <c r="E44">
        <f t="shared" si="0"/>
        <v>2338.5010697744087</v>
      </c>
      <c r="F44">
        <f t="shared" si="1"/>
        <v>2338.5</v>
      </c>
      <c r="G44">
        <f t="shared" si="2"/>
        <v>5.1500009431038052E-4</v>
      </c>
      <c r="L44">
        <f>+G44</f>
        <v>5.1500009431038052E-4</v>
      </c>
      <c r="O44">
        <f t="shared" ca="1" si="3"/>
        <v>4.3408142708951693E-3</v>
      </c>
      <c r="Q44" s="2">
        <f t="shared" si="4"/>
        <v>39649.168800000101</v>
      </c>
    </row>
    <row r="45" spans="1:17" ht="12.95" customHeight="1" x14ac:dyDescent="0.2">
      <c r="A45" s="56" t="s">
        <v>192</v>
      </c>
      <c r="B45" s="70" t="s">
        <v>28</v>
      </c>
      <c r="C45" s="71">
        <v>54676.575900000054</v>
      </c>
      <c r="D45" s="71">
        <v>4.0000000000000002E-4</v>
      </c>
      <c r="E45">
        <f t="shared" si="0"/>
        <v>2357.0031781642492</v>
      </c>
      <c r="F45">
        <f t="shared" si="1"/>
        <v>2357</v>
      </c>
      <c r="G45">
        <f t="shared" si="2"/>
        <v>1.5300000522984192E-3</v>
      </c>
      <c r="L45">
        <f>+G45</f>
        <v>1.5300000522984192E-3</v>
      </c>
      <c r="O45">
        <f t="shared" ca="1" si="3"/>
        <v>4.4250161940016675E-3</v>
      </c>
      <c r="Q45" s="2">
        <f t="shared" si="4"/>
        <v>39658.075900000054</v>
      </c>
    </row>
    <row r="46" spans="1:17" ht="12.95" customHeight="1" x14ac:dyDescent="0.2">
      <c r="A46" s="56" t="s">
        <v>192</v>
      </c>
      <c r="B46" s="70" t="s">
        <v>28</v>
      </c>
      <c r="C46" s="71">
        <v>54677.539700000081</v>
      </c>
      <c r="D46" s="71">
        <v>6.9999999999999999E-4</v>
      </c>
      <c r="E46">
        <f t="shared" si="0"/>
        <v>2359.0052138511414</v>
      </c>
      <c r="F46">
        <f t="shared" si="1"/>
        <v>2359</v>
      </c>
      <c r="G46">
        <f t="shared" si="2"/>
        <v>2.5100000784732401E-3</v>
      </c>
      <c r="L46">
        <f>+G46</f>
        <v>2.5100000784732401E-3</v>
      </c>
      <c r="O46">
        <f t="shared" ca="1" si="3"/>
        <v>4.4341191046077758E-3</v>
      </c>
      <c r="Q46" s="2">
        <f t="shared" si="4"/>
        <v>39659.039700000081</v>
      </c>
    </row>
    <row r="47" spans="1:17" ht="12.95" customHeight="1" x14ac:dyDescent="0.2">
      <c r="A47" s="56" t="s">
        <v>192</v>
      </c>
      <c r="B47" s="70" t="s">
        <v>28</v>
      </c>
      <c r="C47" s="71">
        <v>54678.501699999906</v>
      </c>
      <c r="D47" s="71">
        <v>4.0000000000000002E-4</v>
      </c>
      <c r="E47">
        <f t="shared" si="0"/>
        <v>2361.0035105209754</v>
      </c>
      <c r="F47">
        <f t="shared" si="1"/>
        <v>2361</v>
      </c>
      <c r="G47">
        <f t="shared" si="2"/>
        <v>1.6899999027373269E-3</v>
      </c>
      <c r="L47">
        <f>+G47</f>
        <v>1.6899999027373269E-3</v>
      </c>
      <c r="O47">
        <f t="shared" ca="1" si="3"/>
        <v>4.4432220152138841E-3</v>
      </c>
      <c r="Q47" s="2">
        <f t="shared" si="4"/>
        <v>39660.001699999906</v>
      </c>
    </row>
    <row r="48" spans="1:17" ht="12.95" customHeight="1" x14ac:dyDescent="0.2">
      <c r="A48" s="56" t="s">
        <v>192</v>
      </c>
      <c r="B48" s="70" t="s">
        <v>42</v>
      </c>
      <c r="C48" s="71">
        <v>54682.592999999877</v>
      </c>
      <c r="D48" s="71">
        <v>8.9999999999999998E-4</v>
      </c>
      <c r="E48">
        <f t="shared" si="0"/>
        <v>2369.5020876173612</v>
      </c>
      <c r="F48">
        <f t="shared" si="1"/>
        <v>2369.5</v>
      </c>
      <c r="G48">
        <f t="shared" si="2"/>
        <v>1.0049998745671473E-3</v>
      </c>
      <c r="L48">
        <f>+G48</f>
        <v>1.0049998745671473E-3</v>
      </c>
      <c r="O48">
        <f t="shared" ca="1" si="3"/>
        <v>4.4819093852898426E-3</v>
      </c>
      <c r="Q48" s="2">
        <f t="shared" si="4"/>
        <v>39664.092999999877</v>
      </c>
    </row>
    <row r="49" spans="1:17" ht="12.95" customHeight="1" x14ac:dyDescent="0.2">
      <c r="A49" s="56" t="s">
        <v>192</v>
      </c>
      <c r="B49" s="70" t="s">
        <v>42</v>
      </c>
      <c r="C49" s="71">
        <v>54684.519499999937</v>
      </c>
      <c r="D49" s="71">
        <v>4.0000000000000002E-4</v>
      </c>
      <c r="E49">
        <f t="shared" si="0"/>
        <v>2373.5038740365458</v>
      </c>
      <c r="F49">
        <f t="shared" si="1"/>
        <v>2373.5</v>
      </c>
      <c r="G49">
        <f t="shared" si="2"/>
        <v>1.8649999328772537E-3</v>
      </c>
      <c r="L49">
        <f>+G49</f>
        <v>1.8649999328772537E-3</v>
      </c>
      <c r="O49">
        <f t="shared" ca="1" si="3"/>
        <v>4.5001152065020592E-3</v>
      </c>
      <c r="Q49" s="2">
        <f t="shared" si="4"/>
        <v>39666.019499999937</v>
      </c>
    </row>
    <row r="50" spans="1:17" ht="12.95" customHeight="1" x14ac:dyDescent="0.2">
      <c r="A50" s="56" t="s">
        <v>192</v>
      </c>
      <c r="B50" s="70" t="s">
        <v>42</v>
      </c>
      <c r="C50" s="71">
        <v>54685.481900000013</v>
      </c>
      <c r="D50" s="71">
        <v>2.9999999999999997E-4</v>
      </c>
      <c r="E50">
        <f t="shared" si="0"/>
        <v>2375.5030015994894</v>
      </c>
      <c r="F50">
        <f t="shared" si="1"/>
        <v>2375.5</v>
      </c>
      <c r="G50">
        <f t="shared" si="2"/>
        <v>1.4450000089709647E-3</v>
      </c>
      <c r="L50">
        <f>+G50</f>
        <v>1.4450000089709647E-3</v>
      </c>
      <c r="O50">
        <f t="shared" ca="1" si="3"/>
        <v>4.5092181171081675E-3</v>
      </c>
      <c r="Q50" s="2">
        <f t="shared" si="4"/>
        <v>39666.981900000013</v>
      </c>
    </row>
    <row r="51" spans="1:17" ht="12.95" customHeight="1" x14ac:dyDescent="0.2">
      <c r="A51" s="56" t="s">
        <v>192</v>
      </c>
      <c r="B51" s="70" t="s">
        <v>42</v>
      </c>
      <c r="C51" s="71">
        <v>54686.444800000172</v>
      </c>
      <c r="D51" s="71">
        <v>5.0000000000000001E-4</v>
      </c>
      <c r="E51">
        <f t="shared" si="0"/>
        <v>2377.5031677783363</v>
      </c>
      <c r="F51">
        <f t="shared" si="1"/>
        <v>2377.5</v>
      </c>
      <c r="G51">
        <f t="shared" si="2"/>
        <v>1.5250001670210622E-3</v>
      </c>
      <c r="L51">
        <f>+G51</f>
        <v>1.5250001670210622E-3</v>
      </c>
      <c r="O51">
        <f t="shared" ca="1" si="3"/>
        <v>4.5183210277142758E-3</v>
      </c>
      <c r="Q51" s="2">
        <f t="shared" si="4"/>
        <v>39667.944800000172</v>
      </c>
    </row>
    <row r="52" spans="1:17" ht="12.95" customHeight="1" x14ac:dyDescent="0.2">
      <c r="A52" s="56" t="s">
        <v>192</v>
      </c>
      <c r="B52" s="70" t="s">
        <v>28</v>
      </c>
      <c r="C52" s="71">
        <v>54688.610799999908</v>
      </c>
      <c r="D52" s="71">
        <v>1.1000000000000001E-3</v>
      </c>
      <c r="E52">
        <f t="shared" si="0"/>
        <v>2382.0024511329311</v>
      </c>
      <c r="F52">
        <f t="shared" si="1"/>
        <v>2382</v>
      </c>
      <c r="G52">
        <f t="shared" si="2"/>
        <v>1.1799999047070742E-3</v>
      </c>
      <c r="L52">
        <f>+G52</f>
        <v>1.1799999047070742E-3</v>
      </c>
      <c r="O52">
        <f t="shared" ca="1" si="3"/>
        <v>4.5388025765780177E-3</v>
      </c>
      <c r="Q52" s="2">
        <f t="shared" si="4"/>
        <v>39670.110799999908</v>
      </c>
    </row>
    <row r="53" spans="1:17" ht="12.95" customHeight="1" x14ac:dyDescent="0.2">
      <c r="A53" s="56" t="s">
        <v>192</v>
      </c>
      <c r="B53" s="70" t="s">
        <v>28</v>
      </c>
      <c r="C53" s="71">
        <v>54689.575100000016</v>
      </c>
      <c r="D53" s="71">
        <v>2.9999999999999997E-4</v>
      </c>
      <c r="E53">
        <f t="shared" si="0"/>
        <v>2384.0055254357267</v>
      </c>
      <c r="F53">
        <f t="shared" si="1"/>
        <v>2384</v>
      </c>
      <c r="G53">
        <f t="shared" ref="G53:G84" si="6">+C53-(C$7+F53*C$8)</f>
        <v>2.6600000128382817E-3</v>
      </c>
      <c r="L53">
        <f>+G53</f>
        <v>2.6600000128382817E-3</v>
      </c>
      <c r="O53">
        <f t="shared" ca="1" si="3"/>
        <v>4.547905487184126E-3</v>
      </c>
      <c r="Q53" s="2">
        <f t="shared" si="4"/>
        <v>39671.075100000016</v>
      </c>
    </row>
    <row r="54" spans="1:17" ht="12.95" customHeight="1" x14ac:dyDescent="0.2">
      <c r="A54" s="56" t="s">
        <v>192</v>
      </c>
      <c r="B54" s="70" t="s">
        <v>28</v>
      </c>
      <c r="C54" s="71">
        <v>54690.539100000169</v>
      </c>
      <c r="D54" s="71">
        <v>1.5E-3</v>
      </c>
      <c r="E54">
        <f t="shared" si="0"/>
        <v>2386.0079765691735</v>
      </c>
      <c r="F54">
        <f t="shared" si="1"/>
        <v>2386</v>
      </c>
      <c r="G54">
        <f t="shared" si="6"/>
        <v>3.8400001649279147E-3</v>
      </c>
      <c r="L54">
        <f>+G54</f>
        <v>3.8400001649279147E-3</v>
      </c>
      <c r="O54">
        <f t="shared" ca="1" si="3"/>
        <v>4.5570083977902343E-3</v>
      </c>
      <c r="Q54" s="2">
        <f t="shared" si="4"/>
        <v>39672.039100000169</v>
      </c>
    </row>
    <row r="55" spans="1:17" ht="12.95" customHeight="1" x14ac:dyDescent="0.2">
      <c r="A55" s="56" t="s">
        <v>192</v>
      </c>
      <c r="B55" s="70" t="s">
        <v>28</v>
      </c>
      <c r="C55" s="71">
        <v>54691.50009999983</v>
      </c>
      <c r="D55" s="71">
        <v>5.0000000000000001E-4</v>
      </c>
      <c r="E55">
        <f t="shared" si="0"/>
        <v>2388.0041960072012</v>
      </c>
      <c r="F55">
        <f t="shared" si="1"/>
        <v>2388</v>
      </c>
      <c r="G55">
        <f t="shared" si="6"/>
        <v>2.0199998252792284E-3</v>
      </c>
      <c r="L55">
        <f>+G55</f>
        <v>2.0199998252792284E-3</v>
      </c>
      <c r="O55">
        <f t="shared" ca="1" si="3"/>
        <v>4.5661113083963426E-3</v>
      </c>
      <c r="Q55" s="2">
        <f t="shared" si="4"/>
        <v>39673.00009999983</v>
      </c>
    </row>
    <row r="56" spans="1:17" ht="12.95" customHeight="1" x14ac:dyDescent="0.2">
      <c r="A56" s="56" t="s">
        <v>192</v>
      </c>
      <c r="B56" s="70" t="s">
        <v>28</v>
      </c>
      <c r="C56" s="71">
        <v>54705.461600000039</v>
      </c>
      <c r="D56" s="71">
        <v>2.9999999999999997E-4</v>
      </c>
      <c r="E56">
        <f t="shared" si="0"/>
        <v>2417.0054631188291</v>
      </c>
      <c r="F56">
        <f t="shared" si="1"/>
        <v>2417</v>
      </c>
      <c r="G56">
        <f t="shared" si="6"/>
        <v>2.6300000317860395E-3</v>
      </c>
      <c r="L56">
        <f>+G56</f>
        <v>2.6300000317860395E-3</v>
      </c>
      <c r="O56">
        <f t="shared" ca="1" si="3"/>
        <v>4.6981035121849094E-3</v>
      </c>
      <c r="Q56" s="2">
        <f t="shared" si="4"/>
        <v>39686.961600000039</v>
      </c>
    </row>
    <row r="57" spans="1:17" ht="12.95" customHeight="1" x14ac:dyDescent="0.2">
      <c r="A57" s="56" t="s">
        <v>192</v>
      </c>
      <c r="B57" s="70" t="s">
        <v>42</v>
      </c>
      <c r="C57" s="71">
        <v>54713.403100000229</v>
      </c>
      <c r="D57" s="71">
        <v>4.0000000000000002E-4</v>
      </c>
      <c r="E57">
        <f t="shared" si="0"/>
        <v>2433.5017968056864</v>
      </c>
      <c r="F57">
        <f t="shared" si="1"/>
        <v>2433.5</v>
      </c>
      <c r="G57">
        <f t="shared" si="6"/>
        <v>8.650002273498103E-4</v>
      </c>
      <c r="L57">
        <f>+G57</f>
        <v>8.650002273498103E-4</v>
      </c>
      <c r="O57">
        <f t="shared" ca="1" si="3"/>
        <v>4.7732025246852994E-3</v>
      </c>
      <c r="Q57" s="2">
        <f t="shared" si="4"/>
        <v>39694.903100000229</v>
      </c>
    </row>
    <row r="58" spans="1:17" ht="12.95" customHeight="1" x14ac:dyDescent="0.2">
      <c r="A58" s="56" t="s">
        <v>192</v>
      </c>
      <c r="B58" s="70" t="s">
        <v>42</v>
      </c>
      <c r="C58" s="71">
        <v>54714.367300000042</v>
      </c>
      <c r="D58" s="71">
        <v>5.0000000000000001E-4</v>
      </c>
      <c r="E58">
        <f t="shared" si="0"/>
        <v>2435.504663384721</v>
      </c>
      <c r="F58">
        <f t="shared" si="1"/>
        <v>2435.5</v>
      </c>
      <c r="G58">
        <f t="shared" si="6"/>
        <v>2.2450000396929681E-3</v>
      </c>
      <c r="L58">
        <f>+G58</f>
        <v>2.2450000396929681E-3</v>
      </c>
      <c r="O58">
        <f t="shared" ca="1" si="3"/>
        <v>4.7823054352914077E-3</v>
      </c>
      <c r="Q58" s="2">
        <f t="shared" si="4"/>
        <v>39695.867300000042</v>
      </c>
    </row>
    <row r="59" spans="1:17" ht="12.95" customHeight="1" x14ac:dyDescent="0.2">
      <c r="A59" s="56" t="s">
        <v>192</v>
      </c>
      <c r="B59" s="70" t="s">
        <v>28</v>
      </c>
      <c r="C59" s="71">
        <v>54714.608099999838</v>
      </c>
      <c r="D59" s="71">
        <v>5.9999999999999995E-4</v>
      </c>
      <c r="E59">
        <f t="shared" si="0"/>
        <v>2436.0048607212861</v>
      </c>
      <c r="F59">
        <f t="shared" si="1"/>
        <v>2436</v>
      </c>
      <c r="G59">
        <f t="shared" si="6"/>
        <v>2.3399998317472637E-3</v>
      </c>
      <c r="L59">
        <f>+G59</f>
        <v>2.3399998317472637E-3</v>
      </c>
      <c r="O59">
        <f t="shared" ca="1" si="3"/>
        <v>4.7845811629429347E-3</v>
      </c>
      <c r="Q59" s="2">
        <f t="shared" si="4"/>
        <v>39696.108099999838</v>
      </c>
    </row>
    <row r="60" spans="1:17" ht="12.95" customHeight="1" x14ac:dyDescent="0.2">
      <c r="A60" s="56" t="s">
        <v>192</v>
      </c>
      <c r="B60" s="70" t="s">
        <v>28</v>
      </c>
      <c r="C60" s="71">
        <v>54715.569900000002</v>
      </c>
      <c r="D60" s="71">
        <v>4.0000000000000002E-4</v>
      </c>
      <c r="E60">
        <f t="shared" si="0"/>
        <v>2438.0027419455328</v>
      </c>
      <c r="F60">
        <f t="shared" si="1"/>
        <v>2438</v>
      </c>
      <c r="G60">
        <f t="shared" si="6"/>
        <v>1.3199999957578257E-3</v>
      </c>
      <c r="L60">
        <f>+G60</f>
        <v>1.3199999957578257E-3</v>
      </c>
      <c r="O60">
        <f t="shared" ca="1" si="3"/>
        <v>4.793684073549043E-3</v>
      </c>
      <c r="Q60" s="2">
        <f t="shared" si="4"/>
        <v>39697.069900000002</v>
      </c>
    </row>
    <row r="61" spans="1:17" ht="12.95" customHeight="1" x14ac:dyDescent="0.2">
      <c r="A61" s="56" t="s">
        <v>192</v>
      </c>
      <c r="B61" s="70" t="s">
        <v>28</v>
      </c>
      <c r="C61" s="71">
        <v>54721.347599999979</v>
      </c>
      <c r="D61" s="71">
        <v>4.0000000000000002E-4</v>
      </c>
      <c r="E61">
        <f t="shared" si="0"/>
        <v>2450.0043621860282</v>
      </c>
      <c r="F61">
        <f t="shared" si="1"/>
        <v>2450</v>
      </c>
      <c r="G61">
        <f t="shared" si="6"/>
        <v>2.0999999760533683E-3</v>
      </c>
      <c r="L61">
        <f>+G61</f>
        <v>2.0999999760533683E-3</v>
      </c>
      <c r="O61">
        <f t="shared" ca="1" si="3"/>
        <v>4.8483015371856911E-3</v>
      </c>
      <c r="Q61" s="2">
        <f t="shared" si="4"/>
        <v>39702.847599999979</v>
      </c>
    </row>
    <row r="62" spans="1:17" x14ac:dyDescent="0.2">
      <c r="A62" s="56" t="s">
        <v>192</v>
      </c>
      <c r="B62" s="70" t="s">
        <v>42</v>
      </c>
      <c r="C62" s="71">
        <v>54721.589000000153</v>
      </c>
      <c r="D62" s="71">
        <v>5.9999999999999995E-4</v>
      </c>
      <c r="E62">
        <f t="shared" si="0"/>
        <v>2450.5058058622576</v>
      </c>
      <c r="F62">
        <f t="shared" si="1"/>
        <v>2450.5</v>
      </c>
      <c r="G62">
        <f t="shared" si="6"/>
        <v>2.7950001531280577E-3</v>
      </c>
      <c r="L62">
        <f>+G62</f>
        <v>2.7950001531280577E-3</v>
      </c>
      <c r="O62">
        <f t="shared" ca="1" si="3"/>
        <v>4.8505772648372181E-3</v>
      </c>
      <c r="Q62" s="2">
        <f t="shared" si="4"/>
        <v>39703.089000000153</v>
      </c>
    </row>
    <row r="63" spans="1:17" x14ac:dyDescent="0.2">
      <c r="A63" s="56" t="s">
        <v>192</v>
      </c>
      <c r="B63" s="70" t="s">
        <v>42</v>
      </c>
      <c r="C63" s="71">
        <v>54722.550499999896</v>
      </c>
      <c r="D63" s="71">
        <v>5.9999999999999995E-4</v>
      </c>
      <c r="E63">
        <f t="shared" si="0"/>
        <v>2452.5030639161887</v>
      </c>
      <c r="F63">
        <f t="shared" si="1"/>
        <v>2452.5</v>
      </c>
      <c r="G63">
        <f t="shared" si="6"/>
        <v>1.4749998954357579E-3</v>
      </c>
      <c r="L63">
        <f>+G63</f>
        <v>1.4749998954357579E-3</v>
      </c>
      <c r="O63">
        <f t="shared" ca="1" si="3"/>
        <v>4.8596801754433264E-3</v>
      </c>
      <c r="Q63" s="2">
        <f t="shared" si="4"/>
        <v>39704.050499999896</v>
      </c>
    </row>
    <row r="64" spans="1:17" x14ac:dyDescent="0.2">
      <c r="A64" s="56" t="s">
        <v>192</v>
      </c>
      <c r="B64" s="70" t="s">
        <v>28</v>
      </c>
      <c r="C64" s="71">
        <v>54730.494099999778</v>
      </c>
      <c r="D64" s="71">
        <v>5.0000000000000001E-4</v>
      </c>
      <c r="E64">
        <f t="shared" si="0"/>
        <v>2469.0037597884852</v>
      </c>
      <c r="F64">
        <f t="shared" si="1"/>
        <v>2469</v>
      </c>
      <c r="G64">
        <f t="shared" si="6"/>
        <v>1.8099997760145925E-3</v>
      </c>
      <c r="L64">
        <f>+G64</f>
        <v>1.8099997760145925E-3</v>
      </c>
      <c r="O64">
        <f t="shared" ca="1" si="3"/>
        <v>4.9347791879437164E-3</v>
      </c>
      <c r="Q64" s="2">
        <f t="shared" si="4"/>
        <v>39711.994099999778</v>
      </c>
    </row>
    <row r="65" spans="1:17" x14ac:dyDescent="0.2">
      <c r="A65" s="56" t="s">
        <v>192</v>
      </c>
      <c r="B65" s="70" t="s">
        <v>28</v>
      </c>
      <c r="C65" s="71">
        <v>54731.458000000101</v>
      </c>
      <c r="D65" s="71">
        <v>5.9999999999999995E-4</v>
      </c>
      <c r="E65">
        <f t="shared" si="0"/>
        <v>2471.0060031991384</v>
      </c>
      <c r="F65">
        <f t="shared" si="1"/>
        <v>2471</v>
      </c>
      <c r="G65">
        <f t="shared" si="6"/>
        <v>2.8900000979774632E-3</v>
      </c>
      <c r="L65">
        <f>+G65</f>
        <v>2.8900000979774632E-3</v>
      </c>
      <c r="O65">
        <f t="shared" ca="1" si="3"/>
        <v>4.9438820985498247E-3</v>
      </c>
      <c r="Q65" s="2">
        <f t="shared" si="4"/>
        <v>39712.958000000101</v>
      </c>
    </row>
    <row r="66" spans="1:17" x14ac:dyDescent="0.2">
      <c r="A66" s="56" t="s">
        <v>192</v>
      </c>
      <c r="B66" s="70" t="s">
        <v>28</v>
      </c>
      <c r="C66" s="71">
        <v>54732.421300000045</v>
      </c>
      <c r="D66" s="71">
        <v>1.1999999999999999E-3</v>
      </c>
      <c r="E66">
        <f t="shared" si="0"/>
        <v>2473.0070002701277</v>
      </c>
      <c r="F66">
        <f t="shared" si="1"/>
        <v>2473</v>
      </c>
      <c r="G66">
        <f t="shared" si="6"/>
        <v>3.3700000421958975E-3</v>
      </c>
      <c r="L66">
        <f>+G66</f>
        <v>3.3700000421958975E-3</v>
      </c>
      <c r="O66">
        <f t="shared" ca="1" si="3"/>
        <v>4.952985009155933E-3</v>
      </c>
      <c r="Q66" s="2">
        <f t="shared" si="4"/>
        <v>39713.921300000045</v>
      </c>
    </row>
    <row r="67" spans="1:17" x14ac:dyDescent="0.2">
      <c r="A67" s="56" t="s">
        <v>192</v>
      </c>
      <c r="B67" s="70" t="s">
        <v>28</v>
      </c>
      <c r="C67" s="71">
        <v>54734.347099999897</v>
      </c>
      <c r="D67" s="71">
        <v>2.2000000000000001E-3</v>
      </c>
      <c r="E67">
        <f t="shared" si="0"/>
        <v>2477.0073326268543</v>
      </c>
      <c r="F67">
        <f t="shared" si="1"/>
        <v>2477</v>
      </c>
      <c r="G67">
        <f t="shared" si="6"/>
        <v>3.5299998926348053E-3</v>
      </c>
      <c r="L67">
        <f>+G67</f>
        <v>3.5299998926348053E-3</v>
      </c>
      <c r="O67">
        <f t="shared" ca="1" si="3"/>
        <v>4.9711908303681496E-3</v>
      </c>
      <c r="Q67" s="2">
        <f t="shared" si="4"/>
        <v>39715.847099999897</v>
      </c>
    </row>
    <row r="68" spans="1:17" x14ac:dyDescent="0.2">
      <c r="A68" s="56" t="s">
        <v>192</v>
      </c>
      <c r="B68" s="70" t="s">
        <v>28</v>
      </c>
      <c r="C68" s="71">
        <v>54735.310200000182</v>
      </c>
      <c r="D68" s="71">
        <v>1.1000000000000001E-3</v>
      </c>
      <c r="E68">
        <f t="shared" si="0"/>
        <v>2479.0079142522559</v>
      </c>
      <c r="F68">
        <f t="shared" si="1"/>
        <v>2479</v>
      </c>
      <c r="G68">
        <f t="shared" si="6"/>
        <v>3.8100001765997149E-3</v>
      </c>
      <c r="L68">
        <f>+G68</f>
        <v>3.8100001765997149E-3</v>
      </c>
      <c r="O68">
        <f t="shared" ca="1" si="3"/>
        <v>4.9802937409742579E-3</v>
      </c>
      <c r="Q68" s="2">
        <f t="shared" si="4"/>
        <v>39716.810200000182</v>
      </c>
    </row>
    <row r="69" spans="1:17" x14ac:dyDescent="0.2">
      <c r="A69" s="56" t="s">
        <v>192</v>
      </c>
      <c r="B69" s="70" t="s">
        <v>42</v>
      </c>
      <c r="C69" s="71">
        <v>54738.437700000126</v>
      </c>
      <c r="D69" s="71">
        <v>6.9999999999999999E-4</v>
      </c>
      <c r="E69">
        <f t="shared" si="0"/>
        <v>2485.504455661749</v>
      </c>
      <c r="F69">
        <f t="shared" si="1"/>
        <v>2485.5</v>
      </c>
      <c r="G69">
        <f t="shared" si="6"/>
        <v>2.1450001222547144E-3</v>
      </c>
      <c r="L69">
        <f>+G69</f>
        <v>2.1450001222547144E-3</v>
      </c>
      <c r="O69">
        <f t="shared" ca="1" si="3"/>
        <v>5.0098782004441081E-3</v>
      </c>
      <c r="Q69" s="2">
        <f t="shared" si="4"/>
        <v>39719.937700000126</v>
      </c>
    </row>
    <row r="70" spans="1:17" x14ac:dyDescent="0.2">
      <c r="A70" s="56" t="s">
        <v>192</v>
      </c>
      <c r="B70" s="70" t="s">
        <v>42</v>
      </c>
      <c r="C70" s="71">
        <v>54740.363100000191</v>
      </c>
      <c r="D70" s="71">
        <v>2.9999999999999997E-4</v>
      </c>
      <c r="E70">
        <f t="shared" si="0"/>
        <v>2489.5039571263337</v>
      </c>
      <c r="F70">
        <f t="shared" si="1"/>
        <v>2489.5</v>
      </c>
      <c r="G70">
        <f t="shared" si="6"/>
        <v>1.9050001865252852E-3</v>
      </c>
      <c r="L70">
        <f>+G70</f>
        <v>1.9050001865252852E-3</v>
      </c>
      <c r="O70">
        <f t="shared" ca="1" si="3"/>
        <v>5.0280840216563247E-3</v>
      </c>
      <c r="Q70" s="2">
        <f t="shared" si="4"/>
        <v>39721.863100000191</v>
      </c>
    </row>
    <row r="71" spans="1:17" x14ac:dyDescent="0.2">
      <c r="A71" s="56" t="s">
        <v>192</v>
      </c>
      <c r="B71" s="70" t="s">
        <v>28</v>
      </c>
      <c r="C71" s="71">
        <v>54747.343700000085</v>
      </c>
      <c r="D71" s="71">
        <v>6.9999999999999999E-4</v>
      </c>
      <c r="E71">
        <f t="shared" si="0"/>
        <v>2504.0042790969892</v>
      </c>
      <c r="F71">
        <f t="shared" si="1"/>
        <v>2504</v>
      </c>
      <c r="G71">
        <f t="shared" si="6"/>
        <v>2.0600000789272599E-3</v>
      </c>
      <c r="L71">
        <f>+G71</f>
        <v>2.0600000789272599E-3</v>
      </c>
      <c r="O71">
        <f t="shared" ca="1" si="3"/>
        <v>5.0940801235506081E-3</v>
      </c>
      <c r="Q71" s="2">
        <f t="shared" si="4"/>
        <v>39728.843700000085</v>
      </c>
    </row>
    <row r="72" spans="1:17" x14ac:dyDescent="0.2">
      <c r="A72" s="56" t="s">
        <v>192</v>
      </c>
      <c r="B72" s="70" t="s">
        <v>28</v>
      </c>
      <c r="C72" s="71">
        <v>54749.269700000063</v>
      </c>
      <c r="D72" s="71">
        <v>2.9999999999999997E-4</v>
      </c>
      <c r="E72">
        <f t="shared" si="0"/>
        <v>2508.0050269002709</v>
      </c>
      <c r="F72">
        <f t="shared" si="1"/>
        <v>2508</v>
      </c>
      <c r="G72">
        <f t="shared" si="6"/>
        <v>2.4200000625569373E-3</v>
      </c>
      <c r="L72">
        <f>+G72</f>
        <v>2.4200000625569373E-3</v>
      </c>
      <c r="O72">
        <f t="shared" ca="1" si="3"/>
        <v>5.1122859447628229E-3</v>
      </c>
      <c r="Q72" s="2">
        <f t="shared" si="4"/>
        <v>39730.769700000063</v>
      </c>
    </row>
    <row r="73" spans="1:17" x14ac:dyDescent="0.2">
      <c r="A73" s="56" t="s">
        <v>192</v>
      </c>
      <c r="B73" s="70" t="s">
        <v>42</v>
      </c>
      <c r="C73" s="71">
        <v>54749.512000000104</v>
      </c>
      <c r="D73" s="71">
        <v>1E-3</v>
      </c>
      <c r="E73">
        <f t="shared" si="0"/>
        <v>2508.5083400845456</v>
      </c>
      <c r="F73">
        <f t="shared" si="1"/>
        <v>2508.5</v>
      </c>
      <c r="G73">
        <f t="shared" si="6"/>
        <v>4.0150001004803926E-3</v>
      </c>
      <c r="L73">
        <f>+G73</f>
        <v>4.0150001004803926E-3</v>
      </c>
      <c r="O73">
        <f t="shared" ca="1" si="3"/>
        <v>5.11456167241435E-3</v>
      </c>
      <c r="Q73" s="2">
        <f t="shared" si="4"/>
        <v>39731.012000000104</v>
      </c>
    </row>
    <row r="74" spans="1:17" x14ac:dyDescent="0.2">
      <c r="A74" s="56" t="s">
        <v>192</v>
      </c>
      <c r="B74" s="70" t="s">
        <v>28</v>
      </c>
      <c r="C74" s="71">
        <v>54757.453100000042</v>
      </c>
      <c r="D74" s="71">
        <v>8.0000000000000004E-4</v>
      </c>
      <c r="E74">
        <f t="shared" si="0"/>
        <v>2525.0038428782932</v>
      </c>
      <c r="F74">
        <f t="shared" si="1"/>
        <v>2525</v>
      </c>
      <c r="G74">
        <f t="shared" si="6"/>
        <v>1.8500000369385816E-3</v>
      </c>
      <c r="L74">
        <f>+G74</f>
        <v>1.8500000369385816E-3</v>
      </c>
      <c r="O74">
        <f t="shared" ca="1" si="3"/>
        <v>5.1896606849147417E-3</v>
      </c>
      <c r="Q74" s="2">
        <f t="shared" si="4"/>
        <v>39738.953100000042</v>
      </c>
    </row>
    <row r="75" spans="1:17" x14ac:dyDescent="0.2">
      <c r="A75" s="56" t="s">
        <v>192</v>
      </c>
      <c r="B75" s="70" t="s">
        <v>28</v>
      </c>
      <c r="C75" s="71">
        <v>54758.418000000063</v>
      </c>
      <c r="D75" s="71">
        <v>2.9999999999999997E-4</v>
      </c>
      <c r="E75">
        <f t="shared" si="0"/>
        <v>2527.0081635197857</v>
      </c>
      <c r="F75">
        <f t="shared" si="1"/>
        <v>2527</v>
      </c>
      <c r="G75">
        <f t="shared" si="6"/>
        <v>3.9300000571529381E-3</v>
      </c>
      <c r="L75">
        <f>+G75</f>
        <v>3.9300000571529381E-3</v>
      </c>
      <c r="O75">
        <f t="shared" ca="1" si="3"/>
        <v>5.19876359552085E-3</v>
      </c>
      <c r="Q75" s="2">
        <f t="shared" si="4"/>
        <v>39739.918000000063</v>
      </c>
    </row>
    <row r="76" spans="1:17" x14ac:dyDescent="0.2">
      <c r="A76" s="56" t="s">
        <v>192</v>
      </c>
      <c r="B76" s="70" t="s">
        <v>28</v>
      </c>
      <c r="C76" s="71">
        <v>54762.268000000156</v>
      </c>
      <c r="D76" s="71">
        <v>5.0000000000000001E-4</v>
      </c>
      <c r="E76">
        <f t="shared" si="0"/>
        <v>2535.0055046637031</v>
      </c>
      <c r="F76">
        <f t="shared" si="1"/>
        <v>2535</v>
      </c>
      <c r="G76">
        <f t="shared" si="6"/>
        <v>2.6500001549720764E-3</v>
      </c>
      <c r="L76">
        <f>+G76</f>
        <v>2.6500001549720764E-3</v>
      </c>
      <c r="O76">
        <f t="shared" ca="1" si="3"/>
        <v>5.2351752379452814E-3</v>
      </c>
      <c r="Q76" s="2">
        <f t="shared" si="4"/>
        <v>39743.768000000156</v>
      </c>
    </row>
    <row r="77" spans="1:17" x14ac:dyDescent="0.2">
      <c r="A77" s="56" t="s">
        <v>192</v>
      </c>
      <c r="B77" s="70" t="s">
        <v>42</v>
      </c>
      <c r="C77" s="71">
        <v>54763.469000000041</v>
      </c>
      <c r="D77" s="71">
        <v>6.9999999999999999E-4</v>
      </c>
      <c r="E77">
        <f t="shared" si="0"/>
        <v>2537.5002596540116</v>
      </c>
      <c r="F77">
        <f t="shared" si="1"/>
        <v>2537.5</v>
      </c>
      <c r="G77">
        <f t="shared" si="6"/>
        <v>1.2500003504101187E-4</v>
      </c>
      <c r="L77">
        <f>+G77</f>
        <v>1.2500003504101187E-4</v>
      </c>
      <c r="O77">
        <f t="shared" ca="1" si="3"/>
        <v>5.2465538762029168E-3</v>
      </c>
      <c r="Q77" s="2">
        <f t="shared" si="4"/>
        <v>39744.969000000041</v>
      </c>
    </row>
    <row r="78" spans="1:17" x14ac:dyDescent="0.2">
      <c r="A78" s="56" t="s">
        <v>192</v>
      </c>
      <c r="B78" s="70" t="s">
        <v>42</v>
      </c>
      <c r="C78" s="71">
        <v>54764.433800000232</v>
      </c>
      <c r="D78" s="71">
        <v>6.9999999999999999E-4</v>
      </c>
      <c r="E78">
        <f t="shared" si="0"/>
        <v>2539.5043725727101</v>
      </c>
      <c r="F78">
        <f t="shared" si="1"/>
        <v>2539.5</v>
      </c>
      <c r="G78">
        <f t="shared" si="6"/>
        <v>2.105000225128606E-3</v>
      </c>
      <c r="L78">
        <f>+G78</f>
        <v>2.105000225128606E-3</v>
      </c>
      <c r="O78">
        <f t="shared" ca="1" si="3"/>
        <v>5.2556567868090251E-3</v>
      </c>
      <c r="Q78" s="2">
        <f t="shared" si="4"/>
        <v>39745.933800000232</v>
      </c>
    </row>
    <row r="79" spans="1:17" x14ac:dyDescent="0.2">
      <c r="A79" s="56" t="s">
        <v>192</v>
      </c>
      <c r="B79" s="70" t="s">
        <v>42</v>
      </c>
      <c r="C79" s="71">
        <v>54766.35999999987</v>
      </c>
      <c r="D79" s="71">
        <v>5.9999999999999995E-4</v>
      </c>
      <c r="E79">
        <f t="shared" si="0"/>
        <v>2543.5055358215791</v>
      </c>
      <c r="F79">
        <f t="shared" si="1"/>
        <v>2543.5</v>
      </c>
      <c r="G79">
        <f t="shared" si="6"/>
        <v>2.6649998690118082E-3</v>
      </c>
      <c r="L79">
        <f>+G79</f>
        <v>2.6649998690118082E-3</v>
      </c>
      <c r="O79">
        <f t="shared" ca="1" si="3"/>
        <v>5.2738626080212417E-3</v>
      </c>
      <c r="Q79" s="2">
        <f t="shared" si="4"/>
        <v>39747.85999999987</v>
      </c>
    </row>
    <row r="80" spans="1:17" x14ac:dyDescent="0.2">
      <c r="A80" s="56" t="s">
        <v>192</v>
      </c>
      <c r="B80" s="70" t="s">
        <v>42</v>
      </c>
      <c r="C80" s="71">
        <v>54767.324399999809</v>
      </c>
      <c r="D80" s="71">
        <v>5.9999999999999995E-4</v>
      </c>
      <c r="E80">
        <f t="shared" si="0"/>
        <v>2545.5088178471683</v>
      </c>
      <c r="F80">
        <f t="shared" si="1"/>
        <v>2545.5</v>
      </c>
      <c r="G80">
        <f t="shared" si="6"/>
        <v>4.2449998072697781E-3</v>
      </c>
      <c r="L80">
        <f>+G80</f>
        <v>4.2449998072697781E-3</v>
      </c>
      <c r="O80">
        <f t="shared" ca="1" si="3"/>
        <v>5.2829655186273482E-3</v>
      </c>
      <c r="Q80" s="2">
        <f t="shared" si="4"/>
        <v>39748.824399999809</v>
      </c>
    </row>
    <row r="81" spans="1:17" x14ac:dyDescent="0.2">
      <c r="A81" s="56" t="s">
        <v>192</v>
      </c>
      <c r="B81" s="70" t="s">
        <v>42</v>
      </c>
      <c r="C81" s="71">
        <v>54768.285399999935</v>
      </c>
      <c r="D81" s="71">
        <v>5.0000000000000001E-4</v>
      </c>
      <c r="E81">
        <f t="shared" si="0"/>
        <v>2547.5050372861633</v>
      </c>
      <c r="F81">
        <f t="shared" si="1"/>
        <v>2547.5</v>
      </c>
      <c r="G81">
        <f t="shared" si="6"/>
        <v>2.4249999332823791E-3</v>
      </c>
      <c r="L81">
        <f>+G81</f>
        <v>2.4249999332823791E-3</v>
      </c>
      <c r="O81">
        <f t="shared" ca="1" si="3"/>
        <v>5.2920684292334565E-3</v>
      </c>
      <c r="Q81" s="2">
        <f t="shared" si="4"/>
        <v>39749.785399999935</v>
      </c>
    </row>
    <row r="82" spans="1:17" x14ac:dyDescent="0.2">
      <c r="A82" s="27" t="s">
        <v>43</v>
      </c>
      <c r="B82" s="31" t="s">
        <v>42</v>
      </c>
      <c r="C82" s="30">
        <v>54769.726000000002</v>
      </c>
      <c r="D82" s="27">
        <v>3.0000000000000001E-3</v>
      </c>
      <c r="E82">
        <f t="shared" si="0"/>
        <v>2550.4974969360819</v>
      </c>
      <c r="F82">
        <f t="shared" si="1"/>
        <v>2550.5</v>
      </c>
      <c r="G82">
        <f t="shared" si="6"/>
        <v>-1.2050000004819594E-3</v>
      </c>
      <c r="K82">
        <f t="shared" ref="K61:K92" si="7">+G82</f>
        <v>-1.2050000004819594E-3</v>
      </c>
      <c r="O82">
        <f t="shared" ca="1" si="3"/>
        <v>5.305722795142619E-3</v>
      </c>
      <c r="Q82" s="2">
        <f t="shared" si="4"/>
        <v>39751.226000000002</v>
      </c>
    </row>
    <row r="83" spans="1:17" x14ac:dyDescent="0.2">
      <c r="A83" s="56" t="s">
        <v>192</v>
      </c>
      <c r="B83" s="70" t="s">
        <v>28</v>
      </c>
      <c r="C83" s="71">
        <v>54770.451599999797</v>
      </c>
      <c r="D83" s="71">
        <v>2.9999999999999997E-4</v>
      </c>
      <c r="E83">
        <f t="shared" si="0"/>
        <v>2552.0047360873132</v>
      </c>
      <c r="F83">
        <f t="shared" si="1"/>
        <v>2552</v>
      </c>
      <c r="G83">
        <f t="shared" si="6"/>
        <v>2.2799997968832031E-3</v>
      </c>
      <c r="L83">
        <f>+G83</f>
        <v>2.2799997968832031E-3</v>
      </c>
      <c r="O83">
        <f t="shared" ca="1" si="3"/>
        <v>5.3125499780972002E-3</v>
      </c>
      <c r="Q83" s="2">
        <f t="shared" si="4"/>
        <v>39751.951599999797</v>
      </c>
    </row>
    <row r="84" spans="1:17" x14ac:dyDescent="0.2">
      <c r="A84" s="56" t="s">
        <v>192</v>
      </c>
      <c r="B84" s="70" t="s">
        <v>28</v>
      </c>
      <c r="C84" s="71">
        <v>54771.414599999785</v>
      </c>
      <c r="D84" s="71">
        <v>4.0000000000000002E-4</v>
      </c>
      <c r="E84">
        <f t="shared" si="0"/>
        <v>2554.0051099889538</v>
      </c>
      <c r="F84">
        <f t="shared" si="1"/>
        <v>2554</v>
      </c>
      <c r="G84">
        <f t="shared" si="6"/>
        <v>2.459999785060063E-3</v>
      </c>
      <c r="L84">
        <f>+G84</f>
        <v>2.459999785060063E-3</v>
      </c>
      <c r="O84">
        <f t="shared" ca="1" si="3"/>
        <v>5.3216528887033085E-3</v>
      </c>
      <c r="Q84" s="2">
        <f t="shared" si="4"/>
        <v>39752.914599999785</v>
      </c>
    </row>
    <row r="85" spans="1:17" x14ac:dyDescent="0.2">
      <c r="A85" s="56" t="s">
        <v>192</v>
      </c>
      <c r="B85" s="70" t="s">
        <v>28</v>
      </c>
      <c r="C85" s="71">
        <v>54772.377499999944</v>
      </c>
      <c r="D85" s="71">
        <v>4.0000000000000002E-4</v>
      </c>
      <c r="E85">
        <f t="shared" ref="E85:E148" si="8">+(C85-C$7)/C$8</f>
        <v>2556.0052761678007</v>
      </c>
      <c r="F85">
        <f t="shared" ref="F85:F148" si="9">ROUND(2*E85,0)/2</f>
        <v>2556</v>
      </c>
      <c r="G85">
        <f t="shared" ref="G85:G116" si="10">+C85-(C$7+F85*C$8)</f>
        <v>2.5399999431101605E-3</v>
      </c>
      <c r="L85">
        <f>+G85</f>
        <v>2.5399999431101605E-3</v>
      </c>
      <c r="O85">
        <f t="shared" ref="O85:O148" ca="1" si="11">+C$11+C$12*$F85</f>
        <v>5.3307557993094168E-3</v>
      </c>
      <c r="Q85" s="2">
        <f t="shared" ref="Q85:Q148" si="12">+C85-15018.5</f>
        <v>39753.877499999944</v>
      </c>
    </row>
    <row r="86" spans="1:17" x14ac:dyDescent="0.2">
      <c r="A86" s="56" t="s">
        <v>192</v>
      </c>
      <c r="B86" s="70" t="s">
        <v>28</v>
      </c>
      <c r="C86" s="71">
        <v>54774.302199999802</v>
      </c>
      <c r="D86" s="71">
        <v>4.0000000000000002E-4</v>
      </c>
      <c r="E86">
        <f t="shared" si="8"/>
        <v>2560.003323569927</v>
      </c>
      <c r="F86">
        <f t="shared" si="9"/>
        <v>2560</v>
      </c>
      <c r="G86">
        <f t="shared" si="10"/>
        <v>1.5999997995095327E-3</v>
      </c>
      <c r="L86">
        <f>+G86</f>
        <v>1.5999997995095327E-3</v>
      </c>
      <c r="O86">
        <f t="shared" ca="1" si="11"/>
        <v>5.3489616205216316E-3</v>
      </c>
      <c r="Q86" s="2">
        <f t="shared" si="12"/>
        <v>39755.802199999802</v>
      </c>
    </row>
    <row r="87" spans="1:17" x14ac:dyDescent="0.2">
      <c r="A87" s="16" t="s">
        <v>166</v>
      </c>
      <c r="B87" s="5" t="s">
        <v>42</v>
      </c>
      <c r="C87" s="26">
        <v>54775.029600000002</v>
      </c>
      <c r="D87" s="26" t="s">
        <v>61</v>
      </c>
      <c r="E87">
        <f t="shared" si="8"/>
        <v>2561.5143017386395</v>
      </c>
      <c r="F87">
        <f t="shared" si="9"/>
        <v>2561.5</v>
      </c>
      <c r="G87">
        <f t="shared" si="10"/>
        <v>6.884999995236285E-3</v>
      </c>
      <c r="K87">
        <f t="shared" si="7"/>
        <v>6.884999995236285E-3</v>
      </c>
      <c r="O87">
        <f t="shared" ca="1" si="11"/>
        <v>5.3557888034762129E-3</v>
      </c>
      <c r="Q87" s="2">
        <f t="shared" si="12"/>
        <v>39756.529600000002</v>
      </c>
    </row>
    <row r="88" spans="1:17" x14ac:dyDescent="0.2">
      <c r="A88" s="56" t="s">
        <v>192</v>
      </c>
      <c r="B88" s="70" t="s">
        <v>42</v>
      </c>
      <c r="C88" s="71">
        <v>54777.432500000112</v>
      </c>
      <c r="D88" s="71">
        <v>5.0000000000000001E-4</v>
      </c>
      <c r="E88">
        <f t="shared" si="8"/>
        <v>2566.5056812282846</v>
      </c>
      <c r="F88">
        <f t="shared" si="9"/>
        <v>2566.5</v>
      </c>
      <c r="G88">
        <f t="shared" si="10"/>
        <v>2.7350001109880395E-3</v>
      </c>
      <c r="L88">
        <f>+G88</f>
        <v>2.7350001109880395E-3</v>
      </c>
      <c r="O88">
        <f t="shared" ca="1" si="11"/>
        <v>5.3785460799914836E-3</v>
      </c>
      <c r="Q88" s="2">
        <f t="shared" si="12"/>
        <v>39758.932500000112</v>
      </c>
    </row>
    <row r="89" spans="1:17" x14ac:dyDescent="0.2">
      <c r="A89" s="56" t="s">
        <v>192</v>
      </c>
      <c r="B89" s="70" t="s">
        <v>28</v>
      </c>
      <c r="C89" s="71">
        <v>54786.338299999945</v>
      </c>
      <c r="D89" s="71">
        <v>5.0000000000000001E-4</v>
      </c>
      <c r="E89">
        <f t="shared" si="8"/>
        <v>2585.0050892169702</v>
      </c>
      <c r="F89">
        <f t="shared" si="9"/>
        <v>2585</v>
      </c>
      <c r="G89">
        <f t="shared" si="10"/>
        <v>2.449999941745773E-3</v>
      </c>
      <c r="L89">
        <f>+G89</f>
        <v>2.449999941745773E-3</v>
      </c>
      <c r="O89">
        <f t="shared" ca="1" si="11"/>
        <v>5.4627480030979818E-3</v>
      </c>
      <c r="Q89" s="2">
        <f t="shared" si="12"/>
        <v>39767.838299999945</v>
      </c>
    </row>
    <row r="90" spans="1:17" x14ac:dyDescent="0.2">
      <c r="A90" s="56" t="s">
        <v>192</v>
      </c>
      <c r="B90" s="70" t="s">
        <v>28</v>
      </c>
      <c r="C90" s="71">
        <v>54787.300700000022</v>
      </c>
      <c r="D90" s="71">
        <v>5.0000000000000001E-4</v>
      </c>
      <c r="E90">
        <f t="shared" si="8"/>
        <v>2587.0042167799138</v>
      </c>
      <c r="F90">
        <f t="shared" si="9"/>
        <v>2587</v>
      </c>
      <c r="G90">
        <f t="shared" si="10"/>
        <v>2.0300000178394839E-3</v>
      </c>
      <c r="L90">
        <f>+G90</f>
        <v>2.0300000178394839E-3</v>
      </c>
      <c r="O90">
        <f t="shared" ca="1" si="11"/>
        <v>5.4718509137040901E-3</v>
      </c>
      <c r="Q90" s="2">
        <f t="shared" si="12"/>
        <v>39768.800700000022</v>
      </c>
    </row>
    <row r="91" spans="1:17" x14ac:dyDescent="0.2">
      <c r="A91" s="56" t="s">
        <v>192</v>
      </c>
      <c r="B91" s="70" t="s">
        <v>28</v>
      </c>
      <c r="C91" s="71">
        <v>55010.676899999846</v>
      </c>
      <c r="D91" s="71">
        <v>2.7000000000000001E-3</v>
      </c>
      <c r="E91">
        <f t="shared" si="8"/>
        <v>3051.0082881532217</v>
      </c>
      <c r="F91">
        <f t="shared" si="9"/>
        <v>3051</v>
      </c>
      <c r="G91">
        <f t="shared" si="10"/>
        <v>3.9899998446344398E-3</v>
      </c>
      <c r="L91">
        <f>+G91</f>
        <v>3.9899998446344398E-3</v>
      </c>
      <c r="O91">
        <f t="shared" ca="1" si="11"/>
        <v>7.5837261743211502E-3</v>
      </c>
      <c r="Q91" s="2">
        <f t="shared" si="12"/>
        <v>39992.176899999846</v>
      </c>
    </row>
    <row r="92" spans="1:17" x14ac:dyDescent="0.2">
      <c r="A92" s="56" t="s">
        <v>192</v>
      </c>
      <c r="B92" s="70" t="s">
        <v>28</v>
      </c>
      <c r="C92" s="71">
        <v>55012.602500000037</v>
      </c>
      <c r="D92" s="71">
        <v>4.0000000000000002E-4</v>
      </c>
      <c r="E92">
        <f t="shared" si="8"/>
        <v>3055.0082050643609</v>
      </c>
      <c r="F92">
        <f t="shared" si="9"/>
        <v>3055</v>
      </c>
      <c r="G92">
        <f t="shared" si="10"/>
        <v>3.9500000348198228E-3</v>
      </c>
      <c r="L92">
        <f>+G92</f>
        <v>3.9500000348198228E-3</v>
      </c>
      <c r="O92">
        <f t="shared" ca="1" si="11"/>
        <v>7.6019319955333668E-3</v>
      </c>
      <c r="Q92" s="2">
        <f t="shared" si="12"/>
        <v>39994.102500000037</v>
      </c>
    </row>
    <row r="93" spans="1:17" x14ac:dyDescent="0.2">
      <c r="A93" s="56" t="s">
        <v>192</v>
      </c>
      <c r="B93" s="70" t="s">
        <v>28</v>
      </c>
      <c r="C93" s="71">
        <v>55013.564699999988</v>
      </c>
      <c r="D93" s="71">
        <v>5.9999999999999995E-4</v>
      </c>
      <c r="E93">
        <f t="shared" si="8"/>
        <v>3057.00691718075</v>
      </c>
      <c r="F93">
        <f t="shared" si="9"/>
        <v>3057</v>
      </c>
      <c r="G93">
        <f t="shared" si="10"/>
        <v>3.3299999849987216E-3</v>
      </c>
      <c r="L93">
        <f>+G93</f>
        <v>3.3299999849987216E-3</v>
      </c>
      <c r="O93">
        <f t="shared" ca="1" si="11"/>
        <v>7.6110349061394751E-3</v>
      </c>
      <c r="Q93" s="2">
        <f t="shared" si="12"/>
        <v>39995.064699999988</v>
      </c>
    </row>
    <row r="94" spans="1:17" x14ac:dyDescent="0.2">
      <c r="A94" s="56" t="s">
        <v>192</v>
      </c>
      <c r="B94" s="70" t="s">
        <v>42</v>
      </c>
      <c r="C94" s="71">
        <v>55020.546399999876</v>
      </c>
      <c r="D94" s="71">
        <v>4.0000000000000002E-4</v>
      </c>
      <c r="E94">
        <f t="shared" si="8"/>
        <v>3071.5095241060058</v>
      </c>
      <c r="F94">
        <f t="shared" si="9"/>
        <v>3071.5</v>
      </c>
      <c r="G94">
        <f t="shared" si="10"/>
        <v>4.5849998714402318E-3</v>
      </c>
      <c r="L94">
        <f>+G94</f>
        <v>4.5849998714402318E-3</v>
      </c>
      <c r="O94">
        <f t="shared" ca="1" si="11"/>
        <v>7.6770310080337585E-3</v>
      </c>
      <c r="Q94" s="2">
        <f t="shared" si="12"/>
        <v>40002.046399999876</v>
      </c>
    </row>
    <row r="95" spans="1:17" x14ac:dyDescent="0.2">
      <c r="A95" s="56" t="s">
        <v>192</v>
      </c>
      <c r="B95" s="70" t="s">
        <v>42</v>
      </c>
      <c r="C95" s="71">
        <v>55031.618799999822</v>
      </c>
      <c r="D95" s="71">
        <v>2.9999999999999997E-4</v>
      </c>
      <c r="E95">
        <f t="shared" si="8"/>
        <v>3094.5094617889504</v>
      </c>
      <c r="F95">
        <f t="shared" si="9"/>
        <v>3094.5</v>
      </c>
      <c r="G95">
        <f t="shared" si="10"/>
        <v>4.5549998176284134E-3</v>
      </c>
      <c r="L95">
        <f>+G95</f>
        <v>4.5549998176284134E-3</v>
      </c>
      <c r="O95">
        <f t="shared" ca="1" si="11"/>
        <v>7.7817144800040004E-3</v>
      </c>
      <c r="Q95" s="2">
        <f t="shared" si="12"/>
        <v>40013.118799999822</v>
      </c>
    </row>
    <row r="96" spans="1:17" x14ac:dyDescent="0.2">
      <c r="A96" s="56" t="s">
        <v>192</v>
      </c>
      <c r="B96" s="70" t="s">
        <v>42</v>
      </c>
      <c r="C96" s="71">
        <v>55032.580999999773</v>
      </c>
      <c r="D96" s="71">
        <v>8.0000000000000004E-4</v>
      </c>
      <c r="E96">
        <f t="shared" si="8"/>
        <v>3096.5081739053394</v>
      </c>
      <c r="F96">
        <f t="shared" si="9"/>
        <v>3096.5</v>
      </c>
      <c r="G96">
        <f t="shared" si="10"/>
        <v>3.9349997678073123E-3</v>
      </c>
      <c r="L96">
        <f>+G96</f>
        <v>3.9349997678073123E-3</v>
      </c>
      <c r="O96">
        <f t="shared" ca="1" si="11"/>
        <v>7.7908173906101087E-3</v>
      </c>
      <c r="Q96" s="2">
        <f t="shared" si="12"/>
        <v>40014.080999999773</v>
      </c>
    </row>
    <row r="97" spans="1:17" x14ac:dyDescent="0.2">
      <c r="A97" s="56" t="s">
        <v>192</v>
      </c>
      <c r="B97" s="70" t="s">
        <v>42</v>
      </c>
      <c r="C97" s="71">
        <v>55033.545200000051</v>
      </c>
      <c r="D97" s="71">
        <v>4.0000000000000002E-4</v>
      </c>
      <c r="E97">
        <f t="shared" si="8"/>
        <v>3098.5110404853413</v>
      </c>
      <c r="F97">
        <f t="shared" si="9"/>
        <v>3098.5</v>
      </c>
      <c r="G97">
        <f t="shared" si="10"/>
        <v>5.3150000458117574E-3</v>
      </c>
      <c r="L97">
        <f>+G97</f>
        <v>5.3150000458117574E-3</v>
      </c>
      <c r="O97">
        <f t="shared" ca="1" si="11"/>
        <v>7.7999203012162153E-3</v>
      </c>
      <c r="Q97" s="2">
        <f t="shared" si="12"/>
        <v>40015.045200000051</v>
      </c>
    </row>
    <row r="98" spans="1:17" x14ac:dyDescent="0.2">
      <c r="A98" s="56" t="s">
        <v>192</v>
      </c>
      <c r="B98" s="70" t="s">
        <v>42</v>
      </c>
      <c r="C98" s="71">
        <v>55034.506200000178</v>
      </c>
      <c r="D98" s="71">
        <v>5.0000000000000001E-4</v>
      </c>
      <c r="E98">
        <f t="shared" si="8"/>
        <v>3100.5072599243363</v>
      </c>
      <c r="F98">
        <f t="shared" si="9"/>
        <v>3100.5</v>
      </c>
      <c r="G98">
        <f t="shared" si="10"/>
        <v>3.4950001718243584E-3</v>
      </c>
      <c r="L98">
        <f>+G98</f>
        <v>3.4950001718243584E-3</v>
      </c>
      <c r="O98">
        <f t="shared" ca="1" si="11"/>
        <v>7.8090232118223236E-3</v>
      </c>
      <c r="Q98" s="2">
        <f t="shared" si="12"/>
        <v>40016.006200000178</v>
      </c>
    </row>
    <row r="99" spans="1:17" x14ac:dyDescent="0.2">
      <c r="A99" s="56" t="s">
        <v>192</v>
      </c>
      <c r="B99" s="70" t="s">
        <v>28</v>
      </c>
      <c r="C99" s="71">
        <v>55037.636400000192</v>
      </c>
      <c r="D99" s="71">
        <v>5.0000000000000001E-4</v>
      </c>
      <c r="E99">
        <f t="shared" si="8"/>
        <v>3107.0094098589329</v>
      </c>
      <c r="F99">
        <f t="shared" si="9"/>
        <v>3107</v>
      </c>
      <c r="G99">
        <f t="shared" si="10"/>
        <v>4.5300001875148155E-3</v>
      </c>
      <c r="L99">
        <f>+G99</f>
        <v>4.5300001875148155E-3</v>
      </c>
      <c r="O99">
        <f t="shared" ca="1" si="11"/>
        <v>7.8386076712921755E-3</v>
      </c>
      <c r="Q99" s="2">
        <f t="shared" si="12"/>
        <v>40019.136400000192</v>
      </c>
    </row>
    <row r="100" spans="1:17" x14ac:dyDescent="0.2">
      <c r="A100" s="56" t="s">
        <v>192</v>
      </c>
      <c r="B100" s="70" t="s">
        <v>28</v>
      </c>
      <c r="C100" s="71">
        <v>55038.598600000143</v>
      </c>
      <c r="D100" s="71">
        <v>4.0000000000000002E-4</v>
      </c>
      <c r="E100">
        <f t="shared" si="8"/>
        <v>3109.008121975322</v>
      </c>
      <c r="F100">
        <f t="shared" si="9"/>
        <v>3109</v>
      </c>
      <c r="G100">
        <f t="shared" si="10"/>
        <v>3.9100001376937144E-3</v>
      </c>
      <c r="L100">
        <f>+G100</f>
        <v>3.9100001376937144E-3</v>
      </c>
      <c r="O100">
        <f t="shared" ca="1" si="11"/>
        <v>7.8477105818982838E-3</v>
      </c>
      <c r="Q100" s="2">
        <f t="shared" si="12"/>
        <v>40020.098600000143</v>
      </c>
    </row>
    <row r="101" spans="1:17" x14ac:dyDescent="0.2">
      <c r="A101" s="56" t="s">
        <v>192</v>
      </c>
      <c r="B101" s="70" t="s">
        <v>28</v>
      </c>
      <c r="C101" s="71">
        <v>55039.5625</v>
      </c>
      <c r="D101" s="71">
        <v>5.0000000000000001E-4</v>
      </c>
      <c r="E101">
        <f t="shared" si="8"/>
        <v>3111.0103653850078</v>
      </c>
      <c r="F101">
        <f t="shared" si="9"/>
        <v>3111</v>
      </c>
      <c r="G101">
        <f t="shared" si="10"/>
        <v>4.9899999939952977E-3</v>
      </c>
      <c r="L101">
        <f>+G101</f>
        <v>4.9899999939952977E-3</v>
      </c>
      <c r="O101">
        <f t="shared" ca="1" si="11"/>
        <v>7.8568134925043904E-3</v>
      </c>
      <c r="Q101" s="2">
        <f t="shared" si="12"/>
        <v>40021.0625</v>
      </c>
    </row>
    <row r="102" spans="1:17" x14ac:dyDescent="0.2">
      <c r="A102" s="56" t="s">
        <v>192</v>
      </c>
      <c r="B102" s="70" t="s">
        <v>42</v>
      </c>
      <c r="C102" s="71">
        <v>55046.544199999887</v>
      </c>
      <c r="D102" s="71">
        <v>1E-3</v>
      </c>
      <c r="E102">
        <f t="shared" si="8"/>
        <v>3125.5129723102641</v>
      </c>
      <c r="F102">
        <f t="shared" si="9"/>
        <v>3125.5</v>
      </c>
      <c r="G102">
        <f t="shared" si="10"/>
        <v>6.2449998877127655E-3</v>
      </c>
      <c r="L102">
        <f>+G102</f>
        <v>6.2449998877127655E-3</v>
      </c>
      <c r="O102">
        <f t="shared" ca="1" si="11"/>
        <v>7.9228095943986738E-3</v>
      </c>
      <c r="Q102" s="2">
        <f t="shared" si="12"/>
        <v>40028.044199999887</v>
      </c>
    </row>
    <row r="103" spans="1:17" x14ac:dyDescent="0.2">
      <c r="A103" s="56" t="s">
        <v>192</v>
      </c>
      <c r="B103" s="70" t="s">
        <v>42</v>
      </c>
      <c r="C103" s="71">
        <v>55047.506200000178</v>
      </c>
      <c r="D103" s="71">
        <v>4.0000000000000002E-4</v>
      </c>
      <c r="E103">
        <f t="shared" si="8"/>
        <v>3127.5112689810658</v>
      </c>
      <c r="F103">
        <f t="shared" si="9"/>
        <v>3127.5</v>
      </c>
      <c r="G103">
        <f t="shared" si="10"/>
        <v>5.4250001776381396E-3</v>
      </c>
      <c r="L103">
        <f>+G103</f>
        <v>5.4250001776381396E-3</v>
      </c>
      <c r="O103">
        <f t="shared" ca="1" si="11"/>
        <v>7.9319125050047821E-3</v>
      </c>
      <c r="Q103" s="2">
        <f t="shared" si="12"/>
        <v>40029.006200000178</v>
      </c>
    </row>
    <row r="104" spans="1:17" x14ac:dyDescent="0.2">
      <c r="A104" s="56" t="s">
        <v>192</v>
      </c>
      <c r="B104" s="70" t="s">
        <v>42</v>
      </c>
      <c r="C104" s="71">
        <v>55055.689799999818</v>
      </c>
      <c r="D104" s="71">
        <v>8.9999999999999998E-4</v>
      </c>
      <c r="E104">
        <f t="shared" si="8"/>
        <v>3144.5105004046759</v>
      </c>
      <c r="F104">
        <f t="shared" si="9"/>
        <v>3144.5</v>
      </c>
      <c r="G104">
        <f t="shared" si="10"/>
        <v>5.0549998122733086E-3</v>
      </c>
      <c r="L104">
        <f>+G104</f>
        <v>5.0549998122733086E-3</v>
      </c>
      <c r="O104">
        <f t="shared" ca="1" si="11"/>
        <v>8.0092872451567008E-3</v>
      </c>
      <c r="Q104" s="2">
        <f t="shared" si="12"/>
        <v>40037.189799999818</v>
      </c>
    </row>
    <row r="105" spans="1:17" x14ac:dyDescent="0.2">
      <c r="A105" s="56" t="s">
        <v>192</v>
      </c>
      <c r="B105" s="70" t="s">
        <v>42</v>
      </c>
      <c r="C105" s="71">
        <v>55056.651899999939</v>
      </c>
      <c r="D105" s="71">
        <v>5.0000000000000001E-4</v>
      </c>
      <c r="E105">
        <f t="shared" si="8"/>
        <v>3146.5090047982708</v>
      </c>
      <c r="F105">
        <f t="shared" si="9"/>
        <v>3146.5</v>
      </c>
      <c r="G105">
        <f t="shared" si="10"/>
        <v>4.3349999323254451E-3</v>
      </c>
      <c r="L105">
        <f>+G105</f>
        <v>4.3349999323254451E-3</v>
      </c>
      <c r="O105">
        <f t="shared" ca="1" si="11"/>
        <v>8.0183901557628091E-3</v>
      </c>
      <c r="Q105" s="2">
        <f t="shared" si="12"/>
        <v>40038.151899999939</v>
      </c>
    </row>
    <row r="106" spans="1:17" x14ac:dyDescent="0.2">
      <c r="A106" s="56" t="s">
        <v>192</v>
      </c>
      <c r="B106" s="70" t="s">
        <v>42</v>
      </c>
      <c r="C106" s="71">
        <v>55057.615699999966</v>
      </c>
      <c r="D106" s="71">
        <v>5.0000000000000001E-4</v>
      </c>
      <c r="E106">
        <f t="shared" si="8"/>
        <v>3148.5110404851634</v>
      </c>
      <c r="F106">
        <f t="shared" si="9"/>
        <v>3148.5</v>
      </c>
      <c r="G106">
        <f t="shared" si="10"/>
        <v>5.3149999657762237E-3</v>
      </c>
      <c r="L106">
        <f>+G106</f>
        <v>5.3149999657762237E-3</v>
      </c>
      <c r="O106">
        <f t="shared" ca="1" si="11"/>
        <v>8.0274930663689157E-3</v>
      </c>
      <c r="Q106" s="2">
        <f t="shared" si="12"/>
        <v>40039.115699999966</v>
      </c>
    </row>
    <row r="107" spans="1:17" x14ac:dyDescent="0.2">
      <c r="A107" s="56" t="s">
        <v>192</v>
      </c>
      <c r="B107" s="70" t="s">
        <v>42</v>
      </c>
      <c r="C107" s="71">
        <v>55059.539700000081</v>
      </c>
      <c r="D107" s="71">
        <v>8.0000000000000004E-4</v>
      </c>
      <c r="E107">
        <f t="shared" si="8"/>
        <v>3152.5076338257991</v>
      </c>
      <c r="F107">
        <f t="shared" si="9"/>
        <v>3152.5</v>
      </c>
      <c r="G107">
        <f t="shared" si="10"/>
        <v>3.6750000799656846E-3</v>
      </c>
      <c r="L107">
        <f>+G107</f>
        <v>3.6750000799656846E-3</v>
      </c>
      <c r="O107">
        <f t="shared" ca="1" si="11"/>
        <v>8.0456988875811323E-3</v>
      </c>
      <c r="Q107" s="2">
        <f t="shared" si="12"/>
        <v>40041.039700000081</v>
      </c>
    </row>
    <row r="108" spans="1:17" x14ac:dyDescent="0.2">
      <c r="A108" s="56" t="s">
        <v>192</v>
      </c>
      <c r="B108" s="70" t="s">
        <v>28</v>
      </c>
      <c r="C108" s="71">
        <v>55062.670100000221</v>
      </c>
      <c r="D108" s="71">
        <v>5.0000000000000001E-4</v>
      </c>
      <c r="E108">
        <f t="shared" si="8"/>
        <v>3159.0101992069503</v>
      </c>
      <c r="F108">
        <f t="shared" si="9"/>
        <v>3159</v>
      </c>
      <c r="G108">
        <f t="shared" si="10"/>
        <v>4.9100002215709537E-3</v>
      </c>
      <c r="L108">
        <f>+G108</f>
        <v>4.9100002215709537E-3</v>
      </c>
      <c r="O108">
        <f t="shared" ca="1" si="11"/>
        <v>8.0752833470509842E-3</v>
      </c>
      <c r="Q108" s="2">
        <f t="shared" si="12"/>
        <v>40044.170100000221</v>
      </c>
    </row>
    <row r="109" spans="1:17" x14ac:dyDescent="0.2">
      <c r="A109" s="56" t="s">
        <v>192</v>
      </c>
      <c r="B109" s="70" t="s">
        <v>28</v>
      </c>
      <c r="C109" s="71">
        <v>55063.633599999826</v>
      </c>
      <c r="D109" s="71">
        <v>5.9999999999999995E-4</v>
      </c>
      <c r="E109">
        <f t="shared" si="8"/>
        <v>3161.011611723527</v>
      </c>
      <c r="F109">
        <f t="shared" si="9"/>
        <v>3161</v>
      </c>
      <c r="G109">
        <f t="shared" si="10"/>
        <v>5.5899998260429129E-3</v>
      </c>
      <c r="L109">
        <f>+G109</f>
        <v>5.5899998260429129E-3</v>
      </c>
      <c r="O109">
        <f t="shared" ca="1" si="11"/>
        <v>8.0843862576570908E-3</v>
      </c>
      <c r="Q109" s="2">
        <f t="shared" si="12"/>
        <v>40045.133599999826</v>
      </c>
    </row>
    <row r="110" spans="1:17" x14ac:dyDescent="0.2">
      <c r="A110" s="56" t="s">
        <v>192</v>
      </c>
      <c r="B110" s="70" t="s">
        <v>28</v>
      </c>
      <c r="C110" s="71">
        <v>55064.597300000023</v>
      </c>
      <c r="D110" s="71">
        <v>8.9999999999999998E-4</v>
      </c>
      <c r="E110">
        <f t="shared" si="8"/>
        <v>3163.0134396876256</v>
      </c>
      <c r="F110">
        <f t="shared" si="9"/>
        <v>3163</v>
      </c>
      <c r="G110">
        <f t="shared" si="10"/>
        <v>6.4700000220909715E-3</v>
      </c>
      <c r="L110">
        <f>+G110</f>
        <v>6.4700000220909715E-3</v>
      </c>
      <c r="O110">
        <f t="shared" ca="1" si="11"/>
        <v>8.0934891682631991E-3</v>
      </c>
      <c r="Q110" s="2">
        <f t="shared" si="12"/>
        <v>40046.097300000023</v>
      </c>
    </row>
    <row r="111" spans="1:17" x14ac:dyDescent="0.2">
      <c r="A111" s="56" t="s">
        <v>192</v>
      </c>
      <c r="B111" s="70" t="s">
        <v>28</v>
      </c>
      <c r="C111" s="71">
        <v>55065.558600000106</v>
      </c>
      <c r="D111" s="71">
        <v>8.0000000000000004E-4</v>
      </c>
      <c r="E111">
        <f t="shared" si="8"/>
        <v>3165.0102822959693</v>
      </c>
      <c r="F111">
        <f t="shared" si="9"/>
        <v>3165</v>
      </c>
      <c r="G111">
        <f t="shared" si="10"/>
        <v>4.9500001041451469E-3</v>
      </c>
      <c r="L111">
        <f>+G111</f>
        <v>4.9500001041451469E-3</v>
      </c>
      <c r="O111">
        <f t="shared" ca="1" si="11"/>
        <v>8.1025920788693074E-3</v>
      </c>
      <c r="Q111" s="2">
        <f t="shared" si="12"/>
        <v>40047.058600000106</v>
      </c>
    </row>
    <row r="112" spans="1:17" x14ac:dyDescent="0.2">
      <c r="A112" s="56" t="s">
        <v>192</v>
      </c>
      <c r="B112" s="70" t="s">
        <v>28</v>
      </c>
      <c r="C112" s="71">
        <v>55066.520000000019</v>
      </c>
      <c r="D112" s="71">
        <v>6.9999999999999999E-4</v>
      </c>
      <c r="E112">
        <f t="shared" si="8"/>
        <v>3167.0073326271067</v>
      </c>
      <c r="F112">
        <f t="shared" si="9"/>
        <v>3167</v>
      </c>
      <c r="G112">
        <f t="shared" si="10"/>
        <v>3.5300000163260847E-3</v>
      </c>
      <c r="L112">
        <f>+G112</f>
        <v>3.5300000163260847E-3</v>
      </c>
      <c r="O112">
        <f t="shared" ca="1" si="11"/>
        <v>8.1116949894754157E-3</v>
      </c>
      <c r="Q112" s="2">
        <f t="shared" si="12"/>
        <v>40048.020000000019</v>
      </c>
    </row>
    <row r="113" spans="1:17" x14ac:dyDescent="0.2">
      <c r="A113" s="56" t="s">
        <v>192</v>
      </c>
      <c r="B113" s="70" t="s">
        <v>28</v>
      </c>
      <c r="C113" s="71">
        <v>55067.484199999832</v>
      </c>
      <c r="D113" s="71">
        <v>5.9999999999999995E-4</v>
      </c>
      <c r="E113">
        <f t="shared" si="8"/>
        <v>3169.0101992061409</v>
      </c>
      <c r="F113">
        <f t="shared" si="9"/>
        <v>3169</v>
      </c>
      <c r="G113">
        <f t="shared" si="10"/>
        <v>4.9099998286692426E-3</v>
      </c>
      <c r="L113">
        <f>+G113</f>
        <v>4.9099998286692426E-3</v>
      </c>
      <c r="O113">
        <f t="shared" ca="1" si="11"/>
        <v>8.120797900081524E-3</v>
      </c>
      <c r="Q113" s="2">
        <f t="shared" si="12"/>
        <v>40048.984199999832</v>
      </c>
    </row>
    <row r="114" spans="1:17" x14ac:dyDescent="0.2">
      <c r="A114" s="56" t="s">
        <v>192</v>
      </c>
      <c r="B114" s="70" t="s">
        <v>28</v>
      </c>
      <c r="C114" s="71">
        <v>55068.447699999902</v>
      </c>
      <c r="D114" s="71">
        <v>5.9999999999999995E-4</v>
      </c>
      <c r="E114">
        <f t="shared" si="8"/>
        <v>3171.0116117236848</v>
      </c>
      <c r="F114">
        <f t="shared" si="9"/>
        <v>3171</v>
      </c>
      <c r="G114">
        <f t="shared" si="10"/>
        <v>5.589999898802489E-3</v>
      </c>
      <c r="L114">
        <f>+G114</f>
        <v>5.589999898802489E-3</v>
      </c>
      <c r="O114">
        <f t="shared" ca="1" si="11"/>
        <v>8.1299008106876323E-3</v>
      </c>
      <c r="Q114" s="2">
        <f t="shared" si="12"/>
        <v>40049.947699999902</v>
      </c>
    </row>
    <row r="115" spans="1:17" x14ac:dyDescent="0.2">
      <c r="A115" s="56" t="s">
        <v>192</v>
      </c>
      <c r="B115" s="70" t="s">
        <v>42</v>
      </c>
      <c r="C115" s="71">
        <v>55069.649999999907</v>
      </c>
      <c r="D115" s="71">
        <v>6.9999999999999999E-4</v>
      </c>
      <c r="E115">
        <f t="shared" si="8"/>
        <v>3173.5090671151484</v>
      </c>
      <c r="F115">
        <f t="shared" si="9"/>
        <v>3173.5</v>
      </c>
      <c r="G115">
        <f t="shared" si="10"/>
        <v>4.3649999061017297E-3</v>
      </c>
      <c r="L115">
        <f>+G115</f>
        <v>4.3649999061017297E-3</v>
      </c>
      <c r="O115">
        <f t="shared" ca="1" si="11"/>
        <v>8.1412794489452659E-3</v>
      </c>
      <c r="Q115" s="2">
        <f t="shared" si="12"/>
        <v>40051.149999999907</v>
      </c>
    </row>
    <row r="116" spans="1:17" x14ac:dyDescent="0.2">
      <c r="A116" s="56" t="s">
        <v>192</v>
      </c>
      <c r="B116" s="70" t="s">
        <v>42</v>
      </c>
      <c r="C116" s="71">
        <v>55070.613900000229</v>
      </c>
      <c r="D116" s="71">
        <v>5.0000000000000001E-4</v>
      </c>
      <c r="E116">
        <f t="shared" si="8"/>
        <v>3175.5113105258015</v>
      </c>
      <c r="F116">
        <f t="shared" si="9"/>
        <v>3175.5</v>
      </c>
      <c r="G116">
        <f t="shared" si="10"/>
        <v>5.4450002280646004E-3</v>
      </c>
      <c r="L116">
        <f>+G116</f>
        <v>5.4450002280646004E-3</v>
      </c>
      <c r="O116">
        <f t="shared" ca="1" si="11"/>
        <v>8.1503823595513742E-3</v>
      </c>
      <c r="Q116" s="2">
        <f t="shared" si="12"/>
        <v>40052.113900000229</v>
      </c>
    </row>
    <row r="117" spans="1:17" x14ac:dyDescent="0.2">
      <c r="A117" s="56" t="s">
        <v>192</v>
      </c>
      <c r="B117" s="70" t="s">
        <v>42</v>
      </c>
      <c r="C117" s="71">
        <v>55071.577099999879</v>
      </c>
      <c r="D117" s="71">
        <v>5.0000000000000001E-4</v>
      </c>
      <c r="E117">
        <f t="shared" si="8"/>
        <v>3177.5120998730299</v>
      </c>
      <c r="F117">
        <f t="shared" si="9"/>
        <v>3177.5</v>
      </c>
      <c r="G117">
        <f t="shared" ref="G117:G148" si="13">+C117-(C$7+F117*C$8)</f>
        <v>5.8249998764949851E-3</v>
      </c>
      <c r="L117">
        <f>+G117</f>
        <v>5.8249998764949851E-3</v>
      </c>
      <c r="O117">
        <f t="shared" ca="1" si="11"/>
        <v>8.1594852701574825E-3</v>
      </c>
      <c r="Q117" s="2">
        <f t="shared" si="12"/>
        <v>40053.077099999879</v>
      </c>
    </row>
    <row r="118" spans="1:17" x14ac:dyDescent="0.2">
      <c r="A118" s="56" t="s">
        <v>192</v>
      </c>
      <c r="B118" s="70" t="s">
        <v>42</v>
      </c>
      <c r="C118" s="71">
        <v>55072.538699999917</v>
      </c>
      <c r="D118" s="71">
        <v>8.9999999999999998E-4</v>
      </c>
      <c r="E118">
        <f t="shared" si="8"/>
        <v>3179.5095656507219</v>
      </c>
      <c r="F118">
        <f t="shared" si="9"/>
        <v>3179.5</v>
      </c>
      <c r="G118">
        <f t="shared" si="13"/>
        <v>4.604999914590735E-3</v>
      </c>
      <c r="L118">
        <f>+G118</f>
        <v>4.604999914590735E-3</v>
      </c>
      <c r="O118">
        <f t="shared" ca="1" si="11"/>
        <v>8.1685881807635908E-3</v>
      </c>
      <c r="Q118" s="2">
        <f t="shared" si="12"/>
        <v>40054.038699999917</v>
      </c>
    </row>
    <row r="119" spans="1:17" x14ac:dyDescent="0.2">
      <c r="A119" s="56" t="s">
        <v>192</v>
      </c>
      <c r="B119" s="70" t="s">
        <v>42</v>
      </c>
      <c r="C119" s="71">
        <v>55073.501099999994</v>
      </c>
      <c r="D119" s="71">
        <v>6.1000000000000004E-3</v>
      </c>
      <c r="E119">
        <f t="shared" si="8"/>
        <v>3181.5086932136655</v>
      </c>
      <c r="F119">
        <f t="shared" si="9"/>
        <v>3181.5</v>
      </c>
      <c r="G119">
        <f t="shared" si="13"/>
        <v>4.1849999906844459E-3</v>
      </c>
      <c r="L119">
        <f>+G119</f>
        <v>4.1849999906844459E-3</v>
      </c>
      <c r="O119">
        <f t="shared" ca="1" si="11"/>
        <v>8.1776910913696991E-3</v>
      </c>
      <c r="Q119" s="2">
        <f t="shared" si="12"/>
        <v>40055.001099999994</v>
      </c>
    </row>
    <row r="120" spans="1:17" x14ac:dyDescent="0.2">
      <c r="A120" s="56" t="s">
        <v>192</v>
      </c>
      <c r="B120" s="70" t="s">
        <v>42</v>
      </c>
      <c r="C120" s="71">
        <v>55074.463299999945</v>
      </c>
      <c r="D120" s="71">
        <v>1.2999999999999999E-3</v>
      </c>
      <c r="E120">
        <f t="shared" si="8"/>
        <v>3183.5074053300546</v>
      </c>
      <c r="F120">
        <f t="shared" si="9"/>
        <v>3183.5</v>
      </c>
      <c r="G120">
        <f t="shared" si="13"/>
        <v>3.5649999408633448E-3</v>
      </c>
      <c r="L120">
        <f>+G120</f>
        <v>3.5649999408633448E-3</v>
      </c>
      <c r="O120">
        <f t="shared" ca="1" si="11"/>
        <v>8.1867940019758074E-3</v>
      </c>
      <c r="Q120" s="2">
        <f t="shared" si="12"/>
        <v>40055.963299999945</v>
      </c>
    </row>
    <row r="121" spans="1:17" x14ac:dyDescent="0.2">
      <c r="A121" s="56" t="s">
        <v>192</v>
      </c>
      <c r="B121" s="70" t="s">
        <v>28</v>
      </c>
      <c r="C121" s="71">
        <v>55076.629600000102</v>
      </c>
      <c r="D121" s="71">
        <v>8.9999999999999998E-4</v>
      </c>
      <c r="E121">
        <f t="shared" si="8"/>
        <v>3188.0073118549653</v>
      </c>
      <c r="F121">
        <f t="shared" si="9"/>
        <v>3188</v>
      </c>
      <c r="G121">
        <f t="shared" si="13"/>
        <v>3.5200001002522185E-3</v>
      </c>
      <c r="L121">
        <f>+G121</f>
        <v>3.5200001002522185E-3</v>
      </c>
      <c r="O121">
        <f t="shared" ca="1" si="11"/>
        <v>8.2072755508395493E-3</v>
      </c>
      <c r="Q121" s="2">
        <f t="shared" si="12"/>
        <v>40058.129600000102</v>
      </c>
    </row>
    <row r="122" spans="1:17" x14ac:dyDescent="0.2">
      <c r="A122" s="56" t="s">
        <v>192</v>
      </c>
      <c r="B122" s="70" t="s">
        <v>28</v>
      </c>
      <c r="C122" s="71">
        <v>55077.593100000173</v>
      </c>
      <c r="D122" s="71">
        <v>4.0000000000000002E-4</v>
      </c>
      <c r="E122">
        <f t="shared" si="8"/>
        <v>3190.0087243725088</v>
      </c>
      <c r="F122">
        <f t="shared" si="9"/>
        <v>3190</v>
      </c>
      <c r="G122">
        <f t="shared" si="13"/>
        <v>4.200000170385465E-3</v>
      </c>
      <c r="L122">
        <f>+G122</f>
        <v>4.200000170385465E-3</v>
      </c>
      <c r="O122">
        <f t="shared" ca="1" si="11"/>
        <v>8.2163784614456576E-3</v>
      </c>
      <c r="Q122" s="2">
        <f t="shared" si="12"/>
        <v>40059.093100000173</v>
      </c>
    </row>
    <row r="123" spans="1:17" x14ac:dyDescent="0.2">
      <c r="A123" s="56" t="s">
        <v>192</v>
      </c>
      <c r="B123" s="70" t="s">
        <v>42</v>
      </c>
      <c r="C123" s="71">
        <v>55083.612300000153</v>
      </c>
      <c r="D123" s="71">
        <v>8.0000000000000004E-4</v>
      </c>
      <c r="E123">
        <f t="shared" si="8"/>
        <v>3202.5119960120278</v>
      </c>
      <c r="F123">
        <f t="shared" si="9"/>
        <v>3202.5</v>
      </c>
      <c r="G123">
        <f t="shared" si="13"/>
        <v>5.7750001506065018E-3</v>
      </c>
      <c r="L123">
        <f>+G123</f>
        <v>5.7750001506065018E-3</v>
      </c>
      <c r="O123">
        <f t="shared" ca="1" si="11"/>
        <v>8.2732716527338327E-3</v>
      </c>
      <c r="Q123" s="2">
        <f t="shared" si="12"/>
        <v>40065.112300000153</v>
      </c>
    </row>
    <row r="124" spans="1:17" x14ac:dyDescent="0.2">
      <c r="A124" s="56" t="s">
        <v>192</v>
      </c>
      <c r="B124" s="70" t="s">
        <v>42</v>
      </c>
      <c r="C124" s="71">
        <v>55085.536499999929</v>
      </c>
      <c r="D124" s="71">
        <v>6.9999999999999999E-4</v>
      </c>
      <c r="E124">
        <f t="shared" si="8"/>
        <v>3206.5090047982508</v>
      </c>
      <c r="F124">
        <f t="shared" si="9"/>
        <v>3206.5</v>
      </c>
      <c r="G124">
        <f t="shared" si="13"/>
        <v>4.3349999250494875E-3</v>
      </c>
      <c r="L124">
        <f>+G124</f>
        <v>4.3349999250494875E-3</v>
      </c>
      <c r="O124">
        <f t="shared" ca="1" si="11"/>
        <v>8.2914774739460493E-3</v>
      </c>
      <c r="Q124" s="2">
        <f t="shared" si="12"/>
        <v>40067.036499999929</v>
      </c>
    </row>
    <row r="125" spans="1:17" x14ac:dyDescent="0.2">
      <c r="A125" s="56" t="s">
        <v>192</v>
      </c>
      <c r="B125" s="70" t="s">
        <v>42</v>
      </c>
      <c r="C125" s="71">
        <v>55090.349599999841</v>
      </c>
      <c r="D125" s="71">
        <v>5.0000000000000001E-4</v>
      </c>
      <c r="E125">
        <f t="shared" si="8"/>
        <v>3216.5069275666024</v>
      </c>
      <c r="F125">
        <f t="shared" si="9"/>
        <v>3216.5</v>
      </c>
      <c r="G125">
        <f t="shared" si="13"/>
        <v>3.3349998411722481E-3</v>
      </c>
      <c r="L125">
        <f>+G125</f>
        <v>3.3349998411722481E-3</v>
      </c>
      <c r="O125">
        <f t="shared" ca="1" si="11"/>
        <v>8.336992026976589E-3</v>
      </c>
      <c r="Q125" s="2">
        <f t="shared" si="12"/>
        <v>40071.849599999841</v>
      </c>
    </row>
    <row r="126" spans="1:17" x14ac:dyDescent="0.2">
      <c r="A126" s="56" t="s">
        <v>192</v>
      </c>
      <c r="B126" s="70" t="s">
        <v>28</v>
      </c>
      <c r="C126" s="71">
        <v>55090.590900000185</v>
      </c>
      <c r="D126" s="71">
        <v>5.0000000000000001E-4</v>
      </c>
      <c r="E126">
        <f t="shared" si="8"/>
        <v>3217.0081635200381</v>
      </c>
      <c r="F126">
        <f t="shared" si="9"/>
        <v>3217</v>
      </c>
      <c r="G126">
        <f t="shared" si="13"/>
        <v>3.9300001808442175E-3</v>
      </c>
      <c r="L126">
        <f>+G126</f>
        <v>3.9300001808442175E-3</v>
      </c>
      <c r="O126">
        <f t="shared" ca="1" si="11"/>
        <v>8.3392677546281161E-3</v>
      </c>
      <c r="Q126" s="2">
        <f t="shared" si="12"/>
        <v>40072.090900000185</v>
      </c>
    </row>
    <row r="127" spans="1:17" x14ac:dyDescent="0.2">
      <c r="A127" s="56" t="s">
        <v>192</v>
      </c>
      <c r="B127" s="70" t="s">
        <v>28</v>
      </c>
      <c r="C127" s="71">
        <v>55093.479499999899</v>
      </c>
      <c r="D127" s="71">
        <v>2.0000000000000001E-4</v>
      </c>
      <c r="E127">
        <f t="shared" si="8"/>
        <v>3223.0084543318503</v>
      </c>
      <c r="F127">
        <f t="shared" si="9"/>
        <v>3223</v>
      </c>
      <c r="G127">
        <f t="shared" si="13"/>
        <v>4.0699998935451731E-3</v>
      </c>
      <c r="L127">
        <f>+G127</f>
        <v>4.0699998935451731E-3</v>
      </c>
      <c r="O127">
        <f t="shared" ca="1" si="11"/>
        <v>8.3665764864464393E-3</v>
      </c>
      <c r="Q127" s="2">
        <f t="shared" si="12"/>
        <v>40074.979499999899</v>
      </c>
    </row>
    <row r="128" spans="1:17" x14ac:dyDescent="0.2">
      <c r="A128" s="56" t="s">
        <v>192</v>
      </c>
      <c r="B128" s="70" t="s">
        <v>42</v>
      </c>
      <c r="C128" s="71">
        <v>55096.611200000159</v>
      </c>
      <c r="D128" s="71">
        <v>1.6999999999999999E-3</v>
      </c>
      <c r="E128">
        <f t="shared" si="8"/>
        <v>3229.5137201141565</v>
      </c>
      <c r="F128">
        <f t="shared" si="9"/>
        <v>3229.5</v>
      </c>
      <c r="G128">
        <f t="shared" si="13"/>
        <v>6.6050001551047899E-3</v>
      </c>
      <c r="L128">
        <f>+G128</f>
        <v>6.6050001551047899E-3</v>
      </c>
      <c r="O128">
        <f t="shared" ca="1" si="11"/>
        <v>8.3961609459162912E-3</v>
      </c>
      <c r="Q128" s="2">
        <f t="shared" si="12"/>
        <v>40078.111200000159</v>
      </c>
    </row>
    <row r="129" spans="1:17" x14ac:dyDescent="0.2">
      <c r="A129" s="56" t="s">
        <v>192</v>
      </c>
      <c r="B129" s="70" t="s">
        <v>42</v>
      </c>
      <c r="C129" s="71">
        <v>55097.574200000148</v>
      </c>
      <c r="D129" s="71">
        <v>1.2999999999999999E-3</v>
      </c>
      <c r="E129">
        <f t="shared" si="8"/>
        <v>3231.5140940157971</v>
      </c>
      <c r="F129">
        <f t="shared" si="9"/>
        <v>3231.5</v>
      </c>
      <c r="G129">
        <f t="shared" si="13"/>
        <v>6.7850001432816498E-3</v>
      </c>
      <c r="L129">
        <f>+G129</f>
        <v>6.7850001432816498E-3</v>
      </c>
      <c r="O129">
        <f t="shared" ca="1" si="11"/>
        <v>8.4052638565223995E-3</v>
      </c>
      <c r="Q129" s="2">
        <f t="shared" si="12"/>
        <v>40079.074200000148</v>
      </c>
    </row>
    <row r="130" spans="1:17" x14ac:dyDescent="0.2">
      <c r="A130" s="56" t="s">
        <v>192</v>
      </c>
      <c r="B130" s="70" t="s">
        <v>42</v>
      </c>
      <c r="C130" s="71">
        <v>55099.498800000176</v>
      </c>
      <c r="D130" s="71">
        <v>4.0000000000000002E-4</v>
      </c>
      <c r="E130">
        <f t="shared" si="8"/>
        <v>3235.5119336951302</v>
      </c>
      <c r="F130">
        <f t="shared" si="9"/>
        <v>3235.5</v>
      </c>
      <c r="G130">
        <f t="shared" si="13"/>
        <v>5.7450001695542596E-3</v>
      </c>
      <c r="L130">
        <f>+G130</f>
        <v>5.7450001695542596E-3</v>
      </c>
      <c r="O130">
        <f t="shared" ca="1" si="11"/>
        <v>8.4234696777346144E-3</v>
      </c>
      <c r="Q130" s="2">
        <f t="shared" si="12"/>
        <v>40080.998800000176</v>
      </c>
    </row>
    <row r="131" spans="1:17" x14ac:dyDescent="0.2">
      <c r="A131" s="56" t="s">
        <v>192</v>
      </c>
      <c r="B131" s="70" t="s">
        <v>42</v>
      </c>
      <c r="C131" s="71">
        <v>55100.460899999831</v>
      </c>
      <c r="D131" s="71">
        <v>8.9999999999999998E-4</v>
      </c>
      <c r="E131">
        <f t="shared" si="8"/>
        <v>3237.5104380877578</v>
      </c>
      <c r="F131">
        <f t="shared" si="9"/>
        <v>3237.5</v>
      </c>
      <c r="G131">
        <f t="shared" si="13"/>
        <v>5.0249998312210664E-3</v>
      </c>
      <c r="L131">
        <f>+G131</f>
        <v>5.0249998312210664E-3</v>
      </c>
      <c r="O131">
        <f t="shared" ca="1" si="11"/>
        <v>8.4325725883407227E-3</v>
      </c>
      <c r="Q131" s="2">
        <f t="shared" si="12"/>
        <v>40081.960899999831</v>
      </c>
    </row>
    <row r="132" spans="1:17" x14ac:dyDescent="0.2">
      <c r="A132" s="56" t="s">
        <v>192</v>
      </c>
      <c r="B132" s="70" t="s">
        <v>42</v>
      </c>
      <c r="C132" s="71">
        <v>55111.533499999903</v>
      </c>
      <c r="D132" s="71">
        <v>5.9999999999999995E-4</v>
      </c>
      <c r="E132">
        <f t="shared" si="8"/>
        <v>3260.5107912172575</v>
      </c>
      <c r="F132">
        <f t="shared" si="9"/>
        <v>3260.5</v>
      </c>
      <c r="G132">
        <f t="shared" si="13"/>
        <v>5.1949999033240601E-3</v>
      </c>
      <c r="L132">
        <f>+G132</f>
        <v>5.1949999033240601E-3</v>
      </c>
      <c r="O132">
        <f t="shared" ca="1" si="11"/>
        <v>8.5372560603109646E-3</v>
      </c>
      <c r="Q132" s="2">
        <f t="shared" si="12"/>
        <v>40093.033499999903</v>
      </c>
    </row>
    <row r="133" spans="1:17" x14ac:dyDescent="0.2">
      <c r="A133" s="56" t="s">
        <v>192</v>
      </c>
      <c r="B133" s="70" t="s">
        <v>42</v>
      </c>
      <c r="C133" s="71">
        <v>55112.49599999981</v>
      </c>
      <c r="D133" s="71">
        <v>5.9999999999999995E-4</v>
      </c>
      <c r="E133">
        <f t="shared" si="8"/>
        <v>3262.5101265029948</v>
      </c>
      <c r="F133">
        <f t="shared" si="9"/>
        <v>3262.5</v>
      </c>
      <c r="G133">
        <f t="shared" si="13"/>
        <v>4.8749998095445335E-3</v>
      </c>
      <c r="L133">
        <f>+G133</f>
        <v>4.8749998095445335E-3</v>
      </c>
      <c r="O133">
        <f t="shared" ca="1" si="11"/>
        <v>8.5463589709170729E-3</v>
      </c>
      <c r="Q133" s="2">
        <f t="shared" si="12"/>
        <v>40093.99599999981</v>
      </c>
    </row>
    <row r="134" spans="1:17" x14ac:dyDescent="0.2">
      <c r="A134" s="56" t="s">
        <v>192</v>
      </c>
      <c r="B134" s="70" t="s">
        <v>42</v>
      </c>
      <c r="C134" s="71">
        <v>55113.459499999881</v>
      </c>
      <c r="D134" s="71">
        <v>5.0000000000000001E-4</v>
      </c>
      <c r="E134">
        <f t="shared" si="8"/>
        <v>3264.5115390205387</v>
      </c>
      <c r="F134">
        <f t="shared" si="9"/>
        <v>3264.5</v>
      </c>
      <c r="G134">
        <f t="shared" si="13"/>
        <v>5.55499987967778E-3</v>
      </c>
      <c r="L134">
        <f>+G134</f>
        <v>5.55499987967778E-3</v>
      </c>
      <c r="O134">
        <f t="shared" ca="1" si="11"/>
        <v>8.5554618815231812E-3</v>
      </c>
      <c r="Q134" s="2">
        <f t="shared" si="12"/>
        <v>40094.959499999881</v>
      </c>
    </row>
    <row r="135" spans="1:17" x14ac:dyDescent="0.2">
      <c r="A135" s="56" t="s">
        <v>192</v>
      </c>
      <c r="B135" s="70" t="s">
        <v>42</v>
      </c>
      <c r="C135" s="71">
        <v>55114.422100000083</v>
      </c>
      <c r="D135" s="71">
        <v>1.1000000000000001E-3</v>
      </c>
      <c r="E135">
        <f t="shared" si="8"/>
        <v>3266.511082030037</v>
      </c>
      <c r="F135">
        <f t="shared" si="9"/>
        <v>3266.5</v>
      </c>
      <c r="G135">
        <f t="shared" si="13"/>
        <v>5.335000081686303E-3</v>
      </c>
      <c r="L135">
        <f>+G135</f>
        <v>5.335000081686303E-3</v>
      </c>
      <c r="O135">
        <f t="shared" ca="1" si="11"/>
        <v>8.5645647921292894E-3</v>
      </c>
      <c r="Q135" s="2">
        <f t="shared" si="12"/>
        <v>40095.922100000083</v>
      </c>
    </row>
    <row r="136" spans="1:17" x14ac:dyDescent="0.2">
      <c r="A136" s="56" t="s">
        <v>192</v>
      </c>
      <c r="B136" s="70" t="s">
        <v>28</v>
      </c>
      <c r="C136" s="71">
        <v>55117.549899999984</v>
      </c>
      <c r="D136" s="71">
        <v>5.9999999999999995E-4</v>
      </c>
      <c r="E136">
        <f t="shared" si="8"/>
        <v>3273.0082466088788</v>
      </c>
      <c r="F136">
        <f t="shared" si="9"/>
        <v>3273</v>
      </c>
      <c r="G136">
        <f t="shared" si="13"/>
        <v>3.969999983382877E-3</v>
      </c>
      <c r="L136">
        <f>+G136</f>
        <v>3.969999983382877E-3</v>
      </c>
      <c r="O136">
        <f t="shared" ca="1" si="11"/>
        <v>8.5941492515991414E-3</v>
      </c>
      <c r="Q136" s="2">
        <f t="shared" si="12"/>
        <v>40099.049899999984</v>
      </c>
    </row>
    <row r="137" spans="1:17" x14ac:dyDescent="0.2">
      <c r="A137" s="56" t="s">
        <v>192</v>
      </c>
      <c r="B137" s="70" t="s">
        <v>28</v>
      </c>
      <c r="C137" s="71">
        <v>55119.475899999961</v>
      </c>
      <c r="D137" s="71">
        <v>3.8999999999999998E-3</v>
      </c>
      <c r="E137">
        <f t="shared" si="8"/>
        <v>3277.0089944121601</v>
      </c>
      <c r="F137">
        <f t="shared" si="9"/>
        <v>3277</v>
      </c>
      <c r="G137">
        <f t="shared" si="13"/>
        <v>4.3299999597365968E-3</v>
      </c>
      <c r="L137">
        <f>+G137</f>
        <v>4.3299999597365968E-3</v>
      </c>
      <c r="O137">
        <f t="shared" ca="1" si="11"/>
        <v>8.6123550728113563E-3</v>
      </c>
      <c r="Q137" s="2">
        <f t="shared" si="12"/>
        <v>40100.975899999961</v>
      </c>
    </row>
    <row r="138" spans="1:17" x14ac:dyDescent="0.2">
      <c r="A138" s="56" t="s">
        <v>192</v>
      </c>
      <c r="B138" s="70" t="s">
        <v>28</v>
      </c>
      <c r="C138" s="71">
        <v>55120.440099999774</v>
      </c>
      <c r="D138" s="71">
        <v>2.9999999999999997E-4</v>
      </c>
      <c r="E138">
        <f t="shared" si="8"/>
        <v>3279.0118609911947</v>
      </c>
      <c r="F138">
        <f t="shared" si="9"/>
        <v>3279</v>
      </c>
      <c r="G138">
        <f t="shared" si="13"/>
        <v>5.7099997720797546E-3</v>
      </c>
      <c r="L138">
        <f>+G138</f>
        <v>5.7099997720797546E-3</v>
      </c>
      <c r="O138">
        <f t="shared" ca="1" si="11"/>
        <v>8.6214579834174646E-3</v>
      </c>
      <c r="Q138" s="2">
        <f t="shared" si="12"/>
        <v>40101.940099999774</v>
      </c>
    </row>
    <row r="139" spans="1:17" x14ac:dyDescent="0.2">
      <c r="A139" s="56" t="s">
        <v>192</v>
      </c>
      <c r="B139" s="70" t="s">
        <v>28</v>
      </c>
      <c r="C139" s="71">
        <v>55121.402999999933</v>
      </c>
      <c r="D139" s="71">
        <v>5.0000000000000001E-4</v>
      </c>
      <c r="E139">
        <f t="shared" si="8"/>
        <v>3281.0120271700416</v>
      </c>
      <c r="F139">
        <f t="shared" si="9"/>
        <v>3281</v>
      </c>
      <c r="G139">
        <f t="shared" si="13"/>
        <v>5.7899999301298521E-3</v>
      </c>
      <c r="L139">
        <f>+G139</f>
        <v>5.7899999301298521E-3</v>
      </c>
      <c r="O139">
        <f t="shared" ca="1" si="11"/>
        <v>8.6305608940235728E-3</v>
      </c>
      <c r="Q139" s="2">
        <f t="shared" si="12"/>
        <v>40102.902999999933</v>
      </c>
    </row>
    <row r="140" spans="1:17" x14ac:dyDescent="0.2">
      <c r="A140" s="56" t="s">
        <v>192</v>
      </c>
      <c r="B140" s="70" t="s">
        <v>28</v>
      </c>
      <c r="C140" s="71">
        <v>55122.36409999989</v>
      </c>
      <c r="D140" s="71">
        <v>1.6999999999999999E-3</v>
      </c>
      <c r="E140">
        <f t="shared" si="8"/>
        <v>3283.0084543318303</v>
      </c>
      <c r="F140">
        <f t="shared" si="9"/>
        <v>3283</v>
      </c>
      <c r="G140">
        <f t="shared" si="13"/>
        <v>4.0699998862692155E-3</v>
      </c>
      <c r="L140">
        <f>+G140</f>
        <v>4.0699998862692155E-3</v>
      </c>
      <c r="O140">
        <f t="shared" ca="1" si="11"/>
        <v>8.6396638046296811E-3</v>
      </c>
      <c r="Q140" s="2">
        <f t="shared" si="12"/>
        <v>40103.86409999989</v>
      </c>
    </row>
    <row r="141" spans="1:17" x14ac:dyDescent="0.2">
      <c r="A141" s="56" t="s">
        <v>192</v>
      </c>
      <c r="B141" s="70" t="s">
        <v>28</v>
      </c>
      <c r="C141" s="71">
        <v>55123.329200000037</v>
      </c>
      <c r="D141" s="71">
        <v>4.0000000000000002E-4</v>
      </c>
      <c r="E141">
        <f t="shared" si="8"/>
        <v>3285.0131904198774</v>
      </c>
      <c r="F141">
        <f t="shared" si="9"/>
        <v>3285</v>
      </c>
      <c r="G141">
        <f t="shared" si="13"/>
        <v>6.3500000323983841E-3</v>
      </c>
      <c r="L141">
        <f>+G141</f>
        <v>6.3500000323983841E-3</v>
      </c>
      <c r="O141">
        <f t="shared" ca="1" si="11"/>
        <v>8.6487667152357894E-3</v>
      </c>
      <c r="Q141" s="2">
        <f t="shared" si="12"/>
        <v>40104.829200000037</v>
      </c>
    </row>
    <row r="142" spans="1:17" x14ac:dyDescent="0.2">
      <c r="A142" s="56" t="s">
        <v>192</v>
      </c>
      <c r="B142" s="70" t="s">
        <v>42</v>
      </c>
      <c r="C142" s="71">
        <v>55124.531599999871</v>
      </c>
      <c r="D142" s="71">
        <v>1E-3</v>
      </c>
      <c r="E142">
        <f t="shared" si="8"/>
        <v>3287.5108535341346</v>
      </c>
      <c r="F142">
        <f t="shared" si="9"/>
        <v>3287.5</v>
      </c>
      <c r="G142">
        <f t="shared" si="13"/>
        <v>5.2249998698243871E-3</v>
      </c>
      <c r="L142">
        <f>+G142</f>
        <v>5.2249998698243871E-3</v>
      </c>
      <c r="O142">
        <f t="shared" ca="1" si="11"/>
        <v>8.6601453534934231E-3</v>
      </c>
      <c r="Q142" s="2">
        <f t="shared" si="12"/>
        <v>40106.031599999871</v>
      </c>
    </row>
    <row r="143" spans="1:17" x14ac:dyDescent="0.2">
      <c r="A143" s="56" t="s">
        <v>192</v>
      </c>
      <c r="B143" s="70" t="s">
        <v>42</v>
      </c>
      <c r="C143" s="71">
        <v>55125.494799999986</v>
      </c>
      <c r="D143" s="71">
        <v>4.0000000000000002E-4</v>
      </c>
      <c r="E143">
        <f t="shared" si="8"/>
        <v>3289.5116428823303</v>
      </c>
      <c r="F143">
        <f t="shared" si="9"/>
        <v>3289.5</v>
      </c>
      <c r="G143">
        <f t="shared" si="13"/>
        <v>5.6049999839160591E-3</v>
      </c>
      <c r="L143">
        <f>+G143</f>
        <v>5.6049999839160591E-3</v>
      </c>
      <c r="O143">
        <f t="shared" ca="1" si="11"/>
        <v>8.6692482640995314E-3</v>
      </c>
      <c r="Q143" s="2">
        <f t="shared" si="12"/>
        <v>40106.994799999986</v>
      </c>
    </row>
    <row r="144" spans="1:17" x14ac:dyDescent="0.2">
      <c r="A144" s="56" t="s">
        <v>192</v>
      </c>
      <c r="B144" s="70" t="s">
        <v>42</v>
      </c>
      <c r="C144" s="71">
        <v>55126.456999999937</v>
      </c>
      <c r="D144" s="71">
        <v>5.0000000000000001E-4</v>
      </c>
      <c r="E144">
        <f t="shared" si="8"/>
        <v>3291.5103549987193</v>
      </c>
      <c r="F144">
        <f t="shared" si="9"/>
        <v>3291.5</v>
      </c>
      <c r="G144">
        <f t="shared" si="13"/>
        <v>4.984999934094958E-3</v>
      </c>
      <c r="L144">
        <f>+G144</f>
        <v>4.984999934094958E-3</v>
      </c>
      <c r="O144">
        <f t="shared" ca="1" si="11"/>
        <v>8.6783511747056397E-3</v>
      </c>
      <c r="Q144" s="2">
        <f t="shared" si="12"/>
        <v>40107.956999999937</v>
      </c>
    </row>
    <row r="145" spans="1:17" x14ac:dyDescent="0.2">
      <c r="A145" s="56" t="s">
        <v>192</v>
      </c>
      <c r="B145" s="70" t="s">
        <v>42</v>
      </c>
      <c r="C145" s="71">
        <v>55127.421000000089</v>
      </c>
      <c r="D145" s="71">
        <v>2.9999999999999997E-4</v>
      </c>
      <c r="E145">
        <f t="shared" si="8"/>
        <v>3293.5128061321661</v>
      </c>
      <c r="F145">
        <f t="shared" si="9"/>
        <v>3293.5</v>
      </c>
      <c r="G145">
        <f t="shared" si="13"/>
        <v>6.1650000861845911E-3</v>
      </c>
      <c r="L145">
        <f>+G145</f>
        <v>6.1650000861845911E-3</v>
      </c>
      <c r="O145">
        <f t="shared" ca="1" si="11"/>
        <v>8.687454085311748E-3</v>
      </c>
      <c r="Q145" s="2">
        <f t="shared" si="12"/>
        <v>40108.921000000089</v>
      </c>
    </row>
    <row r="146" spans="1:17" x14ac:dyDescent="0.2">
      <c r="A146" s="56" t="s">
        <v>192</v>
      </c>
      <c r="B146" s="70" t="s">
        <v>42</v>
      </c>
      <c r="C146" s="71">
        <v>55128.38180000009</v>
      </c>
      <c r="D146" s="71">
        <v>5.9999999999999995E-4</v>
      </c>
      <c r="E146">
        <f t="shared" si="8"/>
        <v>3295.5086101246065</v>
      </c>
      <c r="F146">
        <f t="shared" si="9"/>
        <v>3295.5</v>
      </c>
      <c r="G146">
        <f t="shared" si="13"/>
        <v>4.1450000862823799E-3</v>
      </c>
      <c r="L146">
        <f>+G146</f>
        <v>4.1450000862823799E-3</v>
      </c>
      <c r="O146">
        <f t="shared" ca="1" si="11"/>
        <v>8.6965569959178562E-3</v>
      </c>
      <c r="Q146" s="2">
        <f t="shared" si="12"/>
        <v>40109.88180000009</v>
      </c>
    </row>
    <row r="147" spans="1:17" x14ac:dyDescent="0.2">
      <c r="A147" s="56" t="s">
        <v>192</v>
      </c>
      <c r="B147" s="70" t="s">
        <v>28</v>
      </c>
      <c r="C147" s="71">
        <v>55130.547799999826</v>
      </c>
      <c r="D147" s="71">
        <v>8.9999999999999998E-4</v>
      </c>
      <c r="E147">
        <f t="shared" si="8"/>
        <v>3300.0078934792014</v>
      </c>
      <c r="F147">
        <f t="shared" si="9"/>
        <v>3300</v>
      </c>
      <c r="G147">
        <f t="shared" si="13"/>
        <v>3.7999998239683919E-3</v>
      </c>
      <c r="L147">
        <f>+G147</f>
        <v>3.7999998239683919E-3</v>
      </c>
      <c r="O147">
        <f t="shared" ca="1" si="11"/>
        <v>8.7170385447815982E-3</v>
      </c>
      <c r="Q147" s="2">
        <f t="shared" si="12"/>
        <v>40112.047799999826</v>
      </c>
    </row>
    <row r="148" spans="1:17" x14ac:dyDescent="0.2">
      <c r="A148" s="56" t="s">
        <v>192</v>
      </c>
      <c r="B148" s="70" t="s">
        <v>42</v>
      </c>
      <c r="C148" s="71">
        <v>55138.493499999866</v>
      </c>
      <c r="D148" s="71">
        <v>8.0000000000000004E-4</v>
      </c>
      <c r="E148">
        <f t="shared" si="8"/>
        <v>3316.5129515379044</v>
      </c>
      <c r="F148">
        <f t="shared" si="9"/>
        <v>3316.5</v>
      </c>
      <c r="G148">
        <f t="shared" si="13"/>
        <v>6.2349998624995351E-3</v>
      </c>
      <c r="L148">
        <f>+G148</f>
        <v>6.2349998624995351E-3</v>
      </c>
      <c r="O148">
        <f t="shared" ca="1" si="11"/>
        <v>8.7921375572819899E-3</v>
      </c>
      <c r="Q148" s="2">
        <f t="shared" si="12"/>
        <v>40119.993499999866</v>
      </c>
    </row>
    <row r="149" spans="1:17" x14ac:dyDescent="0.2">
      <c r="A149" s="16" t="s">
        <v>172</v>
      </c>
      <c r="B149" s="5" t="s">
        <v>42</v>
      </c>
      <c r="C149" s="26">
        <v>55138.971299999997</v>
      </c>
      <c r="D149" s="26" t="s">
        <v>61</v>
      </c>
      <c r="E149">
        <f t="shared" ref="E149:E212" si="14">+(C149-C$7)/C$8</f>
        <v>3317.505452732586</v>
      </c>
      <c r="F149">
        <f t="shared" ref="F149:F212" si="15">ROUND(2*E149,0)/2</f>
        <v>3317.5</v>
      </c>
      <c r="G149">
        <f t="shared" ref="G149:G180" si="16">+C149-(C$7+F149*C$8)</f>
        <v>2.6249999937135726E-3</v>
      </c>
      <c r="K149">
        <f t="shared" ref="K125:K156" si="17">+G149</f>
        <v>2.6249999937135726E-3</v>
      </c>
      <c r="O149">
        <f t="shared" ref="O149:O212" ca="1" si="18">+C$11+C$12*$F149</f>
        <v>8.796689012585044E-3</v>
      </c>
      <c r="Q149" s="2">
        <f t="shared" ref="Q149:Q212" si="19">+C149-15018.5</f>
        <v>40120.471299999997</v>
      </c>
    </row>
    <row r="150" spans="1:17" x14ac:dyDescent="0.2">
      <c r="A150" s="56" t="s">
        <v>192</v>
      </c>
      <c r="B150" s="70" t="s">
        <v>42</v>
      </c>
      <c r="C150" s="71">
        <v>55140.417700000107</v>
      </c>
      <c r="D150" s="71">
        <v>8.9999999999999998E-4</v>
      </c>
      <c r="E150">
        <f t="shared" si="14"/>
        <v>3320.5099603250951</v>
      </c>
      <c r="F150">
        <f t="shared" si="15"/>
        <v>3320.5</v>
      </c>
      <c r="G150">
        <f t="shared" si="16"/>
        <v>4.795000102603808E-3</v>
      </c>
      <c r="L150">
        <f>+G150</f>
        <v>4.795000102603808E-3</v>
      </c>
      <c r="O150">
        <f t="shared" ca="1" si="18"/>
        <v>8.8103433784942065E-3</v>
      </c>
      <c r="Q150" s="2">
        <f t="shared" si="19"/>
        <v>40121.917700000107</v>
      </c>
    </row>
    <row r="151" spans="1:17" x14ac:dyDescent="0.2">
      <c r="A151" s="56" t="s">
        <v>192</v>
      </c>
      <c r="B151" s="70" t="s">
        <v>42</v>
      </c>
      <c r="C151" s="71">
        <v>55142.343499999959</v>
      </c>
      <c r="D151" s="71">
        <v>5.9999999999999995E-4</v>
      </c>
      <c r="E151">
        <f t="shared" si="14"/>
        <v>3324.5102926818217</v>
      </c>
      <c r="F151">
        <f t="shared" si="15"/>
        <v>3324.5</v>
      </c>
      <c r="G151">
        <f t="shared" si="16"/>
        <v>4.9549999530427158E-3</v>
      </c>
      <c r="L151">
        <f>+G151</f>
        <v>4.9549999530427158E-3</v>
      </c>
      <c r="O151">
        <f t="shared" ca="1" si="18"/>
        <v>8.8285491997064213E-3</v>
      </c>
      <c r="Q151" s="2">
        <f t="shared" si="19"/>
        <v>40123.843499999959</v>
      </c>
    </row>
    <row r="152" spans="1:17" x14ac:dyDescent="0.2">
      <c r="A152" s="56" t="s">
        <v>192</v>
      </c>
      <c r="B152" s="70" t="s">
        <v>42</v>
      </c>
      <c r="C152" s="71">
        <v>55143.30560000008</v>
      </c>
      <c r="D152" s="71">
        <v>1E-3</v>
      </c>
      <c r="E152">
        <f t="shared" si="14"/>
        <v>3326.5087970754171</v>
      </c>
      <c r="F152">
        <f t="shared" si="15"/>
        <v>3326.5</v>
      </c>
      <c r="G152">
        <f t="shared" si="16"/>
        <v>4.2350000730948523E-3</v>
      </c>
      <c r="L152">
        <f>+G152</f>
        <v>4.2350000730948523E-3</v>
      </c>
      <c r="O152">
        <f t="shared" ca="1" si="18"/>
        <v>8.8376521103125296E-3</v>
      </c>
      <c r="Q152" s="2">
        <f t="shared" si="19"/>
        <v>40124.80560000008</v>
      </c>
    </row>
    <row r="153" spans="1:17" x14ac:dyDescent="0.2">
      <c r="A153" s="56" t="s">
        <v>192</v>
      </c>
      <c r="B153" s="70" t="s">
        <v>28</v>
      </c>
      <c r="C153" s="71">
        <v>55145.473100000061</v>
      </c>
      <c r="D153" s="71">
        <v>5.0000000000000001E-4</v>
      </c>
      <c r="E153">
        <f t="shared" si="14"/>
        <v>3331.0111962777214</v>
      </c>
      <c r="F153">
        <f t="shared" si="15"/>
        <v>3331</v>
      </c>
      <c r="G153">
        <f t="shared" si="16"/>
        <v>5.3900000566500239E-3</v>
      </c>
      <c r="L153">
        <f>+G153</f>
        <v>5.3900000566500239E-3</v>
      </c>
      <c r="O153">
        <f t="shared" ca="1" si="18"/>
        <v>8.8581336591762733E-3</v>
      </c>
      <c r="Q153" s="2">
        <f t="shared" si="19"/>
        <v>40126.973100000061</v>
      </c>
    </row>
    <row r="154" spans="1:17" x14ac:dyDescent="0.2">
      <c r="A154" s="56" t="s">
        <v>192</v>
      </c>
      <c r="B154" s="70" t="s">
        <v>28</v>
      </c>
      <c r="C154" s="71">
        <v>55146.435599999968</v>
      </c>
      <c r="D154" s="71">
        <v>5.0000000000000001E-4</v>
      </c>
      <c r="E154">
        <f t="shared" si="14"/>
        <v>3333.0105315634587</v>
      </c>
      <c r="F154">
        <f t="shared" si="15"/>
        <v>3333</v>
      </c>
      <c r="G154">
        <f t="shared" si="16"/>
        <v>5.0699999628704973E-3</v>
      </c>
      <c r="L154">
        <f>+G154</f>
        <v>5.0699999628704973E-3</v>
      </c>
      <c r="O154">
        <f t="shared" ca="1" si="18"/>
        <v>8.8672365697823816E-3</v>
      </c>
      <c r="Q154" s="2">
        <f t="shared" si="19"/>
        <v>40127.935599999968</v>
      </c>
    </row>
    <row r="155" spans="1:17" x14ac:dyDescent="0.2">
      <c r="A155" s="56" t="s">
        <v>192</v>
      </c>
      <c r="B155" s="70" t="s">
        <v>28</v>
      </c>
      <c r="C155" s="71">
        <v>55147.398500000127</v>
      </c>
      <c r="D155" s="71">
        <v>2.9999999999999997E-4</v>
      </c>
      <c r="E155">
        <f t="shared" si="14"/>
        <v>3335.0106977423056</v>
      </c>
      <c r="F155">
        <f t="shared" si="15"/>
        <v>3335</v>
      </c>
      <c r="G155">
        <f t="shared" si="16"/>
        <v>5.1500001209205948E-3</v>
      </c>
      <c r="L155">
        <f>+G155</f>
        <v>5.1500001209205948E-3</v>
      </c>
      <c r="O155">
        <f t="shared" ca="1" si="18"/>
        <v>8.8763394803884899E-3</v>
      </c>
      <c r="Q155" s="2">
        <f t="shared" si="19"/>
        <v>40128.898500000127</v>
      </c>
    </row>
    <row r="156" spans="1:17" x14ac:dyDescent="0.2">
      <c r="A156" s="56" t="s">
        <v>192</v>
      </c>
      <c r="B156" s="70" t="s">
        <v>28</v>
      </c>
      <c r="C156" s="71">
        <v>55148.361599999946</v>
      </c>
      <c r="D156" s="71">
        <v>4.0000000000000002E-4</v>
      </c>
      <c r="E156">
        <f t="shared" si="14"/>
        <v>3337.0112793667399</v>
      </c>
      <c r="F156">
        <f t="shared" si="15"/>
        <v>3337</v>
      </c>
      <c r="G156">
        <f t="shared" si="16"/>
        <v>5.4299999392242171E-3</v>
      </c>
      <c r="L156">
        <f>+G156</f>
        <v>5.4299999392242171E-3</v>
      </c>
      <c r="O156">
        <f t="shared" ca="1" si="18"/>
        <v>8.8854423909945964E-3</v>
      </c>
      <c r="Q156" s="2">
        <f t="shared" si="19"/>
        <v>40129.861599999946</v>
      </c>
    </row>
    <row r="157" spans="1:17" x14ac:dyDescent="0.2">
      <c r="A157" s="56" t="s">
        <v>192</v>
      </c>
      <c r="B157" s="70" t="s">
        <v>42</v>
      </c>
      <c r="C157" s="71">
        <v>55154.379499999806</v>
      </c>
      <c r="D157" s="71">
        <v>5.0000000000000001E-4</v>
      </c>
      <c r="E157">
        <f t="shared" si="14"/>
        <v>3349.511850605104</v>
      </c>
      <c r="F157">
        <f t="shared" si="15"/>
        <v>3349.5</v>
      </c>
      <c r="G157">
        <f t="shared" si="16"/>
        <v>5.7049997994909063E-3</v>
      </c>
      <c r="L157">
        <f>+G157</f>
        <v>5.7049997994909063E-3</v>
      </c>
      <c r="O157">
        <f t="shared" ca="1" si="18"/>
        <v>8.9423355822827715E-3</v>
      </c>
      <c r="Q157" s="2">
        <f t="shared" si="19"/>
        <v>40135.879499999806</v>
      </c>
    </row>
    <row r="158" spans="1:17" x14ac:dyDescent="0.2">
      <c r="A158" s="56" t="s">
        <v>192</v>
      </c>
      <c r="B158" s="70" t="s">
        <v>42</v>
      </c>
      <c r="C158" s="71">
        <v>55155.342999999877</v>
      </c>
      <c r="D158" s="71">
        <v>5.9999999999999995E-4</v>
      </c>
      <c r="E158">
        <f t="shared" si="14"/>
        <v>3351.5132631226475</v>
      </c>
      <c r="F158">
        <f t="shared" si="15"/>
        <v>3351.5</v>
      </c>
      <c r="G158">
        <f t="shared" si="16"/>
        <v>6.3849998769001104E-3</v>
      </c>
      <c r="L158">
        <f>+G158</f>
        <v>6.3849998769001104E-3</v>
      </c>
      <c r="O158">
        <f t="shared" ca="1" si="18"/>
        <v>8.9514384928888798E-3</v>
      </c>
      <c r="Q158" s="2">
        <f t="shared" si="19"/>
        <v>40136.842999999877</v>
      </c>
    </row>
    <row r="159" spans="1:17" x14ac:dyDescent="0.2">
      <c r="A159" s="56" t="s">
        <v>192</v>
      </c>
      <c r="B159" s="70" t="s">
        <v>28</v>
      </c>
      <c r="C159" s="71">
        <v>55160.397499999963</v>
      </c>
      <c r="D159" s="71">
        <v>5.9999999999999995E-4</v>
      </c>
      <c r="E159">
        <f t="shared" si="14"/>
        <v>3362.0126295672285</v>
      </c>
      <c r="F159">
        <f t="shared" si="15"/>
        <v>3362</v>
      </c>
      <c r="G159">
        <f t="shared" si="16"/>
        <v>6.0799999628216028E-3</v>
      </c>
      <c r="L159">
        <f>+G159</f>
        <v>6.0799999628216028E-3</v>
      </c>
      <c r="O159">
        <f t="shared" ca="1" si="18"/>
        <v>8.9992287735709466E-3</v>
      </c>
      <c r="Q159" s="2">
        <f t="shared" si="19"/>
        <v>40141.897499999963</v>
      </c>
    </row>
    <row r="160" spans="1:17" x14ac:dyDescent="0.2">
      <c r="A160" s="56" t="s">
        <v>192</v>
      </c>
      <c r="B160" s="70" t="s">
        <v>42</v>
      </c>
      <c r="C160" s="71">
        <v>55167.378000000026</v>
      </c>
      <c r="D160" s="71">
        <v>8.0000000000000004E-4</v>
      </c>
      <c r="E160">
        <f t="shared" si="14"/>
        <v>3376.5127438150907</v>
      </c>
      <c r="F160">
        <f t="shared" si="15"/>
        <v>3376.5</v>
      </c>
      <c r="G160">
        <f t="shared" si="16"/>
        <v>6.1350000250968151E-3</v>
      </c>
      <c r="L160">
        <f>+G160</f>
        <v>6.1350000250968151E-3</v>
      </c>
      <c r="O160">
        <f t="shared" ca="1" si="18"/>
        <v>9.06522487546523E-3</v>
      </c>
      <c r="Q160" s="2">
        <f t="shared" si="19"/>
        <v>40148.878000000026</v>
      </c>
    </row>
    <row r="161" spans="1:17" x14ac:dyDescent="0.2">
      <c r="A161" s="56" t="s">
        <v>192</v>
      </c>
      <c r="B161" s="70" t="s">
        <v>28</v>
      </c>
      <c r="C161" s="71">
        <v>55413.621100000106</v>
      </c>
      <c r="D161" s="71">
        <v>8.0000000000000004E-4</v>
      </c>
      <c r="E161">
        <f t="shared" si="14"/>
        <v>3888.0166593965696</v>
      </c>
      <c r="F161">
        <f t="shared" si="15"/>
        <v>3888</v>
      </c>
      <c r="G161">
        <f t="shared" si="16"/>
        <v>8.0200001029879786E-3</v>
      </c>
      <c r="L161">
        <f>+G161</f>
        <v>8.0200001029879786E-3</v>
      </c>
      <c r="O161">
        <f t="shared" ca="1" si="18"/>
        <v>1.1393294262977355E-2</v>
      </c>
      <c r="Q161" s="2">
        <f t="shared" si="19"/>
        <v>40395.121100000106</v>
      </c>
    </row>
    <row r="162" spans="1:17" x14ac:dyDescent="0.2">
      <c r="A162" s="56" t="s">
        <v>192</v>
      </c>
      <c r="B162" s="70" t="s">
        <v>28</v>
      </c>
      <c r="C162" s="71">
        <v>55414.583999999799</v>
      </c>
      <c r="D162" s="71">
        <v>1.1000000000000001E-3</v>
      </c>
      <c r="E162">
        <f t="shared" si="14"/>
        <v>3890.0168255744493</v>
      </c>
      <c r="F162">
        <f t="shared" si="15"/>
        <v>3890</v>
      </c>
      <c r="G162">
        <f t="shared" si="16"/>
        <v>8.0999997953767888E-3</v>
      </c>
      <c r="L162">
        <f>+G162</f>
        <v>8.0999997953767888E-3</v>
      </c>
      <c r="O162">
        <f t="shared" ca="1" si="18"/>
        <v>1.1402397173583463E-2</v>
      </c>
      <c r="Q162" s="2">
        <f t="shared" si="19"/>
        <v>40396.083999999799</v>
      </c>
    </row>
    <row r="163" spans="1:17" x14ac:dyDescent="0.2">
      <c r="A163" s="56" t="s">
        <v>192</v>
      </c>
      <c r="B163" s="70" t="s">
        <v>42</v>
      </c>
      <c r="C163" s="71">
        <v>55417.712400000077</v>
      </c>
      <c r="D163" s="71">
        <v>4.0000000000000002E-4</v>
      </c>
      <c r="E163">
        <f t="shared" si="14"/>
        <v>3896.515236492955</v>
      </c>
      <c r="F163">
        <f t="shared" si="15"/>
        <v>3896.5</v>
      </c>
      <c r="G163">
        <f t="shared" si="16"/>
        <v>7.335000074817799E-3</v>
      </c>
      <c r="L163">
        <f>+G163</f>
        <v>7.335000074817799E-3</v>
      </c>
      <c r="O163">
        <f t="shared" ca="1" si="18"/>
        <v>1.1431981633053314E-2</v>
      </c>
      <c r="Q163" s="2">
        <f t="shared" si="19"/>
        <v>40399.212400000077</v>
      </c>
    </row>
    <row r="164" spans="1:17" x14ac:dyDescent="0.2">
      <c r="A164" s="56" t="s">
        <v>192</v>
      </c>
      <c r="B164" s="70" t="s">
        <v>42</v>
      </c>
      <c r="C164" s="71">
        <v>55418.67659999989</v>
      </c>
      <c r="D164" s="71">
        <v>5.0000000000000001E-4</v>
      </c>
      <c r="E164">
        <f t="shared" si="14"/>
        <v>3898.5181030719896</v>
      </c>
      <c r="F164">
        <f t="shared" si="15"/>
        <v>3898.5</v>
      </c>
      <c r="G164">
        <f t="shared" si="16"/>
        <v>8.7149998871609569E-3</v>
      </c>
      <c r="L164">
        <f>+G164</f>
        <v>8.7149998871609569E-3</v>
      </c>
      <c r="O164">
        <f t="shared" ca="1" si="18"/>
        <v>1.1441084543659422E-2</v>
      </c>
      <c r="Q164" s="2">
        <f t="shared" si="19"/>
        <v>40400.17659999989</v>
      </c>
    </row>
    <row r="165" spans="1:17" x14ac:dyDescent="0.2">
      <c r="A165" s="56" t="s">
        <v>192</v>
      </c>
      <c r="B165" s="70" t="s">
        <v>42</v>
      </c>
      <c r="C165" s="71">
        <v>55421.565400000196</v>
      </c>
      <c r="D165" s="71">
        <v>8.0000000000000004E-4</v>
      </c>
      <c r="E165">
        <f t="shared" si="14"/>
        <v>3904.5188093313241</v>
      </c>
      <c r="F165">
        <f t="shared" si="15"/>
        <v>3904.5</v>
      </c>
      <c r="G165">
        <f t="shared" si="16"/>
        <v>9.0550001914380118E-3</v>
      </c>
      <c r="L165">
        <f>+G165</f>
        <v>9.0550001914380118E-3</v>
      </c>
      <c r="O165">
        <f t="shared" ca="1" si="18"/>
        <v>1.1468393275477747E-2</v>
      </c>
      <c r="Q165" s="2">
        <f t="shared" si="19"/>
        <v>40403.065400000196</v>
      </c>
    </row>
    <row r="166" spans="1:17" x14ac:dyDescent="0.2">
      <c r="A166" s="56" t="s">
        <v>192</v>
      </c>
      <c r="B166" s="70" t="s">
        <v>28</v>
      </c>
      <c r="C166" s="71">
        <v>55423.729299999774</v>
      </c>
      <c r="D166" s="71">
        <v>5.9999999999999995E-4</v>
      </c>
      <c r="E166">
        <f t="shared" si="14"/>
        <v>3909.0137304995123</v>
      </c>
      <c r="F166">
        <f t="shared" si="15"/>
        <v>3909</v>
      </c>
      <c r="G166">
        <f t="shared" si="16"/>
        <v>6.6099997711717151E-3</v>
      </c>
      <c r="L166">
        <f>+G166</f>
        <v>6.6099997711717151E-3</v>
      </c>
      <c r="O166">
        <f t="shared" ca="1" si="18"/>
        <v>1.1488874824341489E-2</v>
      </c>
      <c r="Q166" s="2">
        <f t="shared" si="19"/>
        <v>40405.229299999774</v>
      </c>
    </row>
    <row r="167" spans="1:17" x14ac:dyDescent="0.2">
      <c r="A167" s="56" t="s">
        <v>192</v>
      </c>
      <c r="B167" s="70" t="s">
        <v>28</v>
      </c>
      <c r="C167" s="71">
        <v>55426.619200000074</v>
      </c>
      <c r="D167" s="71">
        <v>6.9999999999999999E-4</v>
      </c>
      <c r="E167">
        <f t="shared" si="14"/>
        <v>3915.0167217134467</v>
      </c>
      <c r="F167">
        <f t="shared" si="15"/>
        <v>3915</v>
      </c>
      <c r="G167">
        <f t="shared" si="16"/>
        <v>8.0500000694883056E-3</v>
      </c>
      <c r="L167">
        <f>+G167</f>
        <v>8.0500000694883056E-3</v>
      </c>
      <c r="O167">
        <f t="shared" ca="1" si="18"/>
        <v>1.1516183556159814E-2</v>
      </c>
      <c r="Q167" s="2">
        <f t="shared" si="19"/>
        <v>40408.119200000074</v>
      </c>
    </row>
    <row r="168" spans="1:17" x14ac:dyDescent="0.2">
      <c r="A168" s="56" t="s">
        <v>192</v>
      </c>
      <c r="B168" s="70" t="s">
        <v>28</v>
      </c>
      <c r="C168" s="71">
        <v>55427.581799999811</v>
      </c>
      <c r="D168" s="71">
        <v>5.9999999999999995E-4</v>
      </c>
      <c r="E168">
        <f t="shared" si="14"/>
        <v>3917.0162647219781</v>
      </c>
      <c r="F168">
        <f t="shared" si="15"/>
        <v>3917</v>
      </c>
      <c r="G168">
        <f t="shared" si="16"/>
        <v>7.8299998058355413E-3</v>
      </c>
      <c r="L168">
        <f>+G168</f>
        <v>7.8299998058355413E-3</v>
      </c>
      <c r="O168">
        <f t="shared" ca="1" si="18"/>
        <v>1.1525286466765922E-2</v>
      </c>
      <c r="Q168" s="2">
        <f t="shared" si="19"/>
        <v>40409.081799999811</v>
      </c>
    </row>
    <row r="169" spans="1:17" x14ac:dyDescent="0.2">
      <c r="A169" s="56" t="s">
        <v>192</v>
      </c>
      <c r="B169" s="70" t="s">
        <v>42</v>
      </c>
      <c r="C169" s="71">
        <v>55430.711699999869</v>
      </c>
      <c r="D169" s="71">
        <v>5.0000000000000001E-4</v>
      </c>
      <c r="E169">
        <f t="shared" si="14"/>
        <v>3923.5177914872261</v>
      </c>
      <c r="F169">
        <f t="shared" si="15"/>
        <v>3923.5</v>
      </c>
      <c r="G169">
        <f t="shared" si="16"/>
        <v>8.5649998654844239E-3</v>
      </c>
      <c r="L169">
        <f>+G169</f>
        <v>8.5649998654844239E-3</v>
      </c>
      <c r="O169">
        <f t="shared" ca="1" si="18"/>
        <v>1.1554870926235772E-2</v>
      </c>
      <c r="Q169" s="2">
        <f t="shared" si="19"/>
        <v>40412.211699999869</v>
      </c>
    </row>
    <row r="170" spans="1:17" x14ac:dyDescent="0.2">
      <c r="A170" s="56" t="s">
        <v>192</v>
      </c>
      <c r="B170" s="70" t="s">
        <v>42</v>
      </c>
      <c r="C170" s="71">
        <v>55431.674600000028</v>
      </c>
      <c r="D170" s="71">
        <v>1.1000000000000001E-3</v>
      </c>
      <c r="E170">
        <f t="shared" si="14"/>
        <v>3925.517957666073</v>
      </c>
      <c r="F170">
        <f t="shared" si="15"/>
        <v>3925.5</v>
      </c>
      <c r="G170">
        <f t="shared" si="16"/>
        <v>8.6450000235345215E-3</v>
      </c>
      <c r="L170">
        <f>+G170</f>
        <v>8.6450000235345215E-3</v>
      </c>
      <c r="O170">
        <f t="shared" ca="1" si="18"/>
        <v>1.156397383684188E-2</v>
      </c>
      <c r="Q170" s="2">
        <f t="shared" si="19"/>
        <v>40413.174600000028</v>
      </c>
    </row>
    <row r="171" spans="1:17" x14ac:dyDescent="0.2">
      <c r="A171" s="56" t="s">
        <v>192</v>
      </c>
      <c r="B171" s="70" t="s">
        <v>42</v>
      </c>
      <c r="C171" s="71">
        <v>55432.637000000104</v>
      </c>
      <c r="D171" s="71">
        <v>5.9999999999999995E-4</v>
      </c>
      <c r="E171">
        <f t="shared" si="14"/>
        <v>3927.5170852290171</v>
      </c>
      <c r="F171">
        <f t="shared" si="15"/>
        <v>3927.5</v>
      </c>
      <c r="G171">
        <f t="shared" si="16"/>
        <v>8.2250000996282324E-3</v>
      </c>
      <c r="L171">
        <f>+G171</f>
        <v>8.2250000996282324E-3</v>
      </c>
      <c r="O171">
        <f t="shared" ca="1" si="18"/>
        <v>1.1573076747447989E-2</v>
      </c>
      <c r="Q171" s="2">
        <f t="shared" si="19"/>
        <v>40414.137000000104</v>
      </c>
    </row>
    <row r="172" spans="1:17" x14ac:dyDescent="0.2">
      <c r="A172" s="56" t="s">
        <v>192</v>
      </c>
      <c r="B172" s="70" t="s">
        <v>28</v>
      </c>
      <c r="C172" s="71">
        <v>55438.654300000053</v>
      </c>
      <c r="D172" s="71">
        <v>5.9999999999999995E-4</v>
      </c>
      <c r="E172">
        <f t="shared" si="14"/>
        <v>3940.0164101286837</v>
      </c>
      <c r="F172">
        <f t="shared" si="15"/>
        <v>3940</v>
      </c>
      <c r="G172">
        <f t="shared" si="16"/>
        <v>7.9000000478117727E-3</v>
      </c>
      <c r="L172">
        <f>+G172</f>
        <v>7.9000000478117727E-3</v>
      </c>
      <c r="O172">
        <f t="shared" ca="1" si="18"/>
        <v>1.1629969938736164E-2</v>
      </c>
      <c r="Q172" s="2">
        <f t="shared" si="19"/>
        <v>40420.154300000053</v>
      </c>
    </row>
    <row r="173" spans="1:17" x14ac:dyDescent="0.2">
      <c r="A173" s="56" t="s">
        <v>192</v>
      </c>
      <c r="B173" s="70" t="s">
        <v>28</v>
      </c>
      <c r="C173" s="71">
        <v>55439.615900000092</v>
      </c>
      <c r="D173" s="71">
        <v>6.9999999999999999E-4</v>
      </c>
      <c r="E173">
        <f t="shared" si="14"/>
        <v>3942.0138759063757</v>
      </c>
      <c r="F173">
        <f t="shared" si="15"/>
        <v>3942</v>
      </c>
      <c r="G173">
        <f t="shared" si="16"/>
        <v>6.6800000859075226E-3</v>
      </c>
      <c r="L173">
        <f>+G173</f>
        <v>6.6800000859075226E-3</v>
      </c>
      <c r="O173">
        <f t="shared" ca="1" si="18"/>
        <v>1.1639072849342272E-2</v>
      </c>
      <c r="Q173" s="2">
        <f t="shared" si="19"/>
        <v>40421.115900000092</v>
      </c>
    </row>
    <row r="174" spans="1:17" x14ac:dyDescent="0.2">
      <c r="A174" s="56" t="s">
        <v>192</v>
      </c>
      <c r="B174" s="70" t="s">
        <v>28</v>
      </c>
      <c r="C174" s="71">
        <v>55440.580699999817</v>
      </c>
      <c r="D174" s="71">
        <v>5.9999999999999995E-4</v>
      </c>
      <c r="E174">
        <f t="shared" si="14"/>
        <v>3944.0179888241073</v>
      </c>
      <c r="F174">
        <f t="shared" si="15"/>
        <v>3944</v>
      </c>
      <c r="G174">
        <f t="shared" si="16"/>
        <v>8.6599998103338294E-3</v>
      </c>
      <c r="L174">
        <f>+G174</f>
        <v>8.6599998103338294E-3</v>
      </c>
      <c r="O174">
        <f t="shared" ca="1" si="18"/>
        <v>1.164817575994838E-2</v>
      </c>
      <c r="Q174" s="2">
        <f t="shared" si="19"/>
        <v>40422.080699999817</v>
      </c>
    </row>
    <row r="175" spans="1:17" x14ac:dyDescent="0.2">
      <c r="A175" s="56" t="s">
        <v>192</v>
      </c>
      <c r="B175" s="70" t="s">
        <v>28</v>
      </c>
      <c r="C175" s="71">
        <v>55441.541999999899</v>
      </c>
      <c r="D175" s="71">
        <v>8.9999999999999998E-4</v>
      </c>
      <c r="E175">
        <f t="shared" si="14"/>
        <v>3946.0148314324506</v>
      </c>
      <c r="F175">
        <f t="shared" si="15"/>
        <v>3946</v>
      </c>
      <c r="G175">
        <f t="shared" si="16"/>
        <v>7.1399998996639624E-3</v>
      </c>
      <c r="L175">
        <f>+G175</f>
        <v>7.1399998996639624E-3</v>
      </c>
      <c r="O175">
        <f t="shared" ca="1" si="18"/>
        <v>1.1657278670554489E-2</v>
      </c>
      <c r="Q175" s="2">
        <f t="shared" si="19"/>
        <v>40423.041999999899</v>
      </c>
    </row>
    <row r="176" spans="1:17" x14ac:dyDescent="0.2">
      <c r="A176" s="56" t="s">
        <v>192</v>
      </c>
      <c r="B176" s="70" t="s">
        <v>28</v>
      </c>
      <c r="C176" s="71">
        <v>55442.505799999926</v>
      </c>
      <c r="D176" s="71">
        <v>8.9999999999999998E-4</v>
      </c>
      <c r="E176">
        <f t="shared" si="14"/>
        <v>3948.0168671193433</v>
      </c>
      <c r="F176">
        <f t="shared" si="15"/>
        <v>3948</v>
      </c>
      <c r="G176">
        <f t="shared" si="16"/>
        <v>8.1199999258387834E-3</v>
      </c>
      <c r="L176">
        <f>+G176</f>
        <v>8.1199999258387834E-3</v>
      </c>
      <c r="O176">
        <f t="shared" ca="1" si="18"/>
        <v>1.1666381581160597E-2</v>
      </c>
      <c r="Q176" s="2">
        <f t="shared" si="19"/>
        <v>40424.005799999926</v>
      </c>
    </row>
    <row r="177" spans="1:17" x14ac:dyDescent="0.2">
      <c r="A177" s="56" t="s">
        <v>192</v>
      </c>
      <c r="B177" s="70" t="s">
        <v>42</v>
      </c>
      <c r="C177" s="71">
        <v>55444.672199999914</v>
      </c>
      <c r="D177" s="71">
        <v>8.9999999999999998E-4</v>
      </c>
      <c r="E177">
        <f t="shared" si="14"/>
        <v>3952.5169813670473</v>
      </c>
      <c r="F177">
        <f t="shared" si="15"/>
        <v>3952.5</v>
      </c>
      <c r="G177">
        <f t="shared" si="16"/>
        <v>8.1749999080784619E-3</v>
      </c>
      <c r="L177">
        <f>+G177</f>
        <v>8.1749999080784619E-3</v>
      </c>
      <c r="O177">
        <f t="shared" ca="1" si="18"/>
        <v>1.1686863130024339E-2</v>
      </c>
      <c r="Q177" s="2">
        <f t="shared" si="19"/>
        <v>40426.172199999914</v>
      </c>
    </row>
    <row r="178" spans="1:17" x14ac:dyDescent="0.2">
      <c r="A178" s="56" t="s">
        <v>192</v>
      </c>
      <c r="B178" s="70" t="s">
        <v>42</v>
      </c>
      <c r="C178" s="71">
        <v>55446.598199999891</v>
      </c>
      <c r="D178" s="71">
        <v>5.9999999999999995E-4</v>
      </c>
      <c r="E178">
        <f t="shared" si="14"/>
        <v>3956.5177291703285</v>
      </c>
      <c r="F178">
        <f t="shared" si="15"/>
        <v>3956.5</v>
      </c>
      <c r="G178">
        <f t="shared" si="16"/>
        <v>8.5349998844321817E-3</v>
      </c>
      <c r="L178">
        <f>+G178</f>
        <v>8.5349998844321817E-3</v>
      </c>
      <c r="O178">
        <f t="shared" ca="1" si="18"/>
        <v>1.1705068951236556E-2</v>
      </c>
      <c r="Q178" s="2">
        <f t="shared" si="19"/>
        <v>40428.098199999891</v>
      </c>
    </row>
    <row r="179" spans="1:17" x14ac:dyDescent="0.2">
      <c r="A179" s="56" t="s">
        <v>192</v>
      </c>
      <c r="B179" s="70" t="s">
        <v>42</v>
      </c>
      <c r="C179" s="71">
        <v>55448.524399999995</v>
      </c>
      <c r="D179" s="71">
        <v>6.9999999999999999E-4</v>
      </c>
      <c r="E179">
        <f t="shared" si="14"/>
        <v>3960.5188924201648</v>
      </c>
      <c r="F179">
        <f t="shared" si="15"/>
        <v>3960.5</v>
      </c>
      <c r="G179">
        <f t="shared" si="16"/>
        <v>9.0949999939766712E-3</v>
      </c>
      <c r="L179">
        <f>+G179</f>
        <v>9.0949999939766712E-3</v>
      </c>
      <c r="O179">
        <f t="shared" ca="1" si="18"/>
        <v>1.1723274772448772E-2</v>
      </c>
      <c r="Q179" s="2">
        <f t="shared" si="19"/>
        <v>40430.024399999995</v>
      </c>
    </row>
    <row r="180" spans="1:17" x14ac:dyDescent="0.2">
      <c r="A180" s="56" t="s">
        <v>192</v>
      </c>
      <c r="B180" s="70" t="s">
        <v>42</v>
      </c>
      <c r="C180" s="71">
        <v>55449.486899999902</v>
      </c>
      <c r="D180" s="71">
        <v>8.9999999999999998E-4</v>
      </c>
      <c r="E180">
        <f t="shared" si="14"/>
        <v>3962.5182277059021</v>
      </c>
      <c r="F180">
        <f t="shared" si="15"/>
        <v>3962.5</v>
      </c>
      <c r="G180">
        <f t="shared" si="16"/>
        <v>8.7749999001971446E-3</v>
      </c>
      <c r="L180">
        <f>+G180</f>
        <v>8.7749999001971446E-3</v>
      </c>
      <c r="O180">
        <f t="shared" ca="1" si="18"/>
        <v>1.173237768305488E-2</v>
      </c>
      <c r="Q180" s="2">
        <f t="shared" si="19"/>
        <v>40430.986899999902</v>
      </c>
    </row>
    <row r="181" spans="1:17" x14ac:dyDescent="0.2">
      <c r="A181" s="56" t="s">
        <v>192</v>
      </c>
      <c r="B181" s="70" t="s">
        <v>28</v>
      </c>
      <c r="C181" s="71">
        <v>55451.652100000065</v>
      </c>
      <c r="D181" s="71">
        <v>1.1000000000000001E-3</v>
      </c>
      <c r="E181">
        <f t="shared" si="14"/>
        <v>3967.0158492762125</v>
      </c>
      <c r="F181">
        <f t="shared" si="15"/>
        <v>3967</v>
      </c>
      <c r="G181">
        <f t="shared" ref="G181:G212" si="20">+C181-(C$7+F181*C$8)</f>
        <v>7.6300000582705252E-3</v>
      </c>
      <c r="L181">
        <f>+G181</f>
        <v>7.6300000582705252E-3</v>
      </c>
      <c r="O181">
        <f t="shared" ca="1" si="18"/>
        <v>1.1752859231918622E-2</v>
      </c>
      <c r="Q181" s="2">
        <f t="shared" si="19"/>
        <v>40433.152100000065</v>
      </c>
    </row>
    <row r="182" spans="1:17" x14ac:dyDescent="0.2">
      <c r="A182" s="56" t="s">
        <v>192</v>
      </c>
      <c r="B182" s="70" t="s">
        <v>28</v>
      </c>
      <c r="C182" s="71">
        <v>55452.615600000136</v>
      </c>
      <c r="D182" s="71">
        <v>5.9999999999999995E-4</v>
      </c>
      <c r="E182">
        <f t="shared" si="14"/>
        <v>3969.0172617937565</v>
      </c>
      <c r="F182">
        <f t="shared" si="15"/>
        <v>3969</v>
      </c>
      <c r="G182">
        <f t="shared" si="20"/>
        <v>8.3100001356797293E-3</v>
      </c>
      <c r="L182">
        <f>+G182</f>
        <v>8.3100001356797293E-3</v>
      </c>
      <c r="O182">
        <f t="shared" ca="1" si="18"/>
        <v>1.1761962142524731E-2</v>
      </c>
      <c r="Q182" s="2">
        <f t="shared" si="19"/>
        <v>40434.115600000136</v>
      </c>
    </row>
    <row r="183" spans="1:17" x14ac:dyDescent="0.2">
      <c r="A183" s="56" t="s">
        <v>192</v>
      </c>
      <c r="B183" s="70" t="s">
        <v>42</v>
      </c>
      <c r="C183" s="71">
        <v>55459.595699999947</v>
      </c>
      <c r="D183" s="71">
        <v>8.9999999999999998E-4</v>
      </c>
      <c r="E183">
        <f t="shared" si="14"/>
        <v>3983.5165451485091</v>
      </c>
      <c r="F183">
        <f t="shared" si="15"/>
        <v>3983.5</v>
      </c>
      <c r="G183">
        <f t="shared" si="20"/>
        <v>7.9649999461253174E-3</v>
      </c>
      <c r="L183">
        <f>+G183</f>
        <v>7.9649999461253174E-3</v>
      </c>
      <c r="O183">
        <f t="shared" ca="1" si="18"/>
        <v>1.1827958244419014E-2</v>
      </c>
      <c r="Q183" s="2">
        <f t="shared" si="19"/>
        <v>40441.095699999947</v>
      </c>
    </row>
    <row r="184" spans="1:17" x14ac:dyDescent="0.2">
      <c r="A184" s="56" t="s">
        <v>192</v>
      </c>
      <c r="B184" s="70" t="s">
        <v>42</v>
      </c>
      <c r="C184" s="71">
        <v>55476.445100000128</v>
      </c>
      <c r="D184" s="71">
        <v>8.0000000000000004E-4</v>
      </c>
      <c r="E184">
        <f t="shared" si="14"/>
        <v>4018.5166490104584</v>
      </c>
      <c r="F184">
        <f t="shared" si="15"/>
        <v>4018.5</v>
      </c>
      <c r="G184">
        <f t="shared" si="20"/>
        <v>8.0150001231231727E-3</v>
      </c>
      <c r="L184">
        <f>+G184</f>
        <v>8.0150001231231727E-3</v>
      </c>
      <c r="O184">
        <f t="shared" ca="1" si="18"/>
        <v>1.1987259180025906E-2</v>
      </c>
      <c r="Q184" s="2">
        <f t="shared" si="19"/>
        <v>40457.945100000128</v>
      </c>
    </row>
    <row r="185" spans="1:17" x14ac:dyDescent="0.2">
      <c r="A185" s="56" t="s">
        <v>192</v>
      </c>
      <c r="B185" s="70" t="s">
        <v>28</v>
      </c>
      <c r="C185" s="71">
        <v>55479.574000000022</v>
      </c>
      <c r="D185" s="71">
        <v>8.9999999999999998E-4</v>
      </c>
      <c r="E185">
        <f t="shared" si="14"/>
        <v>4025.0160985439002</v>
      </c>
      <c r="F185">
        <f t="shared" si="15"/>
        <v>4025</v>
      </c>
      <c r="G185">
        <f t="shared" si="20"/>
        <v>7.7500000188592821E-3</v>
      </c>
      <c r="L185">
        <f>+G185</f>
        <v>7.7500000188592821E-3</v>
      </c>
      <c r="O185">
        <f t="shared" ca="1" si="18"/>
        <v>1.2016843639495756E-2</v>
      </c>
      <c r="Q185" s="2">
        <f t="shared" si="19"/>
        <v>40461.074000000022</v>
      </c>
    </row>
    <row r="186" spans="1:17" x14ac:dyDescent="0.2">
      <c r="A186" s="56" t="s">
        <v>192</v>
      </c>
      <c r="B186" s="70" t="s">
        <v>28</v>
      </c>
      <c r="C186" s="71">
        <v>55482.463700000197</v>
      </c>
      <c r="D186" s="71">
        <v>2.9999999999999997E-4</v>
      </c>
      <c r="E186">
        <f t="shared" si="14"/>
        <v>4031.0186743112804</v>
      </c>
      <c r="F186">
        <f t="shared" si="15"/>
        <v>4031</v>
      </c>
      <c r="G186">
        <f t="shared" si="20"/>
        <v>8.9900001912610605E-3</v>
      </c>
      <c r="L186">
        <f>+G186</f>
        <v>8.9900001912610605E-3</v>
      </c>
      <c r="O186">
        <f t="shared" ca="1" si="18"/>
        <v>1.2044152371314081E-2</v>
      </c>
      <c r="Q186" s="2">
        <f t="shared" si="19"/>
        <v>40463.963700000197</v>
      </c>
    </row>
    <row r="187" spans="1:17" x14ac:dyDescent="0.2">
      <c r="A187" s="56" t="s">
        <v>192</v>
      </c>
      <c r="B187" s="70" t="s">
        <v>42</v>
      </c>
      <c r="C187" s="71">
        <v>55486.554599999916</v>
      </c>
      <c r="D187" s="71">
        <v>5.9999999999999995E-4</v>
      </c>
      <c r="E187">
        <f t="shared" si="14"/>
        <v>4039.5164205145561</v>
      </c>
      <c r="F187">
        <f t="shared" si="15"/>
        <v>4039.5</v>
      </c>
      <c r="G187">
        <f t="shared" si="20"/>
        <v>7.9049999112612568E-3</v>
      </c>
      <c r="L187">
        <f>+G187</f>
        <v>7.9049999112612568E-3</v>
      </c>
      <c r="O187">
        <f t="shared" ca="1" si="18"/>
        <v>1.2082839741390039E-2</v>
      </c>
      <c r="Q187" s="2">
        <f t="shared" si="19"/>
        <v>40468.054599999916</v>
      </c>
    </row>
    <row r="188" spans="1:17" x14ac:dyDescent="0.2">
      <c r="A188" s="56" t="s">
        <v>192</v>
      </c>
      <c r="B188" s="70" t="s">
        <v>28</v>
      </c>
      <c r="C188" s="71">
        <v>55495.461600000039</v>
      </c>
      <c r="D188" s="71">
        <v>8.0000000000000004E-4</v>
      </c>
      <c r="E188">
        <f t="shared" si="14"/>
        <v>4058.0183211816029</v>
      </c>
      <c r="F188">
        <f t="shared" si="15"/>
        <v>4058</v>
      </c>
      <c r="G188">
        <f t="shared" si="20"/>
        <v>8.8200000318465754E-3</v>
      </c>
      <c r="L188">
        <f>+G188</f>
        <v>8.8200000318465754E-3</v>
      </c>
      <c r="O188">
        <f t="shared" ca="1" si="18"/>
        <v>1.2167041664496539E-2</v>
      </c>
      <c r="Q188" s="2">
        <f t="shared" si="19"/>
        <v>40476.961600000039</v>
      </c>
    </row>
    <row r="189" spans="1:17" x14ac:dyDescent="0.2">
      <c r="A189" s="56" t="s">
        <v>192</v>
      </c>
      <c r="B189" s="70" t="s">
        <v>28</v>
      </c>
      <c r="C189" s="71">
        <v>55496.424199999776</v>
      </c>
      <c r="D189" s="71">
        <v>8.0000000000000004E-4</v>
      </c>
      <c r="E189">
        <f t="shared" si="14"/>
        <v>4060.0178641901339</v>
      </c>
      <c r="F189">
        <f t="shared" si="15"/>
        <v>4060</v>
      </c>
      <c r="G189">
        <f t="shared" si="20"/>
        <v>8.5999997754697688E-3</v>
      </c>
      <c r="L189">
        <f>+G189</f>
        <v>8.5999997754697688E-3</v>
      </c>
      <c r="O189">
        <f t="shared" ca="1" si="18"/>
        <v>1.2176144575102644E-2</v>
      </c>
      <c r="Q189" s="2">
        <f t="shared" si="19"/>
        <v>40477.924199999776</v>
      </c>
    </row>
    <row r="190" spans="1:17" x14ac:dyDescent="0.2">
      <c r="A190" s="56" t="s">
        <v>192</v>
      </c>
      <c r="B190" s="70" t="s">
        <v>28</v>
      </c>
      <c r="C190" s="71">
        <v>55497.387099999934</v>
      </c>
      <c r="D190" s="71">
        <v>5.9999999999999995E-4</v>
      </c>
      <c r="E190">
        <f t="shared" si="14"/>
        <v>4062.0180303689808</v>
      </c>
      <c r="F190">
        <f t="shared" si="15"/>
        <v>4062</v>
      </c>
      <c r="G190">
        <f t="shared" si="20"/>
        <v>8.6799999335198663E-3</v>
      </c>
      <c r="L190">
        <f>+G190</f>
        <v>8.6799999335198663E-3</v>
      </c>
      <c r="O190">
        <f t="shared" ca="1" si="18"/>
        <v>1.2185247485708752E-2</v>
      </c>
      <c r="Q190" s="2">
        <f t="shared" si="19"/>
        <v>40478.887099999934</v>
      </c>
    </row>
    <row r="191" spans="1:17" x14ac:dyDescent="0.2">
      <c r="A191" s="56" t="s">
        <v>192</v>
      </c>
      <c r="B191" s="70" t="s">
        <v>28</v>
      </c>
      <c r="C191" s="71">
        <v>55498.351300000213</v>
      </c>
      <c r="D191" s="71">
        <v>5.9999999999999995E-4</v>
      </c>
      <c r="E191">
        <f t="shared" si="14"/>
        <v>4064.0208969489827</v>
      </c>
      <c r="F191">
        <f t="shared" si="15"/>
        <v>4064</v>
      </c>
      <c r="G191">
        <f t="shared" si="20"/>
        <v>1.0060000211524311E-2</v>
      </c>
      <c r="L191">
        <f>+G191</f>
        <v>1.0060000211524311E-2</v>
      </c>
      <c r="O191">
        <f t="shared" ca="1" si="18"/>
        <v>1.2194350396314861E-2</v>
      </c>
      <c r="Q191" s="2">
        <f t="shared" si="19"/>
        <v>40479.851300000213</v>
      </c>
    </row>
    <row r="192" spans="1:17" x14ac:dyDescent="0.2">
      <c r="A192" s="56" t="s">
        <v>192</v>
      </c>
      <c r="B192" s="70" t="s">
        <v>42</v>
      </c>
      <c r="C192" s="71">
        <v>55500.516799999867</v>
      </c>
      <c r="D192" s="71">
        <v>1.9E-3</v>
      </c>
      <c r="E192">
        <f t="shared" si="14"/>
        <v>4068.5191416876746</v>
      </c>
      <c r="F192">
        <f t="shared" si="15"/>
        <v>4068.5</v>
      </c>
      <c r="G192">
        <f t="shared" si="20"/>
        <v>9.2149998599779792E-3</v>
      </c>
      <c r="L192">
        <f>+G192</f>
        <v>9.2149998599779792E-3</v>
      </c>
      <c r="O192">
        <f t="shared" ca="1" si="18"/>
        <v>1.2214831945178606E-2</v>
      </c>
      <c r="Q192" s="2">
        <f t="shared" si="19"/>
        <v>40482.016799999867</v>
      </c>
    </row>
    <row r="193" spans="1:18" x14ac:dyDescent="0.2">
      <c r="A193" s="29" t="s">
        <v>47</v>
      </c>
      <c r="B193" s="31" t="s">
        <v>28</v>
      </c>
      <c r="C193" s="30">
        <v>55506.6662</v>
      </c>
      <c r="D193" s="30">
        <v>5.0000000000000001E-4</v>
      </c>
      <c r="E193">
        <f t="shared" si="14"/>
        <v>4081.2928688643701</v>
      </c>
      <c r="F193">
        <f t="shared" si="15"/>
        <v>4081.5</v>
      </c>
      <c r="O193">
        <f t="shared" ca="1" si="18"/>
        <v>1.2274000864118307E-2</v>
      </c>
      <c r="Q193" s="2">
        <f t="shared" si="19"/>
        <v>40488.1662</v>
      </c>
      <c r="R193">
        <f>+C193-(C$7+F193*C$8)</f>
        <v>-9.9715000003925525E-2</v>
      </c>
    </row>
    <row r="194" spans="1:18" x14ac:dyDescent="0.2">
      <c r="A194" s="56" t="s">
        <v>192</v>
      </c>
      <c r="B194" s="70" t="s">
        <v>28</v>
      </c>
      <c r="C194" s="71">
        <v>55507.497400000226</v>
      </c>
      <c r="D194" s="71">
        <v>5.9999999999999995E-4</v>
      </c>
      <c r="E194">
        <f t="shared" si="14"/>
        <v>4083.0194636592978</v>
      </c>
      <c r="F194">
        <f t="shared" si="15"/>
        <v>4083</v>
      </c>
      <c r="G194">
        <f t="shared" ref="G194:G225" si="21">+C194-(C$7+F194*C$8)</f>
        <v>9.3700002253171988E-3</v>
      </c>
      <c r="L194">
        <f>+G194</f>
        <v>9.3700002253171988E-3</v>
      </c>
      <c r="O194">
        <f t="shared" ca="1" si="18"/>
        <v>1.228082804707289E-2</v>
      </c>
      <c r="Q194" s="2">
        <f t="shared" si="19"/>
        <v>40488.997400000226</v>
      </c>
    </row>
    <row r="195" spans="1:18" x14ac:dyDescent="0.2">
      <c r="A195" s="56" t="s">
        <v>192</v>
      </c>
      <c r="B195" s="70" t="s">
        <v>28</v>
      </c>
      <c r="C195" s="71">
        <v>55509.421999999788</v>
      </c>
      <c r="D195" s="71">
        <v>5.9999999999999995E-4</v>
      </c>
      <c r="E195">
        <f t="shared" si="14"/>
        <v>4087.0173033376632</v>
      </c>
      <c r="F195">
        <f t="shared" si="15"/>
        <v>4087</v>
      </c>
      <c r="G195">
        <f t="shared" si="21"/>
        <v>8.3299997859285213E-3</v>
      </c>
      <c r="L195">
        <f>+G195</f>
        <v>8.3299997859285213E-3</v>
      </c>
      <c r="O195">
        <f t="shared" ca="1" si="18"/>
        <v>1.2299033868285103E-2</v>
      </c>
      <c r="Q195" s="2">
        <f t="shared" si="19"/>
        <v>40490.921999999788</v>
      </c>
    </row>
    <row r="196" spans="1:18" x14ac:dyDescent="0.2">
      <c r="A196" s="56" t="s">
        <v>192</v>
      </c>
      <c r="B196" s="70" t="s">
        <v>28</v>
      </c>
      <c r="C196" s="71">
        <v>55510.38590000011</v>
      </c>
      <c r="D196" s="71">
        <v>4.0000000000000002E-4</v>
      </c>
      <c r="E196">
        <f t="shared" si="14"/>
        <v>4089.0195467483163</v>
      </c>
      <c r="F196">
        <f t="shared" si="15"/>
        <v>4089</v>
      </c>
      <c r="G196">
        <f t="shared" si="21"/>
        <v>9.410000107891392E-3</v>
      </c>
      <c r="L196">
        <f>+G196</f>
        <v>9.410000107891392E-3</v>
      </c>
      <c r="O196">
        <f t="shared" ca="1" si="18"/>
        <v>1.2308136778891211E-2</v>
      </c>
      <c r="Q196" s="2">
        <f t="shared" si="19"/>
        <v>40491.88590000011</v>
      </c>
    </row>
    <row r="197" spans="1:18" x14ac:dyDescent="0.2">
      <c r="A197" s="48" t="s">
        <v>1</v>
      </c>
      <c r="B197" s="49" t="s">
        <v>28</v>
      </c>
      <c r="C197" s="50">
        <v>55831.49</v>
      </c>
      <c r="D197" s="50">
        <v>2.9999999999999997E-4</v>
      </c>
      <c r="E197">
        <f t="shared" si="14"/>
        <v>4756.027087098304</v>
      </c>
      <c r="F197">
        <f t="shared" si="15"/>
        <v>4756</v>
      </c>
      <c r="G197">
        <f t="shared" si="21"/>
        <v>1.3039999997999985E-2</v>
      </c>
      <c r="K197">
        <f t="shared" ref="K194:K225" si="22">+G197</f>
        <v>1.3039999997999985E-2</v>
      </c>
      <c r="O197">
        <f t="shared" ca="1" si="18"/>
        <v>1.5343957466028237E-2</v>
      </c>
      <c r="Q197" s="2">
        <f t="shared" si="19"/>
        <v>40812.99</v>
      </c>
    </row>
    <row r="198" spans="1:18" x14ac:dyDescent="0.2">
      <c r="A198" s="48" t="s">
        <v>1</v>
      </c>
      <c r="B198" s="49" t="s">
        <v>28</v>
      </c>
      <c r="C198" s="50">
        <v>55834.3773</v>
      </c>
      <c r="D198" s="50">
        <v>2.9999999999999997E-4</v>
      </c>
      <c r="E198">
        <f t="shared" si="14"/>
        <v>4762.0246775098085</v>
      </c>
      <c r="F198">
        <f t="shared" si="15"/>
        <v>4762</v>
      </c>
      <c r="G198">
        <f t="shared" si="21"/>
        <v>1.1879999998200219E-2</v>
      </c>
      <c r="K198">
        <f t="shared" si="22"/>
        <v>1.1879999998200219E-2</v>
      </c>
      <c r="O198">
        <f t="shared" ca="1" si="18"/>
        <v>1.5371266197846558E-2</v>
      </c>
      <c r="Q198" s="2">
        <f t="shared" si="19"/>
        <v>40815.8773</v>
      </c>
    </row>
    <row r="199" spans="1:18" x14ac:dyDescent="0.2">
      <c r="A199" s="48" t="s">
        <v>1</v>
      </c>
      <c r="B199" s="49" t="s">
        <v>42</v>
      </c>
      <c r="C199" s="50">
        <v>55835.341500000002</v>
      </c>
      <c r="D199" s="50">
        <v>6.9999999999999999E-4</v>
      </c>
      <c r="E199">
        <f t="shared" si="14"/>
        <v>4764.0275440892356</v>
      </c>
      <c r="F199">
        <f t="shared" si="15"/>
        <v>4764</v>
      </c>
      <c r="G199">
        <f t="shared" si="21"/>
        <v>1.3259999999718275E-2</v>
      </c>
      <c r="K199">
        <f t="shared" si="22"/>
        <v>1.3259999999718275E-2</v>
      </c>
      <c r="O199">
        <f t="shared" ca="1" si="18"/>
        <v>1.5380369108452667E-2</v>
      </c>
      <c r="Q199" s="2">
        <f t="shared" si="19"/>
        <v>40816.841500000002</v>
      </c>
    </row>
    <row r="200" spans="1:18" x14ac:dyDescent="0.2">
      <c r="A200" s="48" t="s">
        <v>1</v>
      </c>
      <c r="B200" s="49" t="s">
        <v>42</v>
      </c>
      <c r="C200" s="50">
        <v>55840.3969</v>
      </c>
      <c r="D200" s="50">
        <v>2.0000000000000001E-4</v>
      </c>
      <c r="E200">
        <f t="shared" si="14"/>
        <v>4774.5287800419528</v>
      </c>
      <c r="F200">
        <f t="shared" si="15"/>
        <v>4774.5</v>
      </c>
      <c r="G200">
        <f t="shared" si="21"/>
        <v>1.3854999997420236E-2</v>
      </c>
      <c r="K200">
        <f t="shared" si="22"/>
        <v>1.3854999997420236E-2</v>
      </c>
      <c r="O200">
        <f t="shared" ca="1" si="18"/>
        <v>1.5428159389134733E-2</v>
      </c>
      <c r="Q200" s="2">
        <f t="shared" si="19"/>
        <v>40821.8969</v>
      </c>
    </row>
    <row r="201" spans="1:18" x14ac:dyDescent="0.2">
      <c r="A201" s="48" t="s">
        <v>1</v>
      </c>
      <c r="B201" s="49" t="s">
        <v>42</v>
      </c>
      <c r="C201" s="50">
        <v>55853.394999999997</v>
      </c>
      <c r="D201" s="50">
        <v>2.0000000000000001E-4</v>
      </c>
      <c r="E201">
        <f t="shared" si="14"/>
        <v>4801.5288423588909</v>
      </c>
      <c r="F201">
        <f t="shared" si="15"/>
        <v>4801.5</v>
      </c>
      <c r="G201">
        <f t="shared" si="21"/>
        <v>1.3884999993024394E-2</v>
      </c>
      <c r="K201">
        <f t="shared" si="22"/>
        <v>1.3884999993024394E-2</v>
      </c>
      <c r="O201">
        <f t="shared" ca="1" si="18"/>
        <v>1.5551048682317192E-2</v>
      </c>
      <c r="Q201" s="2">
        <f t="shared" si="19"/>
        <v>40834.894999999997</v>
      </c>
    </row>
    <row r="202" spans="1:18" x14ac:dyDescent="0.2">
      <c r="A202" s="48" t="s">
        <v>1</v>
      </c>
      <c r="B202" s="49" t="s">
        <v>42</v>
      </c>
      <c r="C202" s="50">
        <v>55854.3577</v>
      </c>
      <c r="D202" s="50">
        <v>2.0000000000000001E-4</v>
      </c>
      <c r="E202">
        <f t="shared" si="14"/>
        <v>4803.5285930911223</v>
      </c>
      <c r="F202">
        <f t="shared" si="15"/>
        <v>4803.5</v>
      </c>
      <c r="G202">
        <f t="shared" si="21"/>
        <v>1.3764999996055849E-2</v>
      </c>
      <c r="K202">
        <f t="shared" si="22"/>
        <v>1.3764999996055849E-2</v>
      </c>
      <c r="O202">
        <f t="shared" ca="1" si="18"/>
        <v>1.55601515929233E-2</v>
      </c>
      <c r="Q202" s="2">
        <f t="shared" si="19"/>
        <v>40835.8577</v>
      </c>
    </row>
    <row r="203" spans="1:18" x14ac:dyDescent="0.2">
      <c r="A203" s="56" t="s">
        <v>192</v>
      </c>
      <c r="B203" s="70" t="s">
        <v>28</v>
      </c>
      <c r="C203" s="71">
        <v>56111.673200000077</v>
      </c>
      <c r="D203" s="71">
        <v>1E-3</v>
      </c>
      <c r="E203">
        <f t="shared" si="14"/>
        <v>5338.0324463556517</v>
      </c>
      <c r="F203">
        <f t="shared" si="15"/>
        <v>5338</v>
      </c>
      <c r="G203">
        <f t="shared" si="21"/>
        <v>1.5620000071066897E-2</v>
      </c>
      <c r="L203">
        <f>+G203</f>
        <v>1.5620000071066897E-2</v>
      </c>
      <c r="O203">
        <f t="shared" ca="1" si="18"/>
        <v>1.7992904452405672E-2</v>
      </c>
      <c r="Q203" s="2">
        <f t="shared" si="19"/>
        <v>41093.173200000077</v>
      </c>
    </row>
    <row r="204" spans="1:18" x14ac:dyDescent="0.2">
      <c r="A204" s="56" t="s">
        <v>192</v>
      </c>
      <c r="B204" s="70" t="s">
        <v>42</v>
      </c>
      <c r="C204" s="71">
        <v>56119.619700000156</v>
      </c>
      <c r="D204" s="71">
        <v>8.0000000000000004E-4</v>
      </c>
      <c r="E204">
        <f t="shared" si="14"/>
        <v>5354.5391661996064</v>
      </c>
      <c r="F204">
        <f t="shared" si="15"/>
        <v>5354.5</v>
      </c>
      <c r="G204">
        <f t="shared" si="21"/>
        <v>1.8855000154871959E-2</v>
      </c>
      <c r="L204">
        <f>+G204</f>
        <v>1.8855000154871959E-2</v>
      </c>
      <c r="O204">
        <f t="shared" ca="1" si="18"/>
        <v>1.8068003464906057E-2</v>
      </c>
      <c r="Q204" s="2">
        <f t="shared" si="19"/>
        <v>41101.119700000156</v>
      </c>
    </row>
    <row r="205" spans="1:18" x14ac:dyDescent="0.2">
      <c r="A205" s="56" t="s">
        <v>192</v>
      </c>
      <c r="B205" s="70" t="s">
        <v>42</v>
      </c>
      <c r="C205" s="71">
        <v>56120.580699999817</v>
      </c>
      <c r="D205" s="71">
        <v>8.0000000000000004E-4</v>
      </c>
      <c r="E205">
        <f t="shared" si="14"/>
        <v>5356.5353856376341</v>
      </c>
      <c r="F205">
        <f t="shared" si="15"/>
        <v>5356.5</v>
      </c>
      <c r="G205">
        <f t="shared" si="21"/>
        <v>1.7034999815223273E-2</v>
      </c>
      <c r="L205">
        <f>+G205</f>
        <v>1.7034999815223273E-2</v>
      </c>
      <c r="O205">
        <f t="shared" ca="1" si="18"/>
        <v>1.8077106375512166E-2</v>
      </c>
      <c r="Q205" s="2">
        <f t="shared" si="19"/>
        <v>41102.080699999817</v>
      </c>
    </row>
    <row r="206" spans="1:18" x14ac:dyDescent="0.2">
      <c r="A206" s="56" t="s">
        <v>192</v>
      </c>
      <c r="B206" s="70" t="s">
        <v>28</v>
      </c>
      <c r="C206" s="71">
        <v>56125.635799999814</v>
      </c>
      <c r="D206" s="71">
        <v>1.1000000000000001E-3</v>
      </c>
      <c r="E206">
        <f t="shared" si="14"/>
        <v>5367.0359984209117</v>
      </c>
      <c r="F206">
        <f t="shared" si="15"/>
        <v>5367</v>
      </c>
      <c r="G206">
        <f t="shared" si="21"/>
        <v>1.7329999813227914E-2</v>
      </c>
      <c r="L206">
        <f>+G206</f>
        <v>1.7329999813227914E-2</v>
      </c>
      <c r="O206">
        <f t="shared" ca="1" si="18"/>
        <v>1.8124896656194232E-2</v>
      </c>
      <c r="Q206" s="2">
        <f t="shared" si="19"/>
        <v>41107.135799999814</v>
      </c>
    </row>
    <row r="207" spans="1:18" x14ac:dyDescent="0.2">
      <c r="A207" s="56" t="s">
        <v>192</v>
      </c>
      <c r="B207" s="70" t="s">
        <v>28</v>
      </c>
      <c r="C207" s="71">
        <v>56126.599899999797</v>
      </c>
      <c r="D207" s="71">
        <v>6.9999999999999999E-4</v>
      </c>
      <c r="E207">
        <f t="shared" si="14"/>
        <v>5369.0386572771531</v>
      </c>
      <c r="F207">
        <f t="shared" si="15"/>
        <v>5369</v>
      </c>
      <c r="G207">
        <f t="shared" si="21"/>
        <v>1.860999979544431E-2</v>
      </c>
      <c r="L207">
        <f>+G207</f>
        <v>1.860999979544431E-2</v>
      </c>
      <c r="O207">
        <f t="shared" ca="1" si="18"/>
        <v>1.8133999566800341E-2</v>
      </c>
      <c r="Q207" s="2">
        <f t="shared" si="19"/>
        <v>41108.099899999797</v>
      </c>
    </row>
    <row r="208" spans="1:18" x14ac:dyDescent="0.2">
      <c r="A208" s="56" t="s">
        <v>192</v>
      </c>
      <c r="B208" s="70" t="s">
        <v>28</v>
      </c>
      <c r="C208" s="71">
        <v>56127.563200000208</v>
      </c>
      <c r="D208" s="71">
        <v>1.1000000000000001E-3</v>
      </c>
      <c r="E208">
        <f t="shared" si="14"/>
        <v>5371.0396543491088</v>
      </c>
      <c r="F208">
        <f t="shared" si="15"/>
        <v>5371</v>
      </c>
      <c r="G208">
        <f t="shared" si="21"/>
        <v>1.9090000205324031E-2</v>
      </c>
      <c r="L208">
        <f>+G208</f>
        <v>1.9090000205324031E-2</v>
      </c>
      <c r="O208">
        <f t="shared" ca="1" si="18"/>
        <v>1.8143102477406449E-2</v>
      </c>
      <c r="Q208" s="2">
        <f t="shared" si="19"/>
        <v>41109.063200000208</v>
      </c>
    </row>
    <row r="209" spans="1:17" x14ac:dyDescent="0.2">
      <c r="A209" s="56" t="s">
        <v>192</v>
      </c>
      <c r="B209" s="70" t="s">
        <v>28</v>
      </c>
      <c r="C209" s="71">
        <v>56128.533700000029</v>
      </c>
      <c r="D209" s="71">
        <v>3.7000000000000002E-3</v>
      </c>
      <c r="E209">
        <f t="shared" si="14"/>
        <v>5373.0556074863962</v>
      </c>
      <c r="F209">
        <f t="shared" si="15"/>
        <v>5373</v>
      </c>
      <c r="G209">
        <f t="shared" si="21"/>
        <v>2.6770000025862828E-2</v>
      </c>
      <c r="L209">
        <f>+G209</f>
        <v>2.6770000025862828E-2</v>
      </c>
      <c r="O209">
        <f t="shared" ca="1" si="18"/>
        <v>1.8152205388012557E-2</v>
      </c>
      <c r="Q209" s="2">
        <f t="shared" si="19"/>
        <v>41110.033700000029</v>
      </c>
    </row>
    <row r="210" spans="1:17" x14ac:dyDescent="0.2">
      <c r="A210" s="56" t="s">
        <v>192</v>
      </c>
      <c r="B210" s="70" t="s">
        <v>42</v>
      </c>
      <c r="C210" s="71">
        <v>56132.61530000018</v>
      </c>
      <c r="D210" s="71">
        <v>5.0000000000000001E-3</v>
      </c>
      <c r="E210">
        <f t="shared" si="14"/>
        <v>5381.534035437935</v>
      </c>
      <c r="F210">
        <f t="shared" si="15"/>
        <v>5381.5</v>
      </c>
      <c r="G210">
        <f t="shared" si="21"/>
        <v>1.6385000177251641E-2</v>
      </c>
      <c r="L210">
        <f>+G210</f>
        <v>1.6385000177251641E-2</v>
      </c>
      <c r="O210">
        <f t="shared" ca="1" si="18"/>
        <v>1.8190892758088516E-2</v>
      </c>
      <c r="Q210" s="2">
        <f t="shared" si="19"/>
        <v>41114.11530000018</v>
      </c>
    </row>
    <row r="211" spans="1:17" x14ac:dyDescent="0.2">
      <c r="A211" s="56" t="s">
        <v>192</v>
      </c>
      <c r="B211" s="70" t="s">
        <v>42</v>
      </c>
      <c r="C211" s="71">
        <v>56133.577200000174</v>
      </c>
      <c r="D211" s="71">
        <v>1E-3</v>
      </c>
      <c r="E211">
        <f t="shared" si="14"/>
        <v>5383.5321243849758</v>
      </c>
      <c r="F211">
        <f t="shared" si="15"/>
        <v>5383.5</v>
      </c>
      <c r="G211">
        <f t="shared" si="21"/>
        <v>1.5465000171388965E-2</v>
      </c>
      <c r="L211">
        <f>+G211</f>
        <v>1.5465000171388965E-2</v>
      </c>
      <c r="O211">
        <f t="shared" ca="1" si="18"/>
        <v>1.8199995668694624E-2</v>
      </c>
      <c r="Q211" s="2">
        <f t="shared" si="19"/>
        <v>41115.077200000174</v>
      </c>
    </row>
    <row r="212" spans="1:17" x14ac:dyDescent="0.2">
      <c r="A212" s="56" t="s">
        <v>192</v>
      </c>
      <c r="B212" s="70" t="s">
        <v>42</v>
      </c>
      <c r="C212" s="71">
        <v>56134.543699999806</v>
      </c>
      <c r="D212" s="71">
        <v>3.5999999999999999E-3</v>
      </c>
      <c r="E212">
        <f t="shared" si="14"/>
        <v>5385.5397685960043</v>
      </c>
      <c r="F212">
        <f t="shared" si="15"/>
        <v>5385.5</v>
      </c>
      <c r="G212">
        <f t="shared" si="21"/>
        <v>1.9144999801937956E-2</v>
      </c>
      <c r="L212">
        <f>+G212</f>
        <v>1.9144999801937956E-2</v>
      </c>
      <c r="O212">
        <f t="shared" ca="1" si="18"/>
        <v>1.8209098579300732E-2</v>
      </c>
      <c r="Q212" s="2">
        <f t="shared" si="19"/>
        <v>41116.043699999806</v>
      </c>
    </row>
    <row r="213" spans="1:17" x14ac:dyDescent="0.2">
      <c r="A213" s="56" t="s">
        <v>192</v>
      </c>
      <c r="B213" s="70" t="s">
        <v>42</v>
      </c>
      <c r="C213" s="71">
        <v>56137.428199999966</v>
      </c>
      <c r="D213" s="71">
        <v>1.6999999999999999E-3</v>
      </c>
      <c r="E213">
        <f t="shared" ref="E213:E276" si="23">+(C213-C$7)/C$8</f>
        <v>5391.5315427597316</v>
      </c>
      <c r="F213">
        <f t="shared" ref="F213:F276" si="24">ROUND(2*E213,0)/2</f>
        <v>5391.5</v>
      </c>
      <c r="G213">
        <f t="shared" si="21"/>
        <v>1.5184999960183632E-2</v>
      </c>
      <c r="L213">
        <f>+G213</f>
        <v>1.5184999960183632E-2</v>
      </c>
      <c r="O213">
        <f t="shared" ref="O213:O276" ca="1" si="25">+C$11+C$12*$F213</f>
        <v>1.8236407311119057E-2</v>
      </c>
      <c r="Q213" s="2">
        <f t="shared" ref="Q213:Q276" si="26">+C213-15018.5</f>
        <v>41118.928199999966</v>
      </c>
    </row>
    <row r="214" spans="1:17" x14ac:dyDescent="0.2">
      <c r="A214" s="56" t="s">
        <v>192</v>
      </c>
      <c r="B214" s="70" t="s">
        <v>28</v>
      </c>
      <c r="C214" s="71">
        <v>56137.670700000133</v>
      </c>
      <c r="D214" s="71">
        <v>1.1999999999999999E-3</v>
      </c>
      <c r="E214">
        <f t="shared" si="23"/>
        <v>5392.0352713905613</v>
      </c>
      <c r="F214">
        <f t="shared" si="24"/>
        <v>5392</v>
      </c>
      <c r="G214">
        <f t="shared" si="21"/>
        <v>1.6980000131297857E-2</v>
      </c>
      <c r="L214">
        <f>+G214</f>
        <v>1.6980000131297857E-2</v>
      </c>
      <c r="O214">
        <f t="shared" ca="1" si="25"/>
        <v>1.8238683038770583E-2</v>
      </c>
      <c r="Q214" s="2">
        <f t="shared" si="26"/>
        <v>41119.170700000133</v>
      </c>
    </row>
    <row r="215" spans="1:17" x14ac:dyDescent="0.2">
      <c r="A215" s="56" t="s">
        <v>192</v>
      </c>
      <c r="B215" s="70" t="s">
        <v>28</v>
      </c>
      <c r="C215" s="71">
        <v>56138.63469999982</v>
      </c>
      <c r="D215" s="71">
        <v>1.4E-3</v>
      </c>
      <c r="E215">
        <f t="shared" si="23"/>
        <v>5394.0377225230413</v>
      </c>
      <c r="F215">
        <f t="shared" si="24"/>
        <v>5394</v>
      </c>
      <c r="G215">
        <f t="shared" si="21"/>
        <v>1.8159999817726202E-2</v>
      </c>
      <c r="L215">
        <f>+G215</f>
        <v>1.8159999817726202E-2</v>
      </c>
      <c r="O215">
        <f t="shared" ca="1" si="25"/>
        <v>1.8247785949376691E-2</v>
      </c>
      <c r="Q215" s="2">
        <f t="shared" si="26"/>
        <v>41120.13469999982</v>
      </c>
    </row>
    <row r="216" spans="1:17" x14ac:dyDescent="0.2">
      <c r="A216" s="56" t="s">
        <v>192</v>
      </c>
      <c r="B216" s="70" t="s">
        <v>28</v>
      </c>
      <c r="C216" s="71">
        <v>56141.521399999969</v>
      </c>
      <c r="D216" s="71">
        <v>2.5000000000000001E-3</v>
      </c>
      <c r="E216">
        <f t="shared" si="23"/>
        <v>5400.0340665959693</v>
      </c>
      <c r="F216">
        <f t="shared" si="24"/>
        <v>5400</v>
      </c>
      <c r="G216">
        <f t="shared" si="21"/>
        <v>1.6399999964050949E-2</v>
      </c>
      <c r="L216">
        <f>+G216</f>
        <v>1.6399999964050949E-2</v>
      </c>
      <c r="O216">
        <f t="shared" ca="1" si="25"/>
        <v>1.8275094681195016E-2</v>
      </c>
      <c r="Q216" s="2">
        <f t="shared" si="26"/>
        <v>41123.021399999969</v>
      </c>
    </row>
    <row r="217" spans="1:17" x14ac:dyDescent="0.2">
      <c r="A217" s="56" t="s">
        <v>192</v>
      </c>
      <c r="B217" s="70" t="s">
        <v>42</v>
      </c>
      <c r="C217" s="71">
        <v>56149.465700000059</v>
      </c>
      <c r="D217" s="71">
        <v>1.1000000000000001E-3</v>
      </c>
      <c r="E217">
        <f t="shared" si="23"/>
        <v>5416.5362165307233</v>
      </c>
      <c r="F217">
        <f t="shared" si="24"/>
        <v>5416.5</v>
      </c>
      <c r="G217">
        <f t="shared" si="21"/>
        <v>1.7435000052500982E-2</v>
      </c>
      <c r="L217">
        <f>+G217</f>
        <v>1.7435000052500982E-2</v>
      </c>
      <c r="O217">
        <f t="shared" ca="1" si="25"/>
        <v>1.8350193693695407E-2</v>
      </c>
      <c r="Q217" s="2">
        <f t="shared" si="26"/>
        <v>41130.965700000059</v>
      </c>
    </row>
    <row r="218" spans="1:17" x14ac:dyDescent="0.2">
      <c r="A218" s="56" t="s">
        <v>192</v>
      </c>
      <c r="B218" s="70" t="s">
        <v>42</v>
      </c>
      <c r="C218" s="71">
        <v>56150.428199999966</v>
      </c>
      <c r="D218" s="71">
        <v>8.9999999999999998E-4</v>
      </c>
      <c r="E218">
        <f t="shared" si="23"/>
        <v>5418.5355518164606</v>
      </c>
      <c r="F218">
        <f t="shared" si="24"/>
        <v>5418.5</v>
      </c>
      <c r="G218">
        <f t="shared" si="21"/>
        <v>1.7114999965997413E-2</v>
      </c>
      <c r="L218">
        <f>+G218</f>
        <v>1.7114999965997413E-2</v>
      </c>
      <c r="O218">
        <f t="shared" ca="1" si="25"/>
        <v>1.8359296604301516E-2</v>
      </c>
      <c r="Q218" s="2">
        <f t="shared" si="26"/>
        <v>41131.928199999966</v>
      </c>
    </row>
    <row r="219" spans="1:17" x14ac:dyDescent="0.2">
      <c r="A219" s="56" t="s">
        <v>192</v>
      </c>
      <c r="B219" s="70" t="s">
        <v>28</v>
      </c>
      <c r="C219" s="71">
        <v>56153.558600000106</v>
      </c>
      <c r="D219" s="71">
        <v>5.9999999999999995E-4</v>
      </c>
      <c r="E219">
        <f t="shared" si="23"/>
        <v>5425.0381171976123</v>
      </c>
      <c r="F219">
        <f t="shared" si="24"/>
        <v>5425</v>
      </c>
      <c r="G219">
        <f t="shared" si="21"/>
        <v>1.8350000100326724E-2</v>
      </c>
      <c r="L219">
        <f>+G219</f>
        <v>1.8350000100326724E-2</v>
      </c>
      <c r="O219">
        <f t="shared" ca="1" si="25"/>
        <v>1.8388881063771366E-2</v>
      </c>
      <c r="Q219" s="2">
        <f t="shared" si="26"/>
        <v>41135.058600000106</v>
      </c>
    </row>
    <row r="220" spans="1:17" x14ac:dyDescent="0.2">
      <c r="A220" s="56" t="s">
        <v>192</v>
      </c>
      <c r="B220" s="70" t="s">
        <v>28</v>
      </c>
      <c r="C220" s="71">
        <v>56158.370500000194</v>
      </c>
      <c r="D220" s="71">
        <v>1.4E-3</v>
      </c>
      <c r="E220">
        <f t="shared" si="23"/>
        <v>5435.0335472885699</v>
      </c>
      <c r="F220">
        <f t="shared" si="24"/>
        <v>5435</v>
      </c>
      <c r="G220">
        <f t="shared" si="21"/>
        <v>1.6150000192283187E-2</v>
      </c>
      <c r="L220">
        <f>+G220</f>
        <v>1.6150000192283187E-2</v>
      </c>
      <c r="O220">
        <f t="shared" ca="1" si="25"/>
        <v>1.8434395616801907E-2</v>
      </c>
      <c r="Q220" s="2">
        <f t="shared" si="26"/>
        <v>41139.870500000194</v>
      </c>
    </row>
    <row r="221" spans="1:17" x14ac:dyDescent="0.2">
      <c r="A221" s="56" t="s">
        <v>192</v>
      </c>
      <c r="B221" s="70" t="s">
        <v>42</v>
      </c>
      <c r="C221" s="71">
        <v>56158.61269999994</v>
      </c>
      <c r="D221" s="71">
        <v>8.0000000000000004E-4</v>
      </c>
      <c r="E221">
        <f t="shared" si="23"/>
        <v>5435.5366527490833</v>
      </c>
      <c r="F221">
        <f t="shared" si="24"/>
        <v>5435.5</v>
      </c>
      <c r="G221">
        <f t="shared" si="21"/>
        <v>1.7644999934418593E-2</v>
      </c>
      <c r="L221">
        <f>+G221</f>
        <v>1.7644999934418593E-2</v>
      </c>
      <c r="O221">
        <f t="shared" ca="1" si="25"/>
        <v>1.8436671344453433E-2</v>
      </c>
      <c r="Q221" s="2">
        <f t="shared" si="26"/>
        <v>41140.11269999994</v>
      </c>
    </row>
    <row r="222" spans="1:17" x14ac:dyDescent="0.2">
      <c r="A222" s="56" t="s">
        <v>192</v>
      </c>
      <c r="B222" s="70" t="s">
        <v>42</v>
      </c>
      <c r="C222" s="71">
        <v>56161.503399999812</v>
      </c>
      <c r="D222" s="71">
        <v>8.9999999999999998E-4</v>
      </c>
      <c r="E222">
        <f t="shared" si="23"/>
        <v>5441.5413057473024</v>
      </c>
      <c r="F222">
        <f t="shared" si="24"/>
        <v>5441.5</v>
      </c>
      <c r="G222">
        <f t="shared" si="21"/>
        <v>1.9884999812347814E-2</v>
      </c>
      <c r="L222">
        <f>+G222</f>
        <v>1.9884999812347814E-2</v>
      </c>
      <c r="O222">
        <f t="shared" ca="1" si="25"/>
        <v>1.8463980076271758E-2</v>
      </c>
      <c r="Q222" s="2">
        <f t="shared" si="26"/>
        <v>41143.003399999812</v>
      </c>
    </row>
    <row r="223" spans="1:17" x14ac:dyDescent="0.2">
      <c r="A223" s="56" t="s">
        <v>192</v>
      </c>
      <c r="B223" s="70" t="s">
        <v>42</v>
      </c>
      <c r="C223" s="71">
        <v>56162.462900000159</v>
      </c>
      <c r="D223" s="71">
        <v>6.9999999999999999E-4</v>
      </c>
      <c r="E223">
        <f t="shared" si="23"/>
        <v>5443.5344093395552</v>
      </c>
      <c r="F223">
        <f t="shared" si="24"/>
        <v>5443.5</v>
      </c>
      <c r="G223">
        <f t="shared" si="21"/>
        <v>1.6565000158152543E-2</v>
      </c>
      <c r="L223">
        <f>+G223</f>
        <v>1.6565000158152543E-2</v>
      </c>
      <c r="O223">
        <f t="shared" ca="1" si="25"/>
        <v>1.8473082986877866E-2</v>
      </c>
      <c r="Q223" s="2">
        <f t="shared" si="26"/>
        <v>41143.962900000159</v>
      </c>
    </row>
    <row r="224" spans="1:17" x14ac:dyDescent="0.2">
      <c r="A224" s="56" t="s">
        <v>192</v>
      </c>
      <c r="B224" s="70" t="s">
        <v>28</v>
      </c>
      <c r="C224" s="71">
        <v>56163.662800000049</v>
      </c>
      <c r="D224" s="71">
        <v>6.9999999999999999E-4</v>
      </c>
      <c r="E224">
        <f t="shared" si="23"/>
        <v>5446.0268793752639</v>
      </c>
      <c r="F224">
        <f t="shared" si="24"/>
        <v>5446</v>
      </c>
      <c r="G224">
        <f t="shared" si="21"/>
        <v>1.2940000044181943E-2</v>
      </c>
      <c r="L224">
        <f>+G224</f>
        <v>1.2940000044181943E-2</v>
      </c>
      <c r="O224">
        <f t="shared" ca="1" si="25"/>
        <v>1.84844616251355E-2</v>
      </c>
      <c r="Q224" s="2">
        <f t="shared" si="26"/>
        <v>41145.162800000049</v>
      </c>
    </row>
    <row r="225" spans="1:17" x14ac:dyDescent="0.2">
      <c r="A225" s="56" t="s">
        <v>192</v>
      </c>
      <c r="B225" s="70" t="s">
        <v>28</v>
      </c>
      <c r="C225" s="71">
        <v>56166.557399999816</v>
      </c>
      <c r="D225" s="71">
        <v>8.9999999999999998E-4</v>
      </c>
      <c r="E225">
        <f t="shared" si="23"/>
        <v>5452.0396335759806</v>
      </c>
      <c r="F225">
        <f t="shared" si="24"/>
        <v>5452</v>
      </c>
      <c r="G225">
        <f t="shared" si="21"/>
        <v>1.9079999809036963E-2</v>
      </c>
      <c r="L225">
        <f>+G225</f>
        <v>1.9079999809036963E-2</v>
      </c>
      <c r="O225">
        <f t="shared" ca="1" si="25"/>
        <v>1.8511770356953824E-2</v>
      </c>
      <c r="Q225" s="2">
        <f t="shared" si="26"/>
        <v>41148.057399999816</v>
      </c>
    </row>
    <row r="226" spans="1:17" x14ac:dyDescent="0.2">
      <c r="A226" s="56" t="s">
        <v>192</v>
      </c>
      <c r="B226" s="70" t="s">
        <v>28</v>
      </c>
      <c r="C226" s="71">
        <v>56167.522900000215</v>
      </c>
      <c r="D226" s="71">
        <v>1.1999999999999999E-3</v>
      </c>
      <c r="E226">
        <f t="shared" si="23"/>
        <v>5454.0452005571369</v>
      </c>
      <c r="F226">
        <f t="shared" si="24"/>
        <v>5454</v>
      </c>
      <c r="G226">
        <f t="shared" ref="G226:G257" si="27">+C226-(C$7+F226*C$8)</f>
        <v>2.1760000214271713E-2</v>
      </c>
      <c r="L226">
        <f>+G226</f>
        <v>2.1760000214271713E-2</v>
      </c>
      <c r="O226">
        <f t="shared" ca="1" si="25"/>
        <v>1.8520873267559933E-2</v>
      </c>
      <c r="Q226" s="2">
        <f t="shared" si="26"/>
        <v>41149.022900000215</v>
      </c>
    </row>
    <row r="227" spans="1:17" x14ac:dyDescent="0.2">
      <c r="A227" s="56" t="s">
        <v>192</v>
      </c>
      <c r="B227" s="70" t="s">
        <v>28</v>
      </c>
      <c r="C227" s="71">
        <v>56168.480700000189</v>
      </c>
      <c r="D227" s="71">
        <v>2.2000000000000001E-3</v>
      </c>
      <c r="E227">
        <f t="shared" si="23"/>
        <v>5456.0347728551251</v>
      </c>
      <c r="F227">
        <f t="shared" si="24"/>
        <v>5456</v>
      </c>
      <c r="G227">
        <f t="shared" si="27"/>
        <v>1.674000018829247E-2</v>
      </c>
      <c r="L227">
        <f>+G227</f>
        <v>1.674000018829247E-2</v>
      </c>
      <c r="O227">
        <f t="shared" ca="1" si="25"/>
        <v>1.8529976178166041E-2</v>
      </c>
      <c r="Q227" s="2">
        <f t="shared" si="26"/>
        <v>41149.980700000189</v>
      </c>
    </row>
    <row r="228" spans="1:17" x14ac:dyDescent="0.2">
      <c r="A228" s="56" t="s">
        <v>192</v>
      </c>
      <c r="B228" s="70" t="s">
        <v>42</v>
      </c>
      <c r="C228" s="71">
        <v>56175.463099999819</v>
      </c>
      <c r="D228" s="71">
        <v>1.1999999999999999E-3</v>
      </c>
      <c r="E228">
        <f t="shared" si="23"/>
        <v>5470.5388338418725</v>
      </c>
      <c r="F228">
        <f t="shared" si="24"/>
        <v>5470.5</v>
      </c>
      <c r="G228">
        <f t="shared" si="27"/>
        <v>1.8694999816943891E-2</v>
      </c>
      <c r="L228">
        <f>+G228</f>
        <v>1.8694999816943891E-2</v>
      </c>
      <c r="O228">
        <f t="shared" ca="1" si="25"/>
        <v>1.8595972280060324E-2</v>
      </c>
      <c r="Q228" s="2">
        <f t="shared" si="26"/>
        <v>41156.963099999819</v>
      </c>
    </row>
    <row r="229" spans="1:17" x14ac:dyDescent="0.2">
      <c r="A229" s="56" t="s">
        <v>192</v>
      </c>
      <c r="B229" s="70" t="s">
        <v>28</v>
      </c>
      <c r="C229" s="71">
        <v>56181.479999999981</v>
      </c>
      <c r="D229" s="71">
        <v>8.9999999999999998E-4</v>
      </c>
      <c r="E229">
        <f t="shared" si="23"/>
        <v>5483.0373278493971</v>
      </c>
      <c r="F229">
        <f t="shared" si="24"/>
        <v>5483</v>
      </c>
      <c r="G229">
        <f t="shared" si="27"/>
        <v>1.7969999978959095E-2</v>
      </c>
      <c r="L229">
        <f>+G229</f>
        <v>1.7969999978959095E-2</v>
      </c>
      <c r="O229">
        <f t="shared" ca="1" si="25"/>
        <v>1.86528654713485E-2</v>
      </c>
      <c r="Q229" s="2">
        <f t="shared" si="26"/>
        <v>41162.979999999981</v>
      </c>
    </row>
    <row r="230" spans="1:17" x14ac:dyDescent="0.2">
      <c r="A230" s="56" t="s">
        <v>192</v>
      </c>
      <c r="B230" s="70" t="s">
        <v>28</v>
      </c>
      <c r="C230" s="71">
        <v>56185.329100000206</v>
      </c>
      <c r="D230" s="71">
        <v>8.0000000000000004E-4</v>
      </c>
      <c r="E230">
        <f t="shared" si="23"/>
        <v>5491.0327994852687</v>
      </c>
      <c r="F230">
        <f t="shared" si="24"/>
        <v>5491</v>
      </c>
      <c r="G230">
        <f t="shared" si="27"/>
        <v>1.5790000201377552E-2</v>
      </c>
      <c r="L230">
        <f>+G230</f>
        <v>1.5790000201377552E-2</v>
      </c>
      <c r="O230">
        <f t="shared" ca="1" si="25"/>
        <v>1.8689277113772933E-2</v>
      </c>
      <c r="Q230" s="2">
        <f t="shared" si="26"/>
        <v>41166.829100000206</v>
      </c>
    </row>
    <row r="231" spans="1:17" x14ac:dyDescent="0.2">
      <c r="A231" s="56" t="s">
        <v>192</v>
      </c>
      <c r="B231" s="70" t="s">
        <v>42</v>
      </c>
      <c r="C231" s="71">
        <v>56186.533199999947</v>
      </c>
      <c r="D231" s="71">
        <v>2.0999999999999999E-3</v>
      </c>
      <c r="E231">
        <f t="shared" si="23"/>
        <v>5493.5339938928228</v>
      </c>
      <c r="F231">
        <f t="shared" si="24"/>
        <v>5493.5</v>
      </c>
      <c r="G231">
        <f t="shared" si="27"/>
        <v>1.636499994492624E-2</v>
      </c>
      <c r="L231">
        <f>+G231</f>
        <v>1.636499994492624E-2</v>
      </c>
      <c r="O231">
        <f t="shared" ca="1" si="25"/>
        <v>1.8700655752030566E-2</v>
      </c>
      <c r="Q231" s="2">
        <f t="shared" si="26"/>
        <v>41168.033199999947</v>
      </c>
    </row>
    <row r="232" spans="1:17" x14ac:dyDescent="0.2">
      <c r="A232" s="56" t="s">
        <v>192</v>
      </c>
      <c r="B232" s="70" t="s">
        <v>42</v>
      </c>
      <c r="C232" s="71">
        <v>56187.49850000022</v>
      </c>
      <c r="D232" s="71">
        <v>1.1999999999999999E-3</v>
      </c>
      <c r="E232">
        <f t="shared" si="23"/>
        <v>5495.539145427425</v>
      </c>
      <c r="F232">
        <f t="shared" si="24"/>
        <v>5495.5</v>
      </c>
      <c r="G232">
        <f t="shared" si="27"/>
        <v>1.884500021697022E-2</v>
      </c>
      <c r="L232">
        <f>+G232</f>
        <v>1.884500021697022E-2</v>
      </c>
      <c r="O232">
        <f t="shared" ca="1" si="25"/>
        <v>1.8709758662636675E-2</v>
      </c>
      <c r="Q232" s="2">
        <f t="shared" si="26"/>
        <v>41168.99850000022</v>
      </c>
    </row>
    <row r="233" spans="1:17" x14ac:dyDescent="0.2">
      <c r="A233" s="56" t="s">
        <v>192</v>
      </c>
      <c r="B233" s="70" t="s">
        <v>42</v>
      </c>
      <c r="C233" s="71">
        <v>56191.346799999941</v>
      </c>
      <c r="D233" s="71">
        <v>1E-3</v>
      </c>
      <c r="E233">
        <f t="shared" si="23"/>
        <v>5503.5329552770772</v>
      </c>
      <c r="F233">
        <f t="shared" si="24"/>
        <v>5503.5</v>
      </c>
      <c r="G233">
        <f t="shared" si="27"/>
        <v>1.5864999935729429E-2</v>
      </c>
      <c r="L233">
        <f>+G233</f>
        <v>1.5864999935729429E-2</v>
      </c>
      <c r="O233">
        <f t="shared" ca="1" si="25"/>
        <v>1.8746170305061108E-2</v>
      </c>
      <c r="Q233" s="2">
        <f t="shared" si="26"/>
        <v>41172.846799999941</v>
      </c>
    </row>
    <row r="234" spans="1:17" x14ac:dyDescent="0.2">
      <c r="A234" s="56" t="s">
        <v>192</v>
      </c>
      <c r="B234" s="70" t="s">
        <v>42</v>
      </c>
      <c r="C234" s="71">
        <v>56193.273200000171</v>
      </c>
      <c r="D234" s="71">
        <v>2.3999999999999998E-3</v>
      </c>
      <c r="E234">
        <f t="shared" si="23"/>
        <v>5507.5345339734686</v>
      </c>
      <c r="F234">
        <f t="shared" si="24"/>
        <v>5507.5</v>
      </c>
      <c r="G234">
        <f t="shared" si="27"/>
        <v>1.6625000163912773E-2</v>
      </c>
      <c r="L234">
        <f>+G234</f>
        <v>1.6625000163912773E-2</v>
      </c>
      <c r="O234">
        <f t="shared" ca="1" si="25"/>
        <v>1.8764376126273324E-2</v>
      </c>
      <c r="Q234" s="2">
        <f t="shared" si="26"/>
        <v>41174.773200000171</v>
      </c>
    </row>
    <row r="235" spans="1:17" x14ac:dyDescent="0.2">
      <c r="A235" s="56" t="s">
        <v>192</v>
      </c>
      <c r="B235" s="70" t="s">
        <v>28</v>
      </c>
      <c r="C235" s="71">
        <v>56195.44299999997</v>
      </c>
      <c r="D235" s="71">
        <v>1.1000000000000001E-3</v>
      </c>
      <c r="E235">
        <f t="shared" si="23"/>
        <v>5512.0417108077663</v>
      </c>
      <c r="F235">
        <f t="shared" si="24"/>
        <v>5512</v>
      </c>
      <c r="G235">
        <f t="shared" si="27"/>
        <v>2.0079999965673778E-2</v>
      </c>
      <c r="L235">
        <f>+G235</f>
        <v>2.0079999965673778E-2</v>
      </c>
      <c r="O235">
        <f t="shared" ca="1" si="25"/>
        <v>1.8784857675137066E-2</v>
      </c>
      <c r="Q235" s="2">
        <f t="shared" si="26"/>
        <v>41176.94299999997</v>
      </c>
    </row>
    <row r="236" spans="1:17" x14ac:dyDescent="0.2">
      <c r="A236" s="56" t="s">
        <v>192</v>
      </c>
      <c r="B236" s="70" t="s">
        <v>42</v>
      </c>
      <c r="C236" s="71">
        <v>56205.311900000088</v>
      </c>
      <c r="D236" s="71">
        <v>1.1999999999999999E-3</v>
      </c>
      <c r="E236">
        <f t="shared" si="23"/>
        <v>5532.5417004218534</v>
      </c>
      <c r="F236">
        <f t="shared" si="24"/>
        <v>5532.5</v>
      </c>
      <c r="G236">
        <f t="shared" si="27"/>
        <v>2.0075000087672379E-2</v>
      </c>
      <c r="L236">
        <f>+G236</f>
        <v>2.0075000087672379E-2</v>
      </c>
      <c r="O236">
        <f t="shared" ca="1" si="25"/>
        <v>1.8878162508849675E-2</v>
      </c>
      <c r="Q236" s="2">
        <f t="shared" si="26"/>
        <v>41186.811900000088</v>
      </c>
    </row>
    <row r="237" spans="1:17" x14ac:dyDescent="0.2">
      <c r="A237" s="56" t="s">
        <v>192</v>
      </c>
      <c r="B237" s="70" t="s">
        <v>42</v>
      </c>
      <c r="C237" s="71">
        <v>56206.265800000168</v>
      </c>
      <c r="D237" s="71">
        <v>1.5E-3</v>
      </c>
      <c r="E237">
        <f t="shared" si="23"/>
        <v>5534.523171517345</v>
      </c>
      <c r="F237">
        <f t="shared" si="24"/>
        <v>5534.5</v>
      </c>
      <c r="G237">
        <f t="shared" si="27"/>
        <v>1.115500016749138E-2</v>
      </c>
      <c r="L237">
        <f>+G237</f>
        <v>1.115500016749138E-2</v>
      </c>
      <c r="O237">
        <f t="shared" ca="1" si="25"/>
        <v>1.8887265419455783E-2</v>
      </c>
      <c r="Q237" s="2">
        <f t="shared" si="26"/>
        <v>41187.765800000168</v>
      </c>
    </row>
    <row r="238" spans="1:17" x14ac:dyDescent="0.2">
      <c r="A238" s="56" t="s">
        <v>192</v>
      </c>
      <c r="B238" s="70" t="s">
        <v>28</v>
      </c>
      <c r="C238" s="71">
        <v>56211.327300000004</v>
      </c>
      <c r="D238" s="71">
        <v>6.9999999999999999E-4</v>
      </c>
      <c r="E238">
        <f t="shared" si="23"/>
        <v>5545.0370785816685</v>
      </c>
      <c r="F238">
        <f t="shared" si="24"/>
        <v>5545</v>
      </c>
      <c r="G238">
        <f t="shared" si="27"/>
        <v>1.7850000003818423E-2</v>
      </c>
      <c r="L238">
        <f>+G238</f>
        <v>1.7850000003818423E-2</v>
      </c>
      <c r="O238">
        <f t="shared" ca="1" si="25"/>
        <v>1.893505570013785E-2</v>
      </c>
      <c r="Q238" s="2">
        <f t="shared" si="26"/>
        <v>41192.827300000004</v>
      </c>
    </row>
    <row r="239" spans="1:17" x14ac:dyDescent="0.2">
      <c r="A239" s="56" t="s">
        <v>192</v>
      </c>
      <c r="B239" s="70" t="s">
        <v>42</v>
      </c>
      <c r="C239" s="71">
        <v>56213.496199999936</v>
      </c>
      <c r="D239" s="71">
        <v>1.1000000000000001E-3</v>
      </c>
      <c r="E239">
        <f t="shared" si="23"/>
        <v>5549.5423859079219</v>
      </c>
      <c r="F239">
        <f t="shared" si="24"/>
        <v>5549.5</v>
      </c>
      <c r="G239">
        <f t="shared" si="27"/>
        <v>2.0404999930178747E-2</v>
      </c>
      <c r="L239">
        <f>+G239</f>
        <v>2.0404999930178747E-2</v>
      </c>
      <c r="O239">
        <f t="shared" ca="1" si="25"/>
        <v>1.8955537249001592E-2</v>
      </c>
      <c r="Q239" s="2">
        <f t="shared" si="26"/>
        <v>41194.996199999936</v>
      </c>
    </row>
    <row r="240" spans="1:17" x14ac:dyDescent="0.2">
      <c r="A240" s="56" t="s">
        <v>192</v>
      </c>
      <c r="B240" s="70" t="s">
        <v>42</v>
      </c>
      <c r="C240" s="71">
        <v>56214.458099999931</v>
      </c>
      <c r="D240" s="71">
        <v>2E-3</v>
      </c>
      <c r="E240">
        <f t="shared" si="23"/>
        <v>5551.5404748549627</v>
      </c>
      <c r="F240">
        <f t="shared" si="24"/>
        <v>5551.5</v>
      </c>
      <c r="G240">
        <f t="shared" si="27"/>
        <v>1.9484999924316071E-2</v>
      </c>
      <c r="L240">
        <f>+G240</f>
        <v>1.9484999924316071E-2</v>
      </c>
      <c r="O240">
        <f t="shared" ca="1" si="25"/>
        <v>1.89646401596077E-2</v>
      </c>
      <c r="Q240" s="2">
        <f t="shared" si="26"/>
        <v>41195.958099999931</v>
      </c>
    </row>
    <row r="241" spans="1:17" x14ac:dyDescent="0.2">
      <c r="A241" s="56" t="s">
        <v>192</v>
      </c>
      <c r="B241" s="70" t="s">
        <v>42</v>
      </c>
      <c r="C241" s="71">
        <v>56219.270700000226</v>
      </c>
      <c r="D241" s="71">
        <v>2.5999999999999999E-3</v>
      </c>
      <c r="E241">
        <f t="shared" si="23"/>
        <v>5561.5373590083782</v>
      </c>
      <c r="F241">
        <f t="shared" si="24"/>
        <v>5561.5</v>
      </c>
      <c r="G241">
        <f t="shared" si="27"/>
        <v>1.7985000224143732E-2</v>
      </c>
      <c r="L241">
        <f>+G241</f>
        <v>1.7985000224143732E-2</v>
      </c>
      <c r="O241">
        <f t="shared" ca="1" si="25"/>
        <v>1.9010154712638241E-2</v>
      </c>
      <c r="Q241" s="2">
        <f t="shared" si="26"/>
        <v>41200.770700000226</v>
      </c>
    </row>
    <row r="242" spans="1:17" x14ac:dyDescent="0.2">
      <c r="A242" s="56" t="s">
        <v>192</v>
      </c>
      <c r="B242" s="70" t="s">
        <v>28</v>
      </c>
      <c r="C242" s="71">
        <v>56224.329799999949</v>
      </c>
      <c r="D242" s="71">
        <v>1.4E-3</v>
      </c>
      <c r="E242">
        <f t="shared" si="23"/>
        <v>5572.046280716947</v>
      </c>
      <c r="F242">
        <f t="shared" si="24"/>
        <v>5572</v>
      </c>
      <c r="G242">
        <f t="shared" si="27"/>
        <v>2.2279999946476892E-2</v>
      </c>
      <c r="L242">
        <f>+G242</f>
        <v>2.2279999946476892E-2</v>
      </c>
      <c r="O242">
        <f t="shared" ca="1" si="25"/>
        <v>1.9057944993320308E-2</v>
      </c>
      <c r="Q242" s="2">
        <f t="shared" si="26"/>
        <v>41205.829799999949</v>
      </c>
    </row>
    <row r="243" spans="1:17" x14ac:dyDescent="0.2">
      <c r="A243" s="56" t="s">
        <v>192</v>
      </c>
      <c r="B243" s="70" t="s">
        <v>42</v>
      </c>
      <c r="C243" s="71">
        <v>56232.2677000002</v>
      </c>
      <c r="D243" s="71">
        <v>2.5999999999999999E-3</v>
      </c>
      <c r="E243">
        <f t="shared" si="23"/>
        <v>5588.535136370655</v>
      </c>
      <c r="F243">
        <f t="shared" si="24"/>
        <v>5588.5</v>
      </c>
      <c r="G243">
        <f t="shared" si="27"/>
        <v>1.6915000196604524E-2</v>
      </c>
      <c r="L243">
        <f>+G243</f>
        <v>1.6915000196604524E-2</v>
      </c>
      <c r="O243">
        <f t="shared" ca="1" si="25"/>
        <v>1.91330440058207E-2</v>
      </c>
      <c r="Q243" s="2">
        <f t="shared" si="26"/>
        <v>41213.7677000002</v>
      </c>
    </row>
    <row r="244" spans="1:17" x14ac:dyDescent="0.2">
      <c r="A244" s="56" t="s">
        <v>192</v>
      </c>
      <c r="B244" s="70" t="s">
        <v>28</v>
      </c>
      <c r="C244" s="71">
        <v>56236.36409999989</v>
      </c>
      <c r="D244" s="71">
        <v>3.0000000000000001E-3</v>
      </c>
      <c r="E244">
        <f t="shared" si="23"/>
        <v>5597.0443073469314</v>
      </c>
      <c r="F244">
        <f t="shared" si="24"/>
        <v>5597</v>
      </c>
      <c r="G244">
        <f t="shared" si="27"/>
        <v>2.1329999886802398E-2</v>
      </c>
      <c r="L244">
        <f>+G244</f>
        <v>2.1329999886802398E-2</v>
      </c>
      <c r="O244">
        <f t="shared" ca="1" si="25"/>
        <v>1.9171731375896658E-2</v>
      </c>
      <c r="Q244" s="2">
        <f t="shared" si="26"/>
        <v>41217.86409999989</v>
      </c>
    </row>
    <row r="245" spans="1:17" x14ac:dyDescent="0.2">
      <c r="A245" s="29" t="s">
        <v>48</v>
      </c>
      <c r="B245" s="31" t="s">
        <v>28</v>
      </c>
      <c r="C245" s="30">
        <v>56239.733099999998</v>
      </c>
      <c r="D245" s="30">
        <v>5.0000000000000001E-4</v>
      </c>
      <c r="E245">
        <f t="shared" si="23"/>
        <v>5604.0425001557805</v>
      </c>
      <c r="F245">
        <f t="shared" si="24"/>
        <v>5604</v>
      </c>
      <c r="G245">
        <f t="shared" si="27"/>
        <v>2.0459999992453959E-2</v>
      </c>
      <c r="K245">
        <f t="shared" ref="K226:K257" si="28">+G245</f>
        <v>2.0459999992453959E-2</v>
      </c>
      <c r="O245">
        <f t="shared" ca="1" si="25"/>
        <v>1.9203591563018034E-2</v>
      </c>
      <c r="Q245" s="2">
        <f t="shared" si="26"/>
        <v>41221.233099999998</v>
      </c>
    </row>
    <row r="246" spans="1:17" x14ac:dyDescent="0.2">
      <c r="A246" s="56" t="s">
        <v>192</v>
      </c>
      <c r="B246" s="70" t="s">
        <v>42</v>
      </c>
      <c r="C246" s="71">
        <v>56242.3805999998</v>
      </c>
      <c r="D246" s="71">
        <v>1.1000000000000001E-3</v>
      </c>
      <c r="E246">
        <f t="shared" si="23"/>
        <v>5609.5419704613469</v>
      </c>
      <c r="F246">
        <f t="shared" si="24"/>
        <v>5609.5</v>
      </c>
      <c r="G246">
        <f t="shared" si="27"/>
        <v>2.0204999796987977E-2</v>
      </c>
      <c r="L246">
        <f>+G246</f>
        <v>2.0204999796987977E-2</v>
      </c>
      <c r="O246">
        <f t="shared" ca="1" si="25"/>
        <v>1.9228624567184834E-2</v>
      </c>
      <c r="Q246" s="2">
        <f t="shared" si="26"/>
        <v>41223.8805999998</v>
      </c>
    </row>
    <row r="247" spans="1:17" x14ac:dyDescent="0.2">
      <c r="A247" s="56" t="s">
        <v>192</v>
      </c>
      <c r="B247" s="70" t="s">
        <v>42</v>
      </c>
      <c r="C247" s="71">
        <v>56243.343499999959</v>
      </c>
      <c r="D247" s="71">
        <v>2.2000000000000001E-3</v>
      </c>
      <c r="E247">
        <f t="shared" si="23"/>
        <v>5611.5421366401943</v>
      </c>
      <c r="F247">
        <f t="shared" si="24"/>
        <v>5611.5</v>
      </c>
      <c r="G247">
        <f t="shared" si="27"/>
        <v>2.0284999955038074E-2</v>
      </c>
      <c r="L247">
        <f>+G247</f>
        <v>2.0284999955038074E-2</v>
      </c>
      <c r="O247">
        <f t="shared" ca="1" si="25"/>
        <v>1.9237727477790942E-2</v>
      </c>
      <c r="Q247" s="2">
        <f t="shared" si="26"/>
        <v>41224.843499999959</v>
      </c>
    </row>
    <row r="248" spans="1:17" x14ac:dyDescent="0.2">
      <c r="A248" s="56" t="s">
        <v>192</v>
      </c>
      <c r="B248" s="70" t="s">
        <v>28</v>
      </c>
      <c r="C248" s="71">
        <v>56247.433000000194</v>
      </c>
      <c r="D248" s="71">
        <v>1E-3</v>
      </c>
      <c r="E248">
        <f t="shared" si="23"/>
        <v>5620.0369747204886</v>
      </c>
      <c r="F248">
        <f t="shared" si="24"/>
        <v>5620</v>
      </c>
      <c r="G248">
        <f t="shared" si="27"/>
        <v>1.7800000190618448E-2</v>
      </c>
      <c r="L248">
        <f>+G248</f>
        <v>1.7800000190618448E-2</v>
      </c>
      <c r="O248">
        <f t="shared" ca="1" si="25"/>
        <v>1.92764148478669E-2</v>
      </c>
      <c r="Q248" s="2">
        <f t="shared" si="26"/>
        <v>41228.933000000194</v>
      </c>
    </row>
    <row r="249" spans="1:17" x14ac:dyDescent="0.2">
      <c r="A249" s="56" t="s">
        <v>192</v>
      </c>
      <c r="B249" s="70" t="s">
        <v>28</v>
      </c>
      <c r="C249" s="71">
        <v>56248.398399999831</v>
      </c>
      <c r="D249" s="71">
        <v>1.1999999999999999E-3</v>
      </c>
      <c r="E249">
        <f t="shared" si="23"/>
        <v>5622.0423339769168</v>
      </c>
      <c r="F249">
        <f t="shared" si="24"/>
        <v>5622</v>
      </c>
      <c r="G249">
        <f t="shared" si="27"/>
        <v>2.0379999827127904E-2</v>
      </c>
      <c r="L249">
        <f>+G249</f>
        <v>2.0379999827127904E-2</v>
      </c>
      <c r="O249">
        <f t="shared" ca="1" si="25"/>
        <v>1.9285517758473009E-2</v>
      </c>
      <c r="Q249" s="2">
        <f t="shared" si="26"/>
        <v>41229.898399999831</v>
      </c>
    </row>
    <row r="250" spans="1:17" x14ac:dyDescent="0.2">
      <c r="A250" s="56" t="s">
        <v>192</v>
      </c>
      <c r="B250" s="70" t="s">
        <v>28</v>
      </c>
      <c r="C250" s="71">
        <v>56249.359199999832</v>
      </c>
      <c r="D250" s="71">
        <v>1.2999999999999999E-3</v>
      </c>
      <c r="E250">
        <f t="shared" si="23"/>
        <v>5624.0381379693572</v>
      </c>
      <c r="F250">
        <f t="shared" si="24"/>
        <v>5624</v>
      </c>
      <c r="G250">
        <f t="shared" si="27"/>
        <v>1.8359999827225693E-2</v>
      </c>
      <c r="L250">
        <f>+G250</f>
        <v>1.8359999827225693E-2</v>
      </c>
      <c r="O250">
        <f t="shared" ca="1" si="25"/>
        <v>1.9294620669079117E-2</v>
      </c>
      <c r="Q250" s="2">
        <f t="shared" si="26"/>
        <v>41230.859199999832</v>
      </c>
    </row>
    <row r="251" spans="1:17" x14ac:dyDescent="0.2">
      <c r="A251" s="56" t="s">
        <v>192</v>
      </c>
      <c r="B251" s="70" t="s">
        <v>28</v>
      </c>
      <c r="C251" s="71">
        <v>56250.323100000154</v>
      </c>
      <c r="D251" s="71">
        <v>1.9E-3</v>
      </c>
      <c r="E251">
        <f t="shared" si="23"/>
        <v>5626.0403813800103</v>
      </c>
      <c r="F251">
        <f t="shared" si="24"/>
        <v>5626</v>
      </c>
      <c r="G251">
        <f t="shared" si="27"/>
        <v>1.9440000149188563E-2</v>
      </c>
      <c r="L251">
        <f>+G251</f>
        <v>1.9440000149188563E-2</v>
      </c>
      <c r="O251">
        <f t="shared" ca="1" si="25"/>
        <v>1.9303723579685225E-2</v>
      </c>
      <c r="Q251" s="2">
        <f t="shared" si="26"/>
        <v>41231.823100000154</v>
      </c>
    </row>
    <row r="252" spans="1:17" x14ac:dyDescent="0.2">
      <c r="A252" s="56" t="s">
        <v>192</v>
      </c>
      <c r="B252" s="70" t="s">
        <v>28</v>
      </c>
      <c r="C252" s="71">
        <v>56251.288800000213</v>
      </c>
      <c r="D252" s="71">
        <v>1.4E-3</v>
      </c>
      <c r="E252">
        <f t="shared" si="23"/>
        <v>5628.0463638067549</v>
      </c>
      <c r="F252">
        <f t="shared" si="24"/>
        <v>5628</v>
      </c>
      <c r="G252">
        <f t="shared" si="27"/>
        <v>2.2320000207400881E-2</v>
      </c>
      <c r="L252">
        <f>+G252</f>
        <v>2.2320000207400881E-2</v>
      </c>
      <c r="O252">
        <f t="shared" ca="1" si="25"/>
        <v>1.9312826490291334E-2</v>
      </c>
      <c r="Q252" s="2">
        <f t="shared" si="26"/>
        <v>41232.788800000213</v>
      </c>
    </row>
    <row r="253" spans="1:17" x14ac:dyDescent="0.2">
      <c r="A253" s="56" t="s">
        <v>192</v>
      </c>
      <c r="B253" s="70" t="s">
        <v>42</v>
      </c>
      <c r="C253" s="71">
        <v>56257.30290000001</v>
      </c>
      <c r="D253" s="71">
        <v>1.6000000000000001E-3</v>
      </c>
      <c r="E253">
        <f t="shared" si="23"/>
        <v>5640.5390415654147</v>
      </c>
      <c r="F253">
        <f t="shared" si="24"/>
        <v>5640.5</v>
      </c>
      <c r="G253">
        <f t="shared" si="27"/>
        <v>1.8795000003592577E-2</v>
      </c>
      <c r="L253">
        <f>+G253</f>
        <v>1.8795000003592577E-2</v>
      </c>
      <c r="O253">
        <f t="shared" ca="1" si="25"/>
        <v>1.9369719681579509E-2</v>
      </c>
      <c r="Q253" s="2">
        <f t="shared" si="26"/>
        <v>41238.80290000001</v>
      </c>
    </row>
    <row r="254" spans="1:17" x14ac:dyDescent="0.2">
      <c r="A254" s="56" t="s">
        <v>192</v>
      </c>
      <c r="B254" s="70" t="s">
        <v>28</v>
      </c>
      <c r="C254" s="71">
        <v>56449.631200000178</v>
      </c>
      <c r="D254" s="71">
        <v>8.9999999999999998E-4</v>
      </c>
      <c r="E254">
        <f t="shared" si="23"/>
        <v>6040.0494381092512</v>
      </c>
      <c r="F254">
        <f t="shared" si="24"/>
        <v>6040</v>
      </c>
      <c r="G254">
        <f t="shared" si="27"/>
        <v>2.3800000177288894E-2</v>
      </c>
      <c r="L254">
        <f>+G254</f>
        <v>2.3800000177288894E-2</v>
      </c>
      <c r="O254">
        <f t="shared" ca="1" si="25"/>
        <v>2.1188026075149587E-2</v>
      </c>
      <c r="Q254" s="2">
        <f t="shared" si="26"/>
        <v>41431.131200000178</v>
      </c>
    </row>
    <row r="255" spans="1:17" x14ac:dyDescent="0.2">
      <c r="A255" s="56" t="s">
        <v>192</v>
      </c>
      <c r="B255" s="70" t="s">
        <v>42</v>
      </c>
      <c r="C255" s="71">
        <v>56819.603199999779</v>
      </c>
      <c r="D255" s="71">
        <v>2.8E-3</v>
      </c>
      <c r="E255">
        <f t="shared" si="23"/>
        <v>6808.5669180112091</v>
      </c>
      <c r="F255">
        <f t="shared" si="24"/>
        <v>6808.5</v>
      </c>
      <c r="G255">
        <f t="shared" si="27"/>
        <v>3.2214999773714226E-2</v>
      </c>
      <c r="L255">
        <f>+G255</f>
        <v>3.2214999773714226E-2</v>
      </c>
      <c r="O255">
        <f t="shared" ca="1" si="25"/>
        <v>2.4685819475546593E-2</v>
      </c>
      <c r="Q255" s="2">
        <f t="shared" si="26"/>
        <v>41801.103199999779</v>
      </c>
    </row>
    <row r="256" spans="1:17" x14ac:dyDescent="0.2">
      <c r="A256" s="56" t="s">
        <v>192</v>
      </c>
      <c r="B256" s="70" t="s">
        <v>42</v>
      </c>
      <c r="C256" s="71">
        <v>56861.484300000127</v>
      </c>
      <c r="D256" s="71">
        <v>1.1000000000000001E-3</v>
      </c>
      <c r="E256">
        <f t="shared" si="23"/>
        <v>6895.5636567585307</v>
      </c>
      <c r="F256">
        <f t="shared" si="24"/>
        <v>6895.5</v>
      </c>
      <c r="G256">
        <f t="shared" si="27"/>
        <v>3.064500012260396E-2</v>
      </c>
      <c r="L256">
        <f>+G256</f>
        <v>3.064500012260396E-2</v>
      </c>
      <c r="O256">
        <f t="shared" ca="1" si="25"/>
        <v>2.5081796086912293E-2</v>
      </c>
      <c r="Q256" s="2">
        <f t="shared" si="26"/>
        <v>41842.984300000127</v>
      </c>
    </row>
    <row r="257" spans="1:17" x14ac:dyDescent="0.2">
      <c r="A257" s="56" t="s">
        <v>192</v>
      </c>
      <c r="B257" s="70" t="s">
        <v>28</v>
      </c>
      <c r="C257" s="71">
        <v>56867.499499999918</v>
      </c>
      <c r="D257" s="71">
        <v>1.2999999999999999E-3</v>
      </c>
      <c r="E257">
        <f t="shared" si="23"/>
        <v>6908.0586194717907</v>
      </c>
      <c r="F257">
        <f t="shared" si="24"/>
        <v>6908</v>
      </c>
      <c r="G257">
        <f t="shared" si="27"/>
        <v>2.8219999912835192E-2</v>
      </c>
      <c r="L257">
        <f>+G257</f>
        <v>2.8219999912835192E-2</v>
      </c>
      <c r="O257">
        <f t="shared" ca="1" si="25"/>
        <v>2.5138689278200468E-2</v>
      </c>
      <c r="Q257" s="2">
        <f t="shared" si="26"/>
        <v>41848.999499999918</v>
      </c>
    </row>
    <row r="258" spans="1:17" x14ac:dyDescent="0.2">
      <c r="A258" s="56" t="s">
        <v>192</v>
      </c>
      <c r="B258" s="70" t="s">
        <v>28</v>
      </c>
      <c r="C258" s="71">
        <v>56869.428900000174</v>
      </c>
      <c r="D258" s="71">
        <v>1.1000000000000001E-3</v>
      </c>
      <c r="E258">
        <f t="shared" si="23"/>
        <v>6912.0664298626334</v>
      </c>
      <c r="F258">
        <f t="shared" si="24"/>
        <v>6912</v>
      </c>
      <c r="G258">
        <f t="shared" ref="G258:G289" si="29">+C258-(C$7+F258*C$8)</f>
        <v>3.1980000167095568E-2</v>
      </c>
      <c r="L258">
        <f>+G258</f>
        <v>3.1980000167095568E-2</v>
      </c>
      <c r="O258">
        <f t="shared" ca="1" si="25"/>
        <v>2.5156895099412678E-2</v>
      </c>
      <c r="Q258" s="2">
        <f t="shared" si="26"/>
        <v>41850.928900000174</v>
      </c>
    </row>
    <row r="259" spans="1:17" x14ac:dyDescent="0.2">
      <c r="A259" s="56" t="s">
        <v>192</v>
      </c>
      <c r="B259" s="70" t="s">
        <v>42</v>
      </c>
      <c r="C259" s="71">
        <v>56869.667799999937</v>
      </c>
      <c r="D259" s="71">
        <v>1.6000000000000001E-3</v>
      </c>
      <c r="E259">
        <f t="shared" si="23"/>
        <v>6912.5626804593467</v>
      </c>
      <c r="F259">
        <f t="shared" si="24"/>
        <v>6912.5</v>
      </c>
      <c r="G259">
        <f t="shared" si="29"/>
        <v>3.0174999934388325E-2</v>
      </c>
      <c r="L259">
        <f>+G259</f>
        <v>3.0174999934388325E-2</v>
      </c>
      <c r="O259">
        <f t="shared" ca="1" si="25"/>
        <v>2.515917082706421E-2</v>
      </c>
      <c r="Q259" s="2">
        <f t="shared" si="26"/>
        <v>41851.167799999937</v>
      </c>
    </row>
    <row r="260" spans="1:17" x14ac:dyDescent="0.2">
      <c r="A260" s="56" t="s">
        <v>192</v>
      </c>
      <c r="B260" s="70" t="s">
        <v>42</v>
      </c>
      <c r="C260" s="71">
        <v>56871.594800000079</v>
      </c>
      <c r="D260" s="71">
        <v>1.5E-3</v>
      </c>
      <c r="E260">
        <f t="shared" si="23"/>
        <v>6916.5655054944345</v>
      </c>
      <c r="F260">
        <f t="shared" si="24"/>
        <v>6916.5</v>
      </c>
      <c r="G260">
        <f t="shared" si="29"/>
        <v>3.1535000074654818E-2</v>
      </c>
      <c r="L260">
        <f>+G260</f>
        <v>3.1535000074654818E-2</v>
      </c>
      <c r="O260">
        <f t="shared" ca="1" si="25"/>
        <v>2.5177376648276427E-2</v>
      </c>
      <c r="Q260" s="2">
        <f t="shared" si="26"/>
        <v>41853.094800000079</v>
      </c>
    </row>
    <row r="261" spans="1:17" x14ac:dyDescent="0.2">
      <c r="A261" s="56" t="s">
        <v>192</v>
      </c>
      <c r="B261" s="70" t="s">
        <v>42</v>
      </c>
      <c r="C261" s="71">
        <v>56872.555499999784</v>
      </c>
      <c r="D261" s="71">
        <v>1.1000000000000001E-3</v>
      </c>
      <c r="E261">
        <f t="shared" si="23"/>
        <v>6918.5611017631136</v>
      </c>
      <c r="F261">
        <f t="shared" si="24"/>
        <v>6918.5</v>
      </c>
      <c r="G261">
        <f t="shared" si="29"/>
        <v>2.9414999778964557E-2</v>
      </c>
      <c r="L261">
        <f>+G261</f>
        <v>2.9414999778964557E-2</v>
      </c>
      <c r="O261">
        <f t="shared" ca="1" si="25"/>
        <v>2.5186479558882535E-2</v>
      </c>
      <c r="Q261" s="2">
        <f t="shared" si="26"/>
        <v>41854.055499999784</v>
      </c>
    </row>
    <row r="262" spans="1:17" x14ac:dyDescent="0.2">
      <c r="A262" s="56" t="s">
        <v>192</v>
      </c>
      <c r="B262" s="70" t="s">
        <v>42</v>
      </c>
      <c r="C262" s="71">
        <v>56887.480299999937</v>
      </c>
      <c r="D262" s="71">
        <v>1.5E-3</v>
      </c>
      <c r="E262">
        <f t="shared" si="23"/>
        <v>6949.5633659457308</v>
      </c>
      <c r="F262">
        <f t="shared" si="24"/>
        <v>6949.5</v>
      </c>
      <c r="G262">
        <f t="shared" si="29"/>
        <v>3.050499993696576E-2</v>
      </c>
      <c r="L262">
        <f>+G262</f>
        <v>3.050499993696576E-2</v>
      </c>
      <c r="O262">
        <f t="shared" ca="1" si="25"/>
        <v>2.5327574673277203E-2</v>
      </c>
      <c r="Q262" s="2">
        <f t="shared" si="26"/>
        <v>41868.980299999937</v>
      </c>
    </row>
    <row r="263" spans="1:17" x14ac:dyDescent="0.2">
      <c r="A263" s="56" t="s">
        <v>192</v>
      </c>
      <c r="B263" s="70" t="s">
        <v>42</v>
      </c>
      <c r="C263" s="71">
        <v>56888.442700000014</v>
      </c>
      <c r="D263" s="71">
        <v>1E-3</v>
      </c>
      <c r="E263">
        <f t="shared" si="23"/>
        <v>6951.5624935086744</v>
      </c>
      <c r="F263">
        <f t="shared" si="24"/>
        <v>6951.5</v>
      </c>
      <c r="G263">
        <f t="shared" si="29"/>
        <v>3.0085000013059471E-2</v>
      </c>
      <c r="L263">
        <f>+G263</f>
        <v>3.0085000013059471E-2</v>
      </c>
      <c r="O263">
        <f t="shared" ca="1" si="25"/>
        <v>2.5336677583883312E-2</v>
      </c>
      <c r="Q263" s="2">
        <f t="shared" si="26"/>
        <v>41869.942700000014</v>
      </c>
    </row>
    <row r="264" spans="1:17" x14ac:dyDescent="0.2">
      <c r="A264" s="56" t="s">
        <v>192</v>
      </c>
      <c r="B264" s="70" t="s">
        <v>28</v>
      </c>
      <c r="C264" s="71">
        <v>56893.496900000144</v>
      </c>
      <c r="D264" s="71">
        <v>1.1999999999999999E-3</v>
      </c>
      <c r="E264">
        <f t="shared" si="23"/>
        <v>6962.0612367839067</v>
      </c>
      <c r="F264">
        <f t="shared" si="24"/>
        <v>6962</v>
      </c>
      <c r="G264">
        <f t="shared" si="29"/>
        <v>2.9480000142939389E-2</v>
      </c>
      <c r="L264">
        <f>+G264</f>
        <v>2.9480000142939389E-2</v>
      </c>
      <c r="O264">
        <f t="shared" ca="1" si="25"/>
        <v>2.5384467864565378E-2</v>
      </c>
      <c r="Q264" s="2">
        <f t="shared" si="26"/>
        <v>41874.996900000144</v>
      </c>
    </row>
    <row r="265" spans="1:17" x14ac:dyDescent="0.2">
      <c r="A265" s="56" t="s">
        <v>192</v>
      </c>
      <c r="B265" s="70" t="s">
        <v>42</v>
      </c>
      <c r="C265" s="71">
        <v>56900.476900000125</v>
      </c>
      <c r="D265" s="71">
        <v>8.0000000000000004E-4</v>
      </c>
      <c r="E265">
        <f t="shared" si="23"/>
        <v>6976.5603124158661</v>
      </c>
      <c r="F265">
        <f t="shared" si="24"/>
        <v>6976.5</v>
      </c>
      <c r="G265">
        <f t="shared" si="29"/>
        <v>2.9035000123258214E-2</v>
      </c>
      <c r="L265">
        <f>+G265</f>
        <v>2.9035000123258214E-2</v>
      </c>
      <c r="O265">
        <f t="shared" ca="1" si="25"/>
        <v>2.5450463966459662E-2</v>
      </c>
      <c r="Q265" s="2">
        <f t="shared" si="26"/>
        <v>41881.976900000125</v>
      </c>
    </row>
    <row r="266" spans="1:17" x14ac:dyDescent="0.2">
      <c r="A266" s="56" t="s">
        <v>192</v>
      </c>
      <c r="B266" s="70" t="s">
        <v>42</v>
      </c>
      <c r="C266" s="71">
        <v>56903.367699999828</v>
      </c>
      <c r="D266" s="71">
        <v>2.3999999999999998E-3</v>
      </c>
      <c r="E266">
        <f t="shared" si="23"/>
        <v>6982.565173136878</v>
      </c>
      <c r="F266">
        <f t="shared" si="24"/>
        <v>6982.5</v>
      </c>
      <c r="G266">
        <f t="shared" si="29"/>
        <v>3.1374999824038241E-2</v>
      </c>
      <c r="L266">
        <f>+G266</f>
        <v>3.1374999824038241E-2</v>
      </c>
      <c r="O266">
        <f t="shared" ca="1" si="25"/>
        <v>2.5477772698277987E-2</v>
      </c>
      <c r="Q266" s="2">
        <f t="shared" si="26"/>
        <v>41884.867699999828</v>
      </c>
    </row>
    <row r="267" spans="1:17" x14ac:dyDescent="0.2">
      <c r="A267" s="56" t="s">
        <v>192</v>
      </c>
      <c r="B267" s="70" t="s">
        <v>28</v>
      </c>
      <c r="C267" s="71">
        <v>56903.605099999812</v>
      </c>
      <c r="D267" s="71">
        <v>2E-3</v>
      </c>
      <c r="E267">
        <f t="shared" si="23"/>
        <v>6983.0583078868494</v>
      </c>
      <c r="F267">
        <f t="shared" si="24"/>
        <v>6983</v>
      </c>
      <c r="G267">
        <f t="shared" si="29"/>
        <v>2.8069999811123125E-2</v>
      </c>
      <c r="L267">
        <f>+G267</f>
        <v>2.8069999811123125E-2</v>
      </c>
      <c r="O267">
        <f t="shared" ca="1" si="25"/>
        <v>2.5480048425929519E-2</v>
      </c>
      <c r="Q267" s="2">
        <f t="shared" si="26"/>
        <v>41885.105099999812</v>
      </c>
    </row>
    <row r="268" spans="1:17" x14ac:dyDescent="0.2">
      <c r="A268" s="56" t="s">
        <v>192</v>
      </c>
      <c r="B268" s="70" t="s">
        <v>42</v>
      </c>
      <c r="C268" s="71">
        <v>56904.322600000072</v>
      </c>
      <c r="D268" s="71">
        <v>3.8E-3</v>
      </c>
      <c r="E268">
        <f t="shared" si="23"/>
        <v>6984.5487214641762</v>
      </c>
      <c r="F268">
        <f t="shared" si="24"/>
        <v>6984.5</v>
      </c>
      <c r="G268">
        <f t="shared" si="29"/>
        <v>2.3455000067770015E-2</v>
      </c>
      <c r="L268">
        <f>+G268</f>
        <v>2.3455000067770015E-2</v>
      </c>
      <c r="O268">
        <f t="shared" ca="1" si="25"/>
        <v>2.5486875608884095E-2</v>
      </c>
      <c r="Q268" s="2">
        <f t="shared" si="26"/>
        <v>41885.822600000072</v>
      </c>
    </row>
    <row r="269" spans="1:17" x14ac:dyDescent="0.2">
      <c r="A269" s="56" t="s">
        <v>192</v>
      </c>
      <c r="B269" s="70" t="s">
        <v>28</v>
      </c>
      <c r="C269" s="71">
        <v>56904.570999999996</v>
      </c>
      <c r="D269" s="71">
        <v>1.6999999999999999E-3</v>
      </c>
      <c r="E269">
        <f t="shared" si="23"/>
        <v>6985.0647057601482</v>
      </c>
      <c r="F269">
        <f t="shared" si="24"/>
        <v>6985</v>
      </c>
      <c r="G269">
        <f t="shared" si="29"/>
        <v>3.1149999995250255E-2</v>
      </c>
      <c r="L269">
        <f>+G269</f>
        <v>3.1149999995250255E-2</v>
      </c>
      <c r="O269">
        <f t="shared" ca="1" si="25"/>
        <v>2.5489151336535627E-2</v>
      </c>
      <c r="Q269" s="2">
        <f t="shared" si="26"/>
        <v>41886.070999999996</v>
      </c>
    </row>
    <row r="270" spans="1:17" x14ac:dyDescent="0.2">
      <c r="A270" s="56" t="s">
        <v>192</v>
      </c>
      <c r="B270" s="70" t="s">
        <v>28</v>
      </c>
      <c r="C270" s="71">
        <v>56905.536100000143</v>
      </c>
      <c r="D270" s="71">
        <v>1.2999999999999999E-3</v>
      </c>
      <c r="E270">
        <f t="shared" si="23"/>
        <v>6987.0694418481953</v>
      </c>
      <c r="F270">
        <f t="shared" si="24"/>
        <v>6987</v>
      </c>
      <c r="G270">
        <f t="shared" si="29"/>
        <v>3.3430000141379423E-2</v>
      </c>
      <c r="L270">
        <f>+G270</f>
        <v>3.3430000141379423E-2</v>
      </c>
      <c r="O270">
        <f t="shared" ca="1" si="25"/>
        <v>2.5498254247141729E-2</v>
      </c>
      <c r="Q270" s="2">
        <f t="shared" si="26"/>
        <v>41887.036100000143</v>
      </c>
    </row>
    <row r="271" spans="1:17" x14ac:dyDescent="0.2">
      <c r="A271" s="56" t="s">
        <v>192</v>
      </c>
      <c r="B271" s="70" t="s">
        <v>42</v>
      </c>
      <c r="C271" s="71">
        <v>56916.363799999934</v>
      </c>
      <c r="D271" s="71">
        <v>1E-3</v>
      </c>
      <c r="E271">
        <f t="shared" si="23"/>
        <v>7009.5610809911104</v>
      </c>
      <c r="F271">
        <f t="shared" si="24"/>
        <v>7009.5</v>
      </c>
      <c r="G271">
        <f t="shared" si="29"/>
        <v>2.9404999928374309E-2</v>
      </c>
      <c r="L271">
        <f>+G271</f>
        <v>2.9404999928374309E-2</v>
      </c>
      <c r="O271">
        <f t="shared" ca="1" si="25"/>
        <v>2.5600661991460445E-2</v>
      </c>
      <c r="Q271" s="2">
        <f t="shared" si="26"/>
        <v>41897.863799999934</v>
      </c>
    </row>
    <row r="272" spans="1:17" x14ac:dyDescent="0.2">
      <c r="A272" s="56" t="s">
        <v>192</v>
      </c>
      <c r="B272" s="70" t="s">
        <v>28</v>
      </c>
      <c r="C272" s="71">
        <v>56925.265600000042</v>
      </c>
      <c r="D272" s="71">
        <v>3.8999999999999998E-3</v>
      </c>
      <c r="E272">
        <f t="shared" si="23"/>
        <v>7028.0521800545048</v>
      </c>
      <c r="F272">
        <f t="shared" si="24"/>
        <v>7028</v>
      </c>
      <c r="G272">
        <f t="shared" si="29"/>
        <v>2.5120000042079482E-2</v>
      </c>
      <c r="L272">
        <f>+G272</f>
        <v>2.5120000042079482E-2</v>
      </c>
      <c r="O272">
        <f t="shared" ca="1" si="25"/>
        <v>2.5684863914566945E-2</v>
      </c>
      <c r="Q272" s="2">
        <f t="shared" si="26"/>
        <v>41906.765600000042</v>
      </c>
    </row>
    <row r="273" spans="1:17" x14ac:dyDescent="0.2">
      <c r="A273" s="56" t="s">
        <v>192</v>
      </c>
      <c r="B273" s="70" t="s">
        <v>42</v>
      </c>
      <c r="C273" s="71">
        <v>56925.50829999987</v>
      </c>
      <c r="D273" s="71">
        <v>2.3999999999999998E-3</v>
      </c>
      <c r="E273">
        <f t="shared" si="23"/>
        <v>7028.5563241309219</v>
      </c>
      <c r="F273">
        <f t="shared" si="24"/>
        <v>7028.5</v>
      </c>
      <c r="G273">
        <f t="shared" si="29"/>
        <v>2.7114999866171274E-2</v>
      </c>
      <c r="L273">
        <f>+G273</f>
        <v>2.7114999866171274E-2</v>
      </c>
      <c r="O273">
        <f t="shared" ca="1" si="25"/>
        <v>2.5687139642218471E-2</v>
      </c>
      <c r="Q273" s="2">
        <f t="shared" si="26"/>
        <v>41907.00829999987</v>
      </c>
    </row>
    <row r="274" spans="1:17" x14ac:dyDescent="0.2">
      <c r="A274" s="56" t="s">
        <v>192</v>
      </c>
      <c r="B274" s="70" t="s">
        <v>28</v>
      </c>
      <c r="C274" s="71">
        <v>56935.38040000014</v>
      </c>
      <c r="D274" s="71">
        <v>6.6E-3</v>
      </c>
      <c r="E274">
        <f t="shared" si="23"/>
        <v>7049.0629608860154</v>
      </c>
      <c r="F274">
        <f t="shared" si="24"/>
        <v>7049</v>
      </c>
      <c r="G274">
        <f t="shared" si="29"/>
        <v>3.0310000140161719E-2</v>
      </c>
      <c r="L274">
        <f>+G274</f>
        <v>3.0310000140161719E-2</v>
      </c>
      <c r="O274">
        <f t="shared" ca="1" si="25"/>
        <v>2.5780444475931079E-2</v>
      </c>
      <c r="Q274" s="2">
        <f t="shared" si="26"/>
        <v>41916.88040000014</v>
      </c>
    </row>
    <row r="275" spans="1:17" x14ac:dyDescent="0.2">
      <c r="A275" s="56" t="s">
        <v>192</v>
      </c>
      <c r="B275" s="70" t="s">
        <v>42</v>
      </c>
      <c r="C275" s="71">
        <v>56944.290500000119</v>
      </c>
      <c r="D275" s="71">
        <v>1.4E-3</v>
      </c>
      <c r="E275">
        <f t="shared" si="23"/>
        <v>7067.5713009703077</v>
      </c>
      <c r="F275">
        <f t="shared" si="24"/>
        <v>7067.5</v>
      </c>
      <c r="G275">
        <f t="shared" si="29"/>
        <v>3.4325000116950832E-2</v>
      </c>
      <c r="L275">
        <f>+G275</f>
        <v>3.4325000116950832E-2</v>
      </c>
      <c r="O275">
        <f t="shared" ca="1" si="25"/>
        <v>2.5864646399037579E-2</v>
      </c>
      <c r="Q275" s="2">
        <f t="shared" si="26"/>
        <v>41925.790500000119</v>
      </c>
    </row>
    <row r="276" spans="1:17" x14ac:dyDescent="0.2">
      <c r="A276" s="56" t="s">
        <v>192</v>
      </c>
      <c r="B276" s="70" t="s">
        <v>28</v>
      </c>
      <c r="C276" s="71">
        <v>56944.522599999793</v>
      </c>
      <c r="D276" s="71">
        <v>2.0999999999999999E-3</v>
      </c>
      <c r="E276">
        <f t="shared" si="23"/>
        <v>7068.0534263928657</v>
      </c>
      <c r="F276">
        <f t="shared" si="24"/>
        <v>7068</v>
      </c>
      <c r="G276">
        <f t="shared" si="29"/>
        <v>2.5719999786815606E-2</v>
      </c>
      <c r="L276">
        <f>+G276</f>
        <v>2.5719999786815606E-2</v>
      </c>
      <c r="O276">
        <f t="shared" ca="1" si="25"/>
        <v>2.5866922126689104E-2</v>
      </c>
      <c r="Q276" s="2">
        <f t="shared" si="26"/>
        <v>41926.022599999793</v>
      </c>
    </row>
    <row r="277" spans="1:17" x14ac:dyDescent="0.2">
      <c r="A277" s="56" t="s">
        <v>192</v>
      </c>
      <c r="B277" s="70" t="s">
        <v>42</v>
      </c>
      <c r="C277" s="71">
        <v>56953.432899999898</v>
      </c>
      <c r="D277" s="71">
        <v>1.6000000000000001E-3</v>
      </c>
      <c r="E277">
        <f t="shared" ref="E277:E286" si="30">+(C277-C$7)/C$8</f>
        <v>7086.5621819237131</v>
      </c>
      <c r="F277">
        <f t="shared" ref="F277:F340" si="31">ROUND(2*E277,0)/2</f>
        <v>7086.5</v>
      </c>
      <c r="G277">
        <f t="shared" si="29"/>
        <v>2.9934999896795489E-2</v>
      </c>
      <c r="L277">
        <f>+G277</f>
        <v>2.9934999896795489E-2</v>
      </c>
      <c r="O277">
        <f t="shared" ref="O277:O286" ca="1" si="32">+C$11+C$12*$F277</f>
        <v>2.5951124049795604E-2</v>
      </c>
      <c r="Q277" s="2">
        <f t="shared" ref="Q277:Q286" si="33">+C277-15018.5</f>
        <v>41934.932899999898</v>
      </c>
    </row>
    <row r="278" spans="1:17" x14ac:dyDescent="0.2">
      <c r="A278" s="56" t="s">
        <v>192</v>
      </c>
      <c r="B278" s="70" t="s">
        <v>42</v>
      </c>
      <c r="C278" s="71">
        <v>56954.396900000051</v>
      </c>
      <c r="D278" s="71">
        <v>5.1999999999999998E-3</v>
      </c>
      <c r="E278">
        <f t="shared" si="30"/>
        <v>7088.5646330571599</v>
      </c>
      <c r="F278">
        <f t="shared" si="31"/>
        <v>7088.5</v>
      </c>
      <c r="G278">
        <f t="shared" si="29"/>
        <v>3.1115000048885122E-2</v>
      </c>
      <c r="L278">
        <f>+G278</f>
        <v>3.1115000048885122E-2</v>
      </c>
      <c r="O278">
        <f t="shared" ca="1" si="32"/>
        <v>2.5960226960401712E-2</v>
      </c>
      <c r="Q278" s="2">
        <f t="shared" si="33"/>
        <v>41935.896900000051</v>
      </c>
    </row>
    <row r="279" spans="1:17" x14ac:dyDescent="0.2">
      <c r="A279" s="56" t="s">
        <v>192</v>
      </c>
      <c r="B279" s="70" t="s">
        <v>42</v>
      </c>
      <c r="C279" s="71">
        <v>56955.357799999882</v>
      </c>
      <c r="D279" s="71">
        <v>1.8E-3</v>
      </c>
      <c r="E279">
        <f t="shared" si="30"/>
        <v>7090.560644772394</v>
      </c>
      <c r="F279">
        <f t="shared" si="31"/>
        <v>7090.5</v>
      </c>
      <c r="G279">
        <f t="shared" si="29"/>
        <v>2.9194999879109673E-2</v>
      </c>
      <c r="L279">
        <f>+G279</f>
        <v>2.9194999879109673E-2</v>
      </c>
      <c r="O279">
        <f t="shared" ca="1" si="32"/>
        <v>2.5969329871007821E-2</v>
      </c>
      <c r="Q279" s="2">
        <f t="shared" si="33"/>
        <v>41936.857799999882</v>
      </c>
    </row>
    <row r="280" spans="1:17" x14ac:dyDescent="0.2">
      <c r="A280" s="56" t="s">
        <v>192</v>
      </c>
      <c r="B280" s="70" t="s">
        <v>42</v>
      </c>
      <c r="C280" s="71">
        <v>56967.396100000013</v>
      </c>
      <c r="D280" s="71">
        <v>2.8999999999999998E-3</v>
      </c>
      <c r="E280">
        <f t="shared" si="30"/>
        <v>7115.5669803286373</v>
      </c>
      <c r="F280">
        <f t="shared" si="31"/>
        <v>7115.5</v>
      </c>
      <c r="G280">
        <f t="shared" si="29"/>
        <v>3.2245000009424984E-2</v>
      </c>
      <c r="L280">
        <f>+G280</f>
        <v>3.2245000009424984E-2</v>
      </c>
      <c r="O280">
        <f t="shared" ca="1" si="32"/>
        <v>2.6083116253584171E-2</v>
      </c>
      <c r="Q280" s="2">
        <f t="shared" si="33"/>
        <v>41948.896100000013</v>
      </c>
    </row>
    <row r="281" spans="1:17" x14ac:dyDescent="0.2">
      <c r="A281" s="56" t="s">
        <v>192</v>
      </c>
      <c r="B281" s="70" t="s">
        <v>42</v>
      </c>
      <c r="C281" s="71">
        <v>56980.391100000124</v>
      </c>
      <c r="D281" s="71">
        <v>8.9999999999999998E-4</v>
      </c>
      <c r="E281">
        <f t="shared" si="30"/>
        <v>7142.5606032282694</v>
      </c>
      <c r="F281">
        <f t="shared" si="31"/>
        <v>7142.5</v>
      </c>
      <c r="G281">
        <f t="shared" si="29"/>
        <v>2.9175000119721517E-2</v>
      </c>
      <c r="L281">
        <f>+G281</f>
        <v>2.9175000119721517E-2</v>
      </c>
      <c r="O281">
        <f t="shared" ca="1" si="32"/>
        <v>2.6206005546766629E-2</v>
      </c>
      <c r="Q281" s="2">
        <f t="shared" si="33"/>
        <v>41961.891100000124</v>
      </c>
    </row>
    <row r="282" spans="1:17" x14ac:dyDescent="0.2">
      <c r="A282" s="56" t="s">
        <v>192</v>
      </c>
      <c r="B282" s="70" t="s">
        <v>42</v>
      </c>
      <c r="C282" s="71">
        <v>56982.317400000058</v>
      </c>
      <c r="D282" s="71">
        <v>1.1000000000000001E-3</v>
      </c>
      <c r="E282">
        <f t="shared" si="30"/>
        <v>7146.5619742008994</v>
      </c>
      <c r="F282">
        <f t="shared" si="31"/>
        <v>7146.5</v>
      </c>
      <c r="G282">
        <f t="shared" si="29"/>
        <v>2.9835000052116811E-2</v>
      </c>
      <c r="L282">
        <f>+G282</f>
        <v>2.9835000052116811E-2</v>
      </c>
      <c r="O282">
        <f t="shared" ca="1" si="32"/>
        <v>2.6224211367978846E-2</v>
      </c>
      <c r="Q282" s="2">
        <f t="shared" si="33"/>
        <v>41963.817400000058</v>
      </c>
    </row>
    <row r="283" spans="1:17" x14ac:dyDescent="0.2">
      <c r="A283" s="53" t="s">
        <v>0</v>
      </c>
      <c r="B283" s="51" t="s">
        <v>42</v>
      </c>
      <c r="C283" s="52">
        <v>58041.442999999999</v>
      </c>
      <c r="D283" s="52">
        <v>0.01</v>
      </c>
      <c r="E283">
        <f t="shared" si="30"/>
        <v>9346.6109968633718</v>
      </c>
      <c r="F283">
        <f t="shared" si="31"/>
        <v>9346.5</v>
      </c>
      <c r="G283">
        <f t="shared" si="29"/>
        <v>5.3434999994351529E-2</v>
      </c>
      <c r="K283">
        <f t="shared" ref="K258:K286" si="34">+G283</f>
        <v>5.3434999994351529E-2</v>
      </c>
      <c r="O283">
        <f t="shared" ca="1" si="32"/>
        <v>3.6237413034697664E-2</v>
      </c>
      <c r="Q283" s="2">
        <f t="shared" si="33"/>
        <v>43022.942999999999</v>
      </c>
    </row>
    <row r="284" spans="1:17" x14ac:dyDescent="0.2">
      <c r="A284" s="54" t="s">
        <v>185</v>
      </c>
      <c r="B284" s="55" t="s">
        <v>28</v>
      </c>
      <c r="C284" s="58">
        <v>59455.155100000091</v>
      </c>
      <c r="D284" s="59" t="s">
        <v>164</v>
      </c>
      <c r="E284">
        <f t="shared" si="30"/>
        <v>12283.218254710304</v>
      </c>
      <c r="F284">
        <f t="shared" si="31"/>
        <v>12283</v>
      </c>
      <c r="G284">
        <f t="shared" si="29"/>
        <v>0.10507000008510659</v>
      </c>
      <c r="K284">
        <f t="shared" si="34"/>
        <v>0.10507000008510659</v>
      </c>
      <c r="O284">
        <f t="shared" ca="1" si="32"/>
        <v>4.9602761532115763E-2</v>
      </c>
      <c r="Q284" s="2">
        <f t="shared" si="33"/>
        <v>44436.655100000091</v>
      </c>
    </row>
    <row r="285" spans="1:17" x14ac:dyDescent="0.2">
      <c r="A285" s="54" t="s">
        <v>185</v>
      </c>
      <c r="B285" s="55" t="s">
        <v>28</v>
      </c>
      <c r="C285" s="58">
        <v>59503.032999999821</v>
      </c>
      <c r="D285" s="59" t="s">
        <v>164</v>
      </c>
      <c r="E285">
        <f t="shared" si="30"/>
        <v>12382.671735111066</v>
      </c>
      <c r="F285">
        <f t="shared" si="31"/>
        <v>12382.5</v>
      </c>
      <c r="G285">
        <f t="shared" si="29"/>
        <v>8.2674999815935735E-2</v>
      </c>
      <c r="K285">
        <f t="shared" si="34"/>
        <v>8.2674999815935735E-2</v>
      </c>
      <c r="O285">
        <f t="shared" ca="1" si="32"/>
        <v>5.0055631334769639E-2</v>
      </c>
      <c r="Q285" s="2">
        <f t="shared" si="33"/>
        <v>44484.532999999821</v>
      </c>
    </row>
    <row r="286" spans="1:17" x14ac:dyDescent="0.2">
      <c r="A286" s="56" t="s">
        <v>186</v>
      </c>
      <c r="B286" s="57" t="s">
        <v>28</v>
      </c>
      <c r="C286" s="58">
        <v>59527.841099999998</v>
      </c>
      <c r="D286" s="59">
        <v>1.2999999999999999E-3</v>
      </c>
      <c r="E286">
        <f t="shared" si="30"/>
        <v>12434.203901040681</v>
      </c>
      <c r="F286">
        <f t="shared" si="31"/>
        <v>12434</v>
      </c>
      <c r="G286">
        <f t="shared" si="29"/>
        <v>9.8159999994095415E-2</v>
      </c>
      <c r="K286">
        <f t="shared" si="34"/>
        <v>9.8159999994095415E-2</v>
      </c>
      <c r="O286">
        <f t="shared" ca="1" si="32"/>
        <v>5.0290031282876922E-2</v>
      </c>
      <c r="Q286" s="2">
        <f t="shared" si="33"/>
        <v>44509.341099999998</v>
      </c>
    </row>
  </sheetData>
  <sortState xmlns:xlrd2="http://schemas.microsoft.com/office/spreadsheetml/2017/richdata2" ref="A21:T286">
    <sortCondition ref="C21:C286"/>
  </sortState>
  <phoneticPr fontId="8" type="noConversion"/>
  <hyperlinks>
    <hyperlink ref="H64789" r:id="rId1" display="http://vsolj.cetus-net.org/bulletin.html" xr:uid="{00000000-0004-0000-0000-000000000000}"/>
    <hyperlink ref="H64782" r:id="rId2" display="http://vsolj.cetus-net.org/bulletin.html" xr:uid="{00000000-0004-0000-0000-000001000000}"/>
    <hyperlink ref="AP2279" r:id="rId3" display="http://cdsbib.u-strasbg.fr/cgi-bin/cdsbib?1990RMxAA..21..381G" xr:uid="{00000000-0004-0000-0000-000002000000}"/>
    <hyperlink ref="AP2282" r:id="rId4" display="http://cdsbib.u-strasbg.fr/cgi-bin/cdsbib?1990RMxAA..21..381G" xr:uid="{00000000-0004-0000-0000-000003000000}"/>
    <hyperlink ref="AP2280" r:id="rId5" display="http://cdsbib.u-strasbg.fr/cgi-bin/cdsbib?1990RMxAA..21..381G" xr:uid="{00000000-0004-0000-0000-000004000000}"/>
    <hyperlink ref="AP2258" r:id="rId6" display="http://cdsbib.u-strasbg.fr/cgi-bin/cdsbib?1990RMxAA..21..381G" xr:uid="{00000000-0004-0000-0000-000005000000}"/>
    <hyperlink ref="I64789" r:id="rId7" display="http://vsolj.cetus-net.org/bulletin.html" xr:uid="{00000000-0004-0000-0000-000006000000}"/>
    <hyperlink ref="AQ2392" r:id="rId8" display="http://cdsbib.u-strasbg.fr/cgi-bin/cdsbib?1990RMxAA..21..381G" xr:uid="{00000000-0004-0000-0000-000007000000}"/>
    <hyperlink ref="AQ661" r:id="rId9" display="http://cdsbib.u-strasbg.fr/cgi-bin/cdsbib?1990RMxAA..21..381G" xr:uid="{00000000-0004-0000-0000-000008000000}"/>
    <hyperlink ref="AQ2393" r:id="rId10" display="http://cdsbib.u-strasbg.fr/cgi-bin/cdsbib?1990RMxAA..21..381G" xr:uid="{00000000-0004-0000-0000-000009000000}"/>
    <hyperlink ref="H64786" r:id="rId11" display="https://www.aavso.org/ejaavso" xr:uid="{00000000-0004-0000-0000-00000A000000}"/>
    <hyperlink ref="H64831" r:id="rId12" display="http://vsolj.cetus-net.org/bulletin.html" xr:uid="{00000000-0004-0000-0000-00000B000000}"/>
    <hyperlink ref="H64824" r:id="rId13" display="https://www.aavso.org/ejaavso" xr:uid="{00000000-0004-0000-0000-00000C000000}"/>
    <hyperlink ref="AP1682" r:id="rId14" display="http://cdsbib.u-strasbg.fr/cgi-bin/cdsbib?1990RMxAA..21..381G" xr:uid="{00000000-0004-0000-0000-00000D000000}"/>
    <hyperlink ref="AP1679" r:id="rId15" display="http://cdsbib.u-strasbg.fr/cgi-bin/cdsbib?1990RMxAA..21..381G" xr:uid="{00000000-0004-0000-0000-00000E000000}"/>
    <hyperlink ref="AP1681" r:id="rId16" display="http://cdsbib.u-strasbg.fr/cgi-bin/cdsbib?1990RMxAA..21..381G" xr:uid="{00000000-0004-0000-0000-00000F000000}"/>
    <hyperlink ref="AP1657" r:id="rId17" display="http://cdsbib.u-strasbg.fr/cgi-bin/cdsbib?1990RMxAA..21..381G" xr:uid="{00000000-0004-0000-0000-000010000000}"/>
    <hyperlink ref="I64831" r:id="rId18" display="http://vsolj.cetus-net.org/bulletin.html" xr:uid="{00000000-0004-0000-0000-000011000000}"/>
    <hyperlink ref="AQ1818" r:id="rId19" display="http://cdsbib.u-strasbg.fr/cgi-bin/cdsbib?1990RMxAA..21..381G" xr:uid="{00000000-0004-0000-0000-000012000000}"/>
    <hyperlink ref="AQ3462" r:id="rId20" display="http://cdsbib.u-strasbg.fr/cgi-bin/cdsbib?1990RMxAA..21..381G" xr:uid="{00000000-0004-0000-0000-000013000000}"/>
    <hyperlink ref="AQ1819" r:id="rId21" display="http://cdsbib.u-strasbg.fr/cgi-bin/cdsbib?1990RMxAA..21..381G" xr:uid="{00000000-0004-0000-0000-000014000000}"/>
    <hyperlink ref="H64828" r:id="rId22" display="https://www.aavso.org/ejaavso" xr:uid="{00000000-0004-0000-0000-000015000000}"/>
    <hyperlink ref="H2669" r:id="rId23" display="http://vsolj.cetus-net.org/bulletin.html" xr:uid="{00000000-0004-0000-0000-000016000000}"/>
    <hyperlink ref="AP5907" r:id="rId24" display="http://cdsbib.u-strasbg.fr/cgi-bin/cdsbib?1990RMxAA..21..381G" xr:uid="{00000000-0004-0000-0000-000017000000}"/>
    <hyperlink ref="AP5910" r:id="rId25" display="http://cdsbib.u-strasbg.fr/cgi-bin/cdsbib?1990RMxAA..21..381G" xr:uid="{00000000-0004-0000-0000-000018000000}"/>
    <hyperlink ref="AP5908" r:id="rId26" display="http://cdsbib.u-strasbg.fr/cgi-bin/cdsbib?1990RMxAA..21..381G" xr:uid="{00000000-0004-0000-0000-000019000000}"/>
    <hyperlink ref="AP5886" r:id="rId27" display="http://cdsbib.u-strasbg.fr/cgi-bin/cdsbib?1990RMxAA..21..381G" xr:uid="{00000000-0004-0000-0000-00001A000000}"/>
    <hyperlink ref="I2669" r:id="rId28" display="http://vsolj.cetus-net.org/bulletin.html" xr:uid="{00000000-0004-0000-0000-00001B000000}"/>
    <hyperlink ref="AQ6020" r:id="rId29" display="http://cdsbib.u-strasbg.fr/cgi-bin/cdsbib?1990RMxAA..21..381G" xr:uid="{00000000-0004-0000-0000-00001C000000}"/>
    <hyperlink ref="AQ572" r:id="rId30" display="http://cdsbib.u-strasbg.fr/cgi-bin/cdsbib?1990RMxAA..21..381G" xr:uid="{00000000-0004-0000-0000-00001D000000}"/>
    <hyperlink ref="AQ6021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27" sqref="A27:D34"/>
    </sheetView>
  </sheetViews>
  <sheetFormatPr defaultRowHeight="12.75" x14ac:dyDescent="0.2"/>
  <cols>
    <col min="1" max="1" width="19.7109375" style="26" customWidth="1"/>
    <col min="2" max="2" width="4.42578125" style="10" customWidth="1"/>
    <col min="3" max="3" width="12.7109375" style="2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51</v>
      </c>
      <c r="I1" s="36" t="s">
        <v>52</v>
      </c>
      <c r="J1" s="37" t="s">
        <v>53</v>
      </c>
    </row>
    <row r="2" spans="1:16" x14ac:dyDescent="0.2">
      <c r="I2" s="38" t="s">
        <v>54</v>
      </c>
      <c r="J2" s="39" t="s">
        <v>55</v>
      </c>
    </row>
    <row r="3" spans="1:16" x14ac:dyDescent="0.2">
      <c r="A3" s="40" t="s">
        <v>56</v>
      </c>
      <c r="I3" s="38" t="s">
        <v>57</v>
      </c>
      <c r="J3" s="39" t="s">
        <v>58</v>
      </c>
    </row>
    <row r="4" spans="1:16" x14ac:dyDescent="0.2">
      <c r="I4" s="38" t="s">
        <v>59</v>
      </c>
      <c r="J4" s="39" t="s">
        <v>58</v>
      </c>
    </row>
    <row r="5" spans="1:16" ht="13.5" thickBot="1" x14ac:dyDescent="0.25">
      <c r="I5" s="41" t="s">
        <v>60</v>
      </c>
      <c r="J5" s="42" t="s">
        <v>61</v>
      </c>
    </row>
    <row r="10" spans="1:16" ht="13.5" thickBot="1" x14ac:dyDescent="0.25"/>
    <row r="11" spans="1:16" ht="12.75" customHeight="1" thickBot="1" x14ac:dyDescent="0.25">
      <c r="A11" s="26" t="str">
        <f t="shared" ref="A11:A34" si="0">P11</f>
        <v> PASP 80.221 </v>
      </c>
      <c r="B11" s="5" t="str">
        <f t="shared" ref="B11:B34" si="1">IF(H11=INT(H11),"I","II")</f>
        <v>I</v>
      </c>
      <c r="C11" s="26">
        <f t="shared" ref="C11:C34" si="2">1*G11</f>
        <v>39486.642</v>
      </c>
      <c r="D11" s="10" t="str">
        <f t="shared" ref="D11:D34" si="3">VLOOKUP(F11,I$1:J$5,2,FALSE)</f>
        <v>vis</v>
      </c>
      <c r="E11" s="43">
        <f>VLOOKUP(C11,Active!C$21:E$973,3,FALSE)</f>
        <v>-29196.005483891076</v>
      </c>
      <c r="F11" s="5" t="s">
        <v>60</v>
      </c>
      <c r="G11" s="10" t="str">
        <f t="shared" ref="G11:G34" si="4">MID(I11,3,LEN(I11)-3)</f>
        <v>39486.642</v>
      </c>
      <c r="H11" s="26">
        <f t="shared" ref="H11:H34" si="5">1*K11</f>
        <v>-27032</v>
      </c>
      <c r="I11" s="44" t="s">
        <v>62</v>
      </c>
      <c r="J11" s="45" t="s">
        <v>63</v>
      </c>
      <c r="K11" s="44">
        <v>-27032</v>
      </c>
      <c r="L11" s="44" t="s">
        <v>64</v>
      </c>
      <c r="M11" s="45" t="s">
        <v>65</v>
      </c>
      <c r="N11" s="45" t="s">
        <v>66</v>
      </c>
      <c r="O11" s="46" t="s">
        <v>67</v>
      </c>
      <c r="P11" s="46" t="s">
        <v>68</v>
      </c>
    </row>
    <row r="12" spans="1:16" ht="12.75" customHeight="1" thickBot="1" x14ac:dyDescent="0.25">
      <c r="A12" s="26" t="str">
        <f t="shared" si="0"/>
        <v>BAVM 117 </v>
      </c>
      <c r="B12" s="5" t="str">
        <f t="shared" si="1"/>
        <v>I</v>
      </c>
      <c r="C12" s="26">
        <f t="shared" si="2"/>
        <v>51080.444300000003</v>
      </c>
      <c r="D12" s="10" t="str">
        <f t="shared" si="3"/>
        <v>vis</v>
      </c>
      <c r="E12" s="43">
        <f>VLOOKUP(C12,Active!C$21:E$973,3,FALSE)</f>
        <v>-5112.9945368812459</v>
      </c>
      <c r="F12" s="5" t="s">
        <v>60</v>
      </c>
      <c r="G12" s="10" t="str">
        <f t="shared" si="4"/>
        <v>51080.4443</v>
      </c>
      <c r="H12" s="26">
        <f t="shared" si="5"/>
        <v>-2949</v>
      </c>
      <c r="I12" s="44" t="s">
        <v>75</v>
      </c>
      <c r="J12" s="45" t="s">
        <v>76</v>
      </c>
      <c r="K12" s="44">
        <v>-2949</v>
      </c>
      <c r="L12" s="44" t="s">
        <v>77</v>
      </c>
      <c r="M12" s="45" t="s">
        <v>65</v>
      </c>
      <c r="N12" s="45" t="s">
        <v>78</v>
      </c>
      <c r="O12" s="46" t="s">
        <v>79</v>
      </c>
      <c r="P12" s="47" t="s">
        <v>80</v>
      </c>
    </row>
    <row r="13" spans="1:16" ht="12.75" customHeight="1" thickBot="1" x14ac:dyDescent="0.25">
      <c r="A13" s="26" t="str">
        <f t="shared" si="0"/>
        <v>VSB 47 </v>
      </c>
      <c r="B13" s="5" t="str">
        <f t="shared" si="1"/>
        <v>II</v>
      </c>
      <c r="C13" s="26">
        <f t="shared" si="2"/>
        <v>51137.981</v>
      </c>
      <c r="D13" s="10" t="str">
        <f t="shared" si="3"/>
        <v>vis</v>
      </c>
      <c r="E13" s="43">
        <f>VLOOKUP(C13,Active!C$21:E$973,3,FALSE)</f>
        <v>-4993.4774931970742</v>
      </c>
      <c r="F13" s="5" t="s">
        <v>60</v>
      </c>
      <c r="G13" s="10" t="str">
        <f t="shared" si="4"/>
        <v>51137.981</v>
      </c>
      <c r="H13" s="26">
        <f t="shared" si="5"/>
        <v>-2829.5</v>
      </c>
      <c r="I13" s="44" t="s">
        <v>81</v>
      </c>
      <c r="J13" s="45" t="s">
        <v>82</v>
      </c>
      <c r="K13" s="44">
        <v>-2829.5</v>
      </c>
      <c r="L13" s="44" t="s">
        <v>83</v>
      </c>
      <c r="M13" s="45" t="s">
        <v>72</v>
      </c>
      <c r="N13" s="45" t="s">
        <v>60</v>
      </c>
      <c r="O13" s="46" t="s">
        <v>73</v>
      </c>
      <c r="P13" s="47" t="s">
        <v>74</v>
      </c>
    </row>
    <row r="14" spans="1:16" ht="12.75" customHeight="1" thickBot="1" x14ac:dyDescent="0.25">
      <c r="A14" s="26" t="str">
        <f t="shared" si="0"/>
        <v>BAVM 132 </v>
      </c>
      <c r="B14" s="5" t="str">
        <f t="shared" si="1"/>
        <v>I</v>
      </c>
      <c r="C14" s="26">
        <f t="shared" si="2"/>
        <v>51498.304499999998</v>
      </c>
      <c r="D14" s="10" t="str">
        <f t="shared" si="3"/>
        <v>vis</v>
      </c>
      <c r="E14" s="43">
        <f>VLOOKUP(C14,Active!C$21:E$973,3,FALSE)</f>
        <v>-4245.0021810930493</v>
      </c>
      <c r="F14" s="5" t="s">
        <v>60</v>
      </c>
      <c r="G14" s="10" t="str">
        <f t="shared" si="4"/>
        <v>51498.3045</v>
      </c>
      <c r="H14" s="26">
        <f t="shared" si="5"/>
        <v>-2081</v>
      </c>
      <c r="I14" s="44" t="s">
        <v>84</v>
      </c>
      <c r="J14" s="45" t="s">
        <v>85</v>
      </c>
      <c r="K14" s="44">
        <v>-2081</v>
      </c>
      <c r="L14" s="44" t="s">
        <v>86</v>
      </c>
      <c r="M14" s="45" t="s">
        <v>65</v>
      </c>
      <c r="N14" s="45" t="s">
        <v>87</v>
      </c>
      <c r="O14" s="46" t="s">
        <v>79</v>
      </c>
      <c r="P14" s="47" t="s">
        <v>88</v>
      </c>
    </row>
    <row r="15" spans="1:16" ht="12.75" customHeight="1" thickBot="1" x14ac:dyDescent="0.25">
      <c r="A15" s="26" t="str">
        <f t="shared" si="0"/>
        <v>IBVS 5843 </v>
      </c>
      <c r="B15" s="5" t="str">
        <f t="shared" si="1"/>
        <v>I</v>
      </c>
      <c r="C15" s="26">
        <f t="shared" si="2"/>
        <v>53260.751400000001</v>
      </c>
      <c r="D15" s="10" t="str">
        <f t="shared" si="3"/>
        <v>vis</v>
      </c>
      <c r="E15" s="43">
        <f>VLOOKUP(C15,Active!C$21:E$973,3,FALSE)</f>
        <v>-583.99202343117565</v>
      </c>
      <c r="F15" s="5" t="s">
        <v>60</v>
      </c>
      <c r="G15" s="10" t="str">
        <f t="shared" si="4"/>
        <v>53260.7514</v>
      </c>
      <c r="H15" s="26">
        <f t="shared" si="5"/>
        <v>1580</v>
      </c>
      <c r="I15" s="44" t="s">
        <v>100</v>
      </c>
      <c r="J15" s="45" t="s">
        <v>101</v>
      </c>
      <c r="K15" s="44" t="s">
        <v>102</v>
      </c>
      <c r="L15" s="44" t="s">
        <v>103</v>
      </c>
      <c r="M15" s="45" t="s">
        <v>72</v>
      </c>
      <c r="N15" s="45" t="s">
        <v>87</v>
      </c>
      <c r="O15" s="46" t="s">
        <v>104</v>
      </c>
      <c r="P15" s="47" t="s">
        <v>105</v>
      </c>
    </row>
    <row r="16" spans="1:16" ht="12.75" customHeight="1" thickBot="1" x14ac:dyDescent="0.25">
      <c r="A16" s="26" t="str">
        <f t="shared" si="0"/>
        <v>IBVS 5843 </v>
      </c>
      <c r="B16" s="5" t="str">
        <f t="shared" si="1"/>
        <v>II</v>
      </c>
      <c r="C16" s="26">
        <f t="shared" si="2"/>
        <v>53309.620799999997</v>
      </c>
      <c r="D16" s="10" t="str">
        <f t="shared" si="3"/>
        <v>vis</v>
      </c>
      <c r="E16" s="43">
        <f>VLOOKUP(C16,Active!C$21:E$973,3,FALSE)</f>
        <v>-482.47896803142083</v>
      </c>
      <c r="F16" s="5" t="s">
        <v>60</v>
      </c>
      <c r="G16" s="10" t="str">
        <f t="shared" si="4"/>
        <v>53309.6208</v>
      </c>
      <c r="H16" s="26">
        <f t="shared" si="5"/>
        <v>1681.5</v>
      </c>
      <c r="I16" s="44" t="s">
        <v>106</v>
      </c>
      <c r="J16" s="45" t="s">
        <v>107</v>
      </c>
      <c r="K16" s="44" t="s">
        <v>108</v>
      </c>
      <c r="L16" s="44" t="s">
        <v>109</v>
      </c>
      <c r="M16" s="45" t="s">
        <v>72</v>
      </c>
      <c r="N16" s="45" t="s">
        <v>87</v>
      </c>
      <c r="O16" s="46" t="s">
        <v>104</v>
      </c>
      <c r="P16" s="47" t="s">
        <v>105</v>
      </c>
    </row>
    <row r="17" spans="1:16" ht="12.75" customHeight="1" thickBot="1" x14ac:dyDescent="0.25">
      <c r="A17" s="26" t="str">
        <f t="shared" si="0"/>
        <v>IBVS 5843 </v>
      </c>
      <c r="B17" s="5" t="str">
        <f t="shared" si="1"/>
        <v>II</v>
      </c>
      <c r="C17" s="26">
        <f t="shared" si="2"/>
        <v>53310.582000000002</v>
      </c>
      <c r="D17" s="10" t="str">
        <f t="shared" si="3"/>
        <v>vis</v>
      </c>
      <c r="E17" s="43">
        <f>VLOOKUP(C17,Active!C$21:E$973,3,FALSE)</f>
        <v>-480.4823331463848</v>
      </c>
      <c r="F17" s="5" t="s">
        <v>60</v>
      </c>
      <c r="G17" s="10" t="str">
        <f t="shared" si="4"/>
        <v>53310.5820</v>
      </c>
      <c r="H17" s="26">
        <f t="shared" si="5"/>
        <v>1683.5</v>
      </c>
      <c r="I17" s="44" t="s">
        <v>110</v>
      </c>
      <c r="J17" s="45" t="s">
        <v>111</v>
      </c>
      <c r="K17" s="44" t="s">
        <v>112</v>
      </c>
      <c r="L17" s="44" t="s">
        <v>113</v>
      </c>
      <c r="M17" s="45" t="s">
        <v>72</v>
      </c>
      <c r="N17" s="45" t="s">
        <v>87</v>
      </c>
      <c r="O17" s="46" t="s">
        <v>104</v>
      </c>
      <c r="P17" s="47" t="s">
        <v>105</v>
      </c>
    </row>
    <row r="18" spans="1:16" ht="12.75" customHeight="1" thickBot="1" x14ac:dyDescent="0.25">
      <c r="A18" s="26" t="str">
        <f t="shared" si="0"/>
        <v>IBVS 5843 </v>
      </c>
      <c r="B18" s="5" t="str">
        <f t="shared" si="1"/>
        <v>II</v>
      </c>
      <c r="C18" s="26">
        <f t="shared" si="2"/>
        <v>54004.767599999999</v>
      </c>
      <c r="D18" s="10" t="str">
        <f t="shared" si="3"/>
        <v>vis</v>
      </c>
      <c r="E18" s="43">
        <f>VLOOKUP(C18,Active!C$21:E$973,3,FALSE)</f>
        <v>961.50183834983898</v>
      </c>
      <c r="F18" s="5" t="s">
        <v>60</v>
      </c>
      <c r="G18" s="10" t="str">
        <f t="shared" si="4"/>
        <v>54004.7676</v>
      </c>
      <c r="H18" s="26">
        <f t="shared" si="5"/>
        <v>3125.5</v>
      </c>
      <c r="I18" s="44" t="s">
        <v>125</v>
      </c>
      <c r="J18" s="45" t="s">
        <v>126</v>
      </c>
      <c r="K18" s="44" t="s">
        <v>127</v>
      </c>
      <c r="L18" s="44" t="s">
        <v>128</v>
      </c>
      <c r="M18" s="45" t="s">
        <v>72</v>
      </c>
      <c r="N18" s="45" t="s">
        <v>87</v>
      </c>
      <c r="O18" s="46" t="s">
        <v>104</v>
      </c>
      <c r="P18" s="47" t="s">
        <v>105</v>
      </c>
    </row>
    <row r="19" spans="1:16" ht="12.75" customHeight="1" thickBot="1" x14ac:dyDescent="0.25">
      <c r="A19" s="26" t="str">
        <f t="shared" si="0"/>
        <v>IBVS 5843 </v>
      </c>
      <c r="B19" s="5" t="str">
        <f t="shared" si="1"/>
        <v>II</v>
      </c>
      <c r="C19" s="26">
        <f t="shared" si="2"/>
        <v>54005.728999999999</v>
      </c>
      <c r="D19" s="10" t="str">
        <f t="shared" si="3"/>
        <v>vis</v>
      </c>
      <c r="E19" s="43">
        <f>VLOOKUP(C19,Active!C$21:E$973,3,FALSE)</f>
        <v>963.49888868115761</v>
      </c>
      <c r="F19" s="5" t="s">
        <v>60</v>
      </c>
      <c r="G19" s="10" t="str">
        <f t="shared" si="4"/>
        <v>54005.7290</v>
      </c>
      <c r="H19" s="26">
        <f t="shared" si="5"/>
        <v>3127.5</v>
      </c>
      <c r="I19" s="44" t="s">
        <v>129</v>
      </c>
      <c r="J19" s="45" t="s">
        <v>130</v>
      </c>
      <c r="K19" s="44" t="s">
        <v>131</v>
      </c>
      <c r="L19" s="44" t="s">
        <v>132</v>
      </c>
      <c r="M19" s="45" t="s">
        <v>72</v>
      </c>
      <c r="N19" s="45" t="s">
        <v>87</v>
      </c>
      <c r="O19" s="46" t="s">
        <v>104</v>
      </c>
      <c r="P19" s="47" t="s">
        <v>105</v>
      </c>
    </row>
    <row r="20" spans="1:16" ht="12.75" customHeight="1" thickBot="1" x14ac:dyDescent="0.25">
      <c r="A20" s="26" t="str">
        <f t="shared" si="0"/>
        <v>IBVS 5843 </v>
      </c>
      <c r="B20" s="5" t="str">
        <f t="shared" si="1"/>
        <v>II</v>
      </c>
      <c r="C20" s="26">
        <f t="shared" si="2"/>
        <v>54006.689899999998</v>
      </c>
      <c r="D20" s="10" t="str">
        <f t="shared" si="3"/>
        <v>vis</v>
      </c>
      <c r="E20" s="43">
        <f>VLOOKUP(C20,Active!C$21:E$973,3,FALSE)</f>
        <v>965.49490039673935</v>
      </c>
      <c r="F20" s="5" t="s">
        <v>60</v>
      </c>
      <c r="G20" s="10" t="str">
        <f t="shared" si="4"/>
        <v>54006.6899</v>
      </c>
      <c r="H20" s="26">
        <f t="shared" si="5"/>
        <v>3129.5</v>
      </c>
      <c r="I20" s="44" t="s">
        <v>133</v>
      </c>
      <c r="J20" s="45" t="s">
        <v>134</v>
      </c>
      <c r="K20" s="44" t="s">
        <v>135</v>
      </c>
      <c r="L20" s="44" t="s">
        <v>136</v>
      </c>
      <c r="M20" s="45" t="s">
        <v>72</v>
      </c>
      <c r="N20" s="45" t="s">
        <v>87</v>
      </c>
      <c r="O20" s="46" t="s">
        <v>104</v>
      </c>
      <c r="P20" s="47" t="s">
        <v>105</v>
      </c>
    </row>
    <row r="21" spans="1:16" ht="12.75" customHeight="1" thickBot="1" x14ac:dyDescent="0.25">
      <c r="A21" s="26" t="str">
        <f t="shared" si="0"/>
        <v>IBVS 5843 </v>
      </c>
      <c r="B21" s="5" t="str">
        <f t="shared" si="1"/>
        <v>I</v>
      </c>
      <c r="C21" s="26">
        <f t="shared" si="2"/>
        <v>54011.744100000004</v>
      </c>
      <c r="D21" s="10" t="str">
        <f t="shared" si="3"/>
        <v>vis</v>
      </c>
      <c r="E21" s="43">
        <f>VLOOKUP(C21,Active!C$21:E$973,3,FALSE)</f>
        <v>975.99364367171484</v>
      </c>
      <c r="F21" s="5" t="s">
        <v>60</v>
      </c>
      <c r="G21" s="10" t="str">
        <f t="shared" si="4"/>
        <v>54011.7441</v>
      </c>
      <c r="H21" s="26">
        <f t="shared" si="5"/>
        <v>3140</v>
      </c>
      <c r="I21" s="44" t="s">
        <v>137</v>
      </c>
      <c r="J21" s="45" t="s">
        <v>138</v>
      </c>
      <c r="K21" s="44" t="s">
        <v>139</v>
      </c>
      <c r="L21" s="44" t="s">
        <v>140</v>
      </c>
      <c r="M21" s="45" t="s">
        <v>72</v>
      </c>
      <c r="N21" s="45" t="s">
        <v>87</v>
      </c>
      <c r="O21" s="46" t="s">
        <v>104</v>
      </c>
      <c r="P21" s="47" t="s">
        <v>105</v>
      </c>
    </row>
    <row r="22" spans="1:16" ht="12.75" customHeight="1" thickBot="1" x14ac:dyDescent="0.25">
      <c r="A22" s="26" t="str">
        <f t="shared" si="0"/>
        <v>IBVS 5843 </v>
      </c>
      <c r="B22" s="5" t="str">
        <f t="shared" si="1"/>
        <v>I</v>
      </c>
      <c r="C22" s="26">
        <f t="shared" si="2"/>
        <v>54028.596700000002</v>
      </c>
      <c r="D22" s="10" t="str">
        <f t="shared" si="3"/>
        <v>vis</v>
      </c>
      <c r="E22" s="43">
        <f>VLOOKUP(C22,Active!C$21:E$973,3,FALSE)</f>
        <v>1011.0003946739756</v>
      </c>
      <c r="F22" s="5" t="s">
        <v>60</v>
      </c>
      <c r="G22" s="10" t="str">
        <f t="shared" si="4"/>
        <v>54028.5967</v>
      </c>
      <c r="H22" s="26">
        <f t="shared" si="5"/>
        <v>3175</v>
      </c>
      <c r="I22" s="44" t="s">
        <v>146</v>
      </c>
      <c r="J22" s="45" t="s">
        <v>147</v>
      </c>
      <c r="K22" s="44" t="s">
        <v>148</v>
      </c>
      <c r="L22" s="44" t="s">
        <v>149</v>
      </c>
      <c r="M22" s="45" t="s">
        <v>72</v>
      </c>
      <c r="N22" s="45" t="s">
        <v>87</v>
      </c>
      <c r="O22" s="46" t="s">
        <v>104</v>
      </c>
      <c r="P22" s="47" t="s">
        <v>105</v>
      </c>
    </row>
    <row r="23" spans="1:16" ht="12.75" customHeight="1" thickBot="1" x14ac:dyDescent="0.25">
      <c r="A23" s="26" t="str">
        <f t="shared" si="0"/>
        <v>IBVS 5843 </v>
      </c>
      <c r="B23" s="5" t="str">
        <f t="shared" si="1"/>
        <v>I</v>
      </c>
      <c r="C23" s="26">
        <f t="shared" si="2"/>
        <v>54038.694300000003</v>
      </c>
      <c r="D23" s="10" t="str">
        <f t="shared" si="3"/>
        <v>vis</v>
      </c>
      <c r="E23" s="43">
        <f>VLOOKUP(C23,Active!C$21:E$973,3,FALSE)</f>
        <v>1031.9754471240722</v>
      </c>
      <c r="F23" s="5" t="s">
        <v>60</v>
      </c>
      <c r="G23" s="10" t="str">
        <f t="shared" si="4"/>
        <v>54038.6943</v>
      </c>
      <c r="H23" s="26">
        <f t="shared" si="5"/>
        <v>3196</v>
      </c>
      <c r="I23" s="44" t="s">
        <v>150</v>
      </c>
      <c r="J23" s="45" t="s">
        <v>151</v>
      </c>
      <c r="K23" s="44" t="s">
        <v>152</v>
      </c>
      <c r="L23" s="44" t="s">
        <v>153</v>
      </c>
      <c r="M23" s="45" t="s">
        <v>72</v>
      </c>
      <c r="N23" s="45" t="s">
        <v>87</v>
      </c>
      <c r="O23" s="46" t="s">
        <v>104</v>
      </c>
      <c r="P23" s="47" t="s">
        <v>105</v>
      </c>
    </row>
    <row r="24" spans="1:16" ht="12.75" customHeight="1" thickBot="1" x14ac:dyDescent="0.25">
      <c r="A24" s="26" t="str">
        <f t="shared" si="0"/>
        <v>IBVS 5871 </v>
      </c>
      <c r="B24" s="5" t="str">
        <f t="shared" si="1"/>
        <v>II</v>
      </c>
      <c r="C24" s="26">
        <f t="shared" si="2"/>
        <v>54769.726000000002</v>
      </c>
      <c r="D24" s="10" t="str">
        <f t="shared" si="3"/>
        <v>vis</v>
      </c>
      <c r="E24" s="43">
        <f>VLOOKUP(C24,Active!C$21:E$973,3,FALSE)</f>
        <v>2550.4974969360819</v>
      </c>
      <c r="F24" s="5" t="s">
        <v>60</v>
      </c>
      <c r="G24" s="10" t="str">
        <f t="shared" si="4"/>
        <v>54769.726</v>
      </c>
      <c r="H24" s="26">
        <f t="shared" si="5"/>
        <v>4714.5</v>
      </c>
      <c r="I24" s="44" t="s">
        <v>154</v>
      </c>
      <c r="J24" s="45" t="s">
        <v>155</v>
      </c>
      <c r="K24" s="44" t="s">
        <v>156</v>
      </c>
      <c r="L24" s="44" t="s">
        <v>157</v>
      </c>
      <c r="M24" s="45" t="s">
        <v>72</v>
      </c>
      <c r="N24" s="45" t="s">
        <v>60</v>
      </c>
      <c r="O24" s="46" t="s">
        <v>158</v>
      </c>
      <c r="P24" s="47" t="s">
        <v>159</v>
      </c>
    </row>
    <row r="25" spans="1:16" ht="12.75" customHeight="1" thickBot="1" x14ac:dyDescent="0.25">
      <c r="A25" s="26" t="str">
        <f t="shared" si="0"/>
        <v>IBVS 5960 </v>
      </c>
      <c r="B25" s="5" t="str">
        <f t="shared" si="1"/>
        <v>I</v>
      </c>
      <c r="C25" s="26">
        <f t="shared" si="2"/>
        <v>55506.6662</v>
      </c>
      <c r="D25" s="10" t="str">
        <f t="shared" si="3"/>
        <v>vis</v>
      </c>
      <c r="E25" s="43">
        <f>VLOOKUP(C25,Active!C$21:E$973,3,FALSE)</f>
        <v>4081.2928688643701</v>
      </c>
      <c r="F25" s="5" t="s">
        <v>60</v>
      </c>
      <c r="G25" s="10" t="str">
        <f t="shared" si="4"/>
        <v>55506.6662</v>
      </c>
      <c r="H25" s="26">
        <f t="shared" si="5"/>
        <v>6245</v>
      </c>
      <c r="I25" s="44" t="s">
        <v>173</v>
      </c>
      <c r="J25" s="45" t="s">
        <v>174</v>
      </c>
      <c r="K25" s="44" t="s">
        <v>175</v>
      </c>
      <c r="L25" s="44" t="s">
        <v>176</v>
      </c>
      <c r="M25" s="45" t="s">
        <v>72</v>
      </c>
      <c r="N25" s="45" t="s">
        <v>60</v>
      </c>
      <c r="O25" s="46" t="s">
        <v>158</v>
      </c>
      <c r="P25" s="47" t="s">
        <v>177</v>
      </c>
    </row>
    <row r="26" spans="1:16" ht="12.75" customHeight="1" thickBot="1" x14ac:dyDescent="0.25">
      <c r="A26" s="26" t="str">
        <f t="shared" si="0"/>
        <v>IBVS 6042 </v>
      </c>
      <c r="B26" s="5" t="str">
        <f t="shared" si="1"/>
        <v>I</v>
      </c>
      <c r="C26" s="26">
        <f t="shared" si="2"/>
        <v>56239.733099999998</v>
      </c>
      <c r="D26" s="10" t="str">
        <f t="shared" si="3"/>
        <v>vis</v>
      </c>
      <c r="E26" s="43">
        <f>VLOOKUP(C26,Active!C$21:E$973,3,FALSE)</f>
        <v>5604.0425001557805</v>
      </c>
      <c r="F26" s="5" t="s">
        <v>60</v>
      </c>
      <c r="G26" s="10" t="str">
        <f t="shared" si="4"/>
        <v>56239.7331</v>
      </c>
      <c r="H26" s="26">
        <f t="shared" si="5"/>
        <v>7768</v>
      </c>
      <c r="I26" s="44" t="s">
        <v>178</v>
      </c>
      <c r="J26" s="45" t="s">
        <v>179</v>
      </c>
      <c r="K26" s="44" t="s">
        <v>180</v>
      </c>
      <c r="L26" s="44" t="s">
        <v>181</v>
      </c>
      <c r="M26" s="45" t="s">
        <v>72</v>
      </c>
      <c r="N26" s="45" t="s">
        <v>60</v>
      </c>
      <c r="O26" s="46" t="s">
        <v>158</v>
      </c>
      <c r="P26" s="47" t="s">
        <v>182</v>
      </c>
    </row>
    <row r="27" spans="1:16" ht="12.75" customHeight="1" thickBot="1" x14ac:dyDescent="0.25">
      <c r="A27" s="26" t="str">
        <f t="shared" si="0"/>
        <v>VSB 47 </v>
      </c>
      <c r="B27" s="5" t="str">
        <f t="shared" si="1"/>
        <v>I</v>
      </c>
      <c r="C27" s="26">
        <f t="shared" si="2"/>
        <v>50420.906999999999</v>
      </c>
      <c r="D27" s="10" t="str">
        <f t="shared" si="3"/>
        <v>vis</v>
      </c>
      <c r="E27" s="43">
        <f>VLOOKUP(C27,Active!C$21:E$973,3,FALSE)</f>
        <v>-6483.0061693774624</v>
      </c>
      <c r="F27" s="5" t="s">
        <v>60</v>
      </c>
      <c r="G27" s="10" t="str">
        <f t="shared" si="4"/>
        <v>50420.907</v>
      </c>
      <c r="H27" s="26">
        <f t="shared" si="5"/>
        <v>-4319</v>
      </c>
      <c r="I27" s="44" t="s">
        <v>69</v>
      </c>
      <c r="J27" s="45" t="s">
        <v>70</v>
      </c>
      <c r="K27" s="44">
        <v>-4319</v>
      </c>
      <c r="L27" s="44" t="s">
        <v>71</v>
      </c>
      <c r="M27" s="45" t="s">
        <v>72</v>
      </c>
      <c r="N27" s="45" t="s">
        <v>60</v>
      </c>
      <c r="O27" s="46" t="s">
        <v>73</v>
      </c>
      <c r="P27" s="47" t="s">
        <v>74</v>
      </c>
    </row>
    <row r="28" spans="1:16" ht="12.75" customHeight="1" thickBot="1" x14ac:dyDescent="0.25">
      <c r="A28" s="26" t="str">
        <f t="shared" si="0"/>
        <v>VSB 38 </v>
      </c>
      <c r="B28" s="5" t="str">
        <f t="shared" si="1"/>
        <v>II</v>
      </c>
      <c r="C28" s="26">
        <f t="shared" si="2"/>
        <v>51809.054199999999</v>
      </c>
      <c r="D28" s="10" t="str">
        <f t="shared" si="3"/>
        <v>vis</v>
      </c>
      <c r="E28" s="43">
        <f>VLOOKUP(C28,Active!C$21:E$973,3,FALSE)</f>
        <v>-3599.5031262333655</v>
      </c>
      <c r="F28" s="5" t="s">
        <v>60</v>
      </c>
      <c r="G28" s="10" t="str">
        <f t="shared" si="4"/>
        <v>51809.0542</v>
      </c>
      <c r="H28" s="26">
        <f t="shared" si="5"/>
        <v>-1435.5</v>
      </c>
      <c r="I28" s="44" t="s">
        <v>89</v>
      </c>
      <c r="J28" s="45" t="s">
        <v>90</v>
      </c>
      <c r="K28" s="44" t="s">
        <v>91</v>
      </c>
      <c r="L28" s="44" t="s">
        <v>92</v>
      </c>
      <c r="M28" s="45" t="s">
        <v>65</v>
      </c>
      <c r="N28" s="45" t="s">
        <v>66</v>
      </c>
      <c r="O28" s="46" t="s">
        <v>93</v>
      </c>
      <c r="P28" s="47" t="s">
        <v>94</v>
      </c>
    </row>
    <row r="29" spans="1:16" ht="12.75" customHeight="1" thickBot="1" x14ac:dyDescent="0.25">
      <c r="A29" s="26" t="str">
        <f t="shared" si="0"/>
        <v>VSB 40 </v>
      </c>
      <c r="B29" s="5" t="str">
        <f t="shared" si="1"/>
        <v>I</v>
      </c>
      <c r="C29" s="26">
        <f t="shared" si="2"/>
        <v>52497.231200000002</v>
      </c>
      <c r="D29" s="10" t="str">
        <f t="shared" si="3"/>
        <v>vis</v>
      </c>
      <c r="E29" s="43">
        <f>VLOOKUP(C29,Active!C$21:E$973,3,FALSE)</f>
        <v>-2170.0002077231493</v>
      </c>
      <c r="F29" s="5" t="s">
        <v>60</v>
      </c>
      <c r="G29" s="10" t="str">
        <f t="shared" si="4"/>
        <v>52497.2312</v>
      </c>
      <c r="H29" s="26">
        <f t="shared" si="5"/>
        <v>-6</v>
      </c>
      <c r="I29" s="44" t="s">
        <v>95</v>
      </c>
      <c r="J29" s="45" t="s">
        <v>96</v>
      </c>
      <c r="K29" s="44" t="s">
        <v>97</v>
      </c>
      <c r="L29" s="44" t="s">
        <v>98</v>
      </c>
      <c r="M29" s="45" t="s">
        <v>65</v>
      </c>
      <c r="N29" s="45" t="s">
        <v>66</v>
      </c>
      <c r="O29" s="46" t="s">
        <v>73</v>
      </c>
      <c r="P29" s="47" t="s">
        <v>99</v>
      </c>
    </row>
    <row r="30" spans="1:16" ht="12.75" customHeight="1" thickBot="1" x14ac:dyDescent="0.25">
      <c r="A30" s="26" t="str">
        <f t="shared" si="0"/>
        <v>VSB 44 </v>
      </c>
      <c r="B30" s="5" t="str">
        <f t="shared" si="1"/>
        <v>II</v>
      </c>
      <c r="C30" s="26">
        <f t="shared" si="2"/>
        <v>53621.081400000003</v>
      </c>
      <c r="D30" s="10" t="str">
        <f t="shared" si="3"/>
        <v>vis</v>
      </c>
      <c r="E30" s="43">
        <f>VLOOKUP(C30,Active!C$21:E$973,3,FALSE)</f>
        <v>164.49679067738413</v>
      </c>
      <c r="F30" s="5" t="s">
        <v>60</v>
      </c>
      <c r="G30" s="10" t="str">
        <f t="shared" si="4"/>
        <v>53621.0814</v>
      </c>
      <c r="H30" s="26">
        <f t="shared" si="5"/>
        <v>2328.5</v>
      </c>
      <c r="I30" s="44" t="s">
        <v>114</v>
      </c>
      <c r="J30" s="45" t="s">
        <v>115</v>
      </c>
      <c r="K30" s="44" t="s">
        <v>116</v>
      </c>
      <c r="L30" s="44" t="s">
        <v>117</v>
      </c>
      <c r="M30" s="45" t="s">
        <v>65</v>
      </c>
      <c r="N30" s="45" t="s">
        <v>66</v>
      </c>
      <c r="O30" s="46" t="s">
        <v>73</v>
      </c>
      <c r="P30" s="47" t="s">
        <v>118</v>
      </c>
    </row>
    <row r="31" spans="1:16" ht="12.75" customHeight="1" thickBot="1" x14ac:dyDescent="0.25">
      <c r="A31" s="26" t="str">
        <f t="shared" si="0"/>
        <v>VSB 45 </v>
      </c>
      <c r="B31" s="5" t="str">
        <f t="shared" si="1"/>
        <v>I</v>
      </c>
      <c r="C31" s="26">
        <f t="shared" si="2"/>
        <v>53972.268700000001</v>
      </c>
      <c r="D31" s="10" t="str">
        <f t="shared" si="3"/>
        <v>vis</v>
      </c>
      <c r="E31" s="43">
        <f>VLOOKUP(C31,Active!C$21:E$973,3,FALSE)</f>
        <v>893.99410066263113</v>
      </c>
      <c r="F31" s="5" t="s">
        <v>60</v>
      </c>
      <c r="G31" s="10" t="str">
        <f t="shared" si="4"/>
        <v>53972.2687</v>
      </c>
      <c r="H31" s="26">
        <f t="shared" si="5"/>
        <v>3058</v>
      </c>
      <c r="I31" s="44" t="s">
        <v>119</v>
      </c>
      <c r="J31" s="45" t="s">
        <v>120</v>
      </c>
      <c r="K31" s="44" t="s">
        <v>121</v>
      </c>
      <c r="L31" s="44" t="s">
        <v>122</v>
      </c>
      <c r="M31" s="45" t="s">
        <v>65</v>
      </c>
      <c r="N31" s="45" t="s">
        <v>66</v>
      </c>
      <c r="O31" s="46" t="s">
        <v>123</v>
      </c>
      <c r="P31" s="47" t="s">
        <v>124</v>
      </c>
    </row>
    <row r="32" spans="1:16" ht="12.75" customHeight="1" thickBot="1" x14ac:dyDescent="0.25">
      <c r="A32" s="26" t="str">
        <f t="shared" si="0"/>
        <v>VSB 45 </v>
      </c>
      <c r="B32" s="5" t="str">
        <f t="shared" si="1"/>
        <v>II</v>
      </c>
      <c r="C32" s="26">
        <f t="shared" si="2"/>
        <v>54023.060400000002</v>
      </c>
      <c r="D32" s="10" t="str">
        <f t="shared" si="3"/>
        <v>vis</v>
      </c>
      <c r="E32" s="43">
        <f>VLOOKUP(C32,Active!C$21:E$973,3,FALSE)</f>
        <v>999.5002181093015</v>
      </c>
      <c r="F32" s="5" t="s">
        <v>60</v>
      </c>
      <c r="G32" s="10" t="str">
        <f t="shared" si="4"/>
        <v>54023.0604</v>
      </c>
      <c r="H32" s="26">
        <f t="shared" si="5"/>
        <v>3163.5</v>
      </c>
      <c r="I32" s="44" t="s">
        <v>141</v>
      </c>
      <c r="J32" s="45" t="s">
        <v>142</v>
      </c>
      <c r="K32" s="44" t="s">
        <v>143</v>
      </c>
      <c r="L32" s="44" t="s">
        <v>144</v>
      </c>
      <c r="M32" s="45" t="s">
        <v>65</v>
      </c>
      <c r="N32" s="45" t="s">
        <v>66</v>
      </c>
      <c r="O32" s="46" t="s">
        <v>145</v>
      </c>
      <c r="P32" s="47" t="s">
        <v>124</v>
      </c>
    </row>
    <row r="33" spans="1:16" ht="12.75" customHeight="1" thickBot="1" x14ac:dyDescent="0.25">
      <c r="A33" s="26" t="str">
        <f t="shared" si="0"/>
        <v>VSB 48 </v>
      </c>
      <c r="B33" s="5" t="str">
        <f t="shared" si="1"/>
        <v>II</v>
      </c>
      <c r="C33" s="26">
        <f t="shared" si="2"/>
        <v>54775.029600000002</v>
      </c>
      <c r="D33" s="10" t="str">
        <f t="shared" si="3"/>
        <v>vis</v>
      </c>
      <c r="E33" s="43">
        <f>VLOOKUP(C33,Active!C$21:E$973,3,FALSE)</f>
        <v>2561.5143017386395</v>
      </c>
      <c r="F33" s="5" t="s">
        <v>60</v>
      </c>
      <c r="G33" s="10" t="str">
        <f t="shared" si="4"/>
        <v>54775.0296</v>
      </c>
      <c r="H33" s="26">
        <f t="shared" si="5"/>
        <v>4725.5</v>
      </c>
      <c r="I33" s="44" t="s">
        <v>160</v>
      </c>
      <c r="J33" s="45" t="s">
        <v>161</v>
      </c>
      <c r="K33" s="44" t="s">
        <v>162</v>
      </c>
      <c r="L33" s="44" t="s">
        <v>163</v>
      </c>
      <c r="M33" s="45" t="s">
        <v>72</v>
      </c>
      <c r="N33" s="45" t="s">
        <v>164</v>
      </c>
      <c r="O33" s="46" t="s">
        <v>165</v>
      </c>
      <c r="P33" s="47" t="s">
        <v>166</v>
      </c>
    </row>
    <row r="34" spans="1:16" ht="12.75" customHeight="1" thickBot="1" x14ac:dyDescent="0.25">
      <c r="A34" s="26" t="str">
        <f t="shared" si="0"/>
        <v>VSB 50 </v>
      </c>
      <c r="B34" s="5" t="str">
        <f t="shared" si="1"/>
        <v>II</v>
      </c>
      <c r="C34" s="26">
        <f t="shared" si="2"/>
        <v>55138.971299999997</v>
      </c>
      <c r="D34" s="10" t="str">
        <f t="shared" si="3"/>
        <v>vis</v>
      </c>
      <c r="E34" s="43">
        <f>VLOOKUP(C34,Active!C$21:E$973,3,FALSE)</f>
        <v>3317.505452732586</v>
      </c>
      <c r="F34" s="5" t="s">
        <v>60</v>
      </c>
      <c r="G34" s="10" t="str">
        <f t="shared" si="4"/>
        <v>55138.9713</v>
      </c>
      <c r="H34" s="26">
        <f t="shared" si="5"/>
        <v>5481.5</v>
      </c>
      <c r="I34" s="44" t="s">
        <v>167</v>
      </c>
      <c r="J34" s="45" t="s">
        <v>168</v>
      </c>
      <c r="K34" s="44" t="s">
        <v>169</v>
      </c>
      <c r="L34" s="44" t="s">
        <v>170</v>
      </c>
      <c r="M34" s="45" t="s">
        <v>72</v>
      </c>
      <c r="N34" s="45" t="s">
        <v>171</v>
      </c>
      <c r="O34" s="46" t="s">
        <v>73</v>
      </c>
      <c r="P34" s="47" t="s">
        <v>172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</sheetData>
  <phoneticPr fontId="8" type="noConversion"/>
  <hyperlinks>
    <hyperlink ref="A3" r:id="rId1" xr:uid="{00000000-0004-0000-0100-000000000000}"/>
    <hyperlink ref="P27" r:id="rId2" display="http://vsolj.cetus-net.org/no47.pdf" xr:uid="{00000000-0004-0000-0100-000001000000}"/>
    <hyperlink ref="P12" r:id="rId3" display="http://www.bav-astro.de/sfs/BAVM_link.php?BAVMnr=117" xr:uid="{00000000-0004-0000-0100-000002000000}"/>
    <hyperlink ref="P13" r:id="rId4" display="http://vsolj.cetus-net.org/no47.pdf" xr:uid="{00000000-0004-0000-0100-000003000000}"/>
    <hyperlink ref="P14" r:id="rId5" display="http://www.bav-astro.de/sfs/BAVM_link.php?BAVMnr=132" xr:uid="{00000000-0004-0000-0100-000004000000}"/>
    <hyperlink ref="P28" r:id="rId6" display="http://vsolj.cetus-net.org/no38.pdf" xr:uid="{00000000-0004-0000-0100-000005000000}"/>
    <hyperlink ref="P29" r:id="rId7" display="http://vsolj.cetus-net.org/no40.pdf" xr:uid="{00000000-0004-0000-0100-000006000000}"/>
    <hyperlink ref="P15" r:id="rId8" display="http://www.konkoly.hu/cgi-bin/IBVS?5843" xr:uid="{00000000-0004-0000-0100-000007000000}"/>
    <hyperlink ref="P16" r:id="rId9" display="http://www.konkoly.hu/cgi-bin/IBVS?5843" xr:uid="{00000000-0004-0000-0100-000008000000}"/>
    <hyperlink ref="P17" r:id="rId10" display="http://www.konkoly.hu/cgi-bin/IBVS?5843" xr:uid="{00000000-0004-0000-0100-000009000000}"/>
    <hyperlink ref="P30" r:id="rId11" display="http://vsolj.cetus-net.org/no44.pdf" xr:uid="{00000000-0004-0000-0100-00000A000000}"/>
    <hyperlink ref="P31" r:id="rId12" display="http://vsolj.cetus-net.org/no45.pdf" xr:uid="{00000000-0004-0000-0100-00000B000000}"/>
    <hyperlink ref="P18" r:id="rId13" display="http://www.konkoly.hu/cgi-bin/IBVS?5843" xr:uid="{00000000-0004-0000-0100-00000C000000}"/>
    <hyperlink ref="P19" r:id="rId14" display="http://www.konkoly.hu/cgi-bin/IBVS?5843" xr:uid="{00000000-0004-0000-0100-00000D000000}"/>
    <hyperlink ref="P20" r:id="rId15" display="http://www.konkoly.hu/cgi-bin/IBVS?5843" xr:uid="{00000000-0004-0000-0100-00000E000000}"/>
    <hyperlink ref="P21" r:id="rId16" display="http://www.konkoly.hu/cgi-bin/IBVS?5843" xr:uid="{00000000-0004-0000-0100-00000F000000}"/>
    <hyperlink ref="P32" r:id="rId17" display="http://vsolj.cetus-net.org/no45.pdf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71" xr:uid="{00000000-0004-0000-0100-000013000000}"/>
    <hyperlink ref="P33" r:id="rId21" display="http://vsolj.cetus-net.org/no48.pdf" xr:uid="{00000000-0004-0000-0100-000014000000}"/>
    <hyperlink ref="P34" r:id="rId22" display="http://vsolj.cetus-net.org/vsoljno50.pdf" xr:uid="{00000000-0004-0000-0100-000015000000}"/>
    <hyperlink ref="P25" r:id="rId23" display="http://www.konkoly.hu/cgi-bin/IBVS?5960" xr:uid="{00000000-0004-0000-0100-000016000000}"/>
    <hyperlink ref="P26" r:id="rId24" display="http://www.konkoly.hu/cgi-bin/IBVS?6042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2024-10-17T05:11:48Z</dcterms:modified>
</cp:coreProperties>
</file>