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DF2402-00CA-498A-8F9B-1FE3D0F52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Q_fit" sheetId="3" r:id="rId2"/>
    <sheet name="Sheet1" sheetId="5" r:id="rId3"/>
    <sheet name="Sheet2" sheetId="4" r:id="rId4"/>
    <sheet name="A (old)" sheetId="1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0" i="2" l="1"/>
  <c r="F100" i="2"/>
  <c r="G100" i="2" s="1"/>
  <c r="K100" i="2" s="1"/>
  <c r="Q100" i="2"/>
  <c r="F79" i="2"/>
  <c r="G74" i="2"/>
  <c r="F74" i="2"/>
  <c r="F23" i="2"/>
  <c r="E23" i="2"/>
  <c r="Q23" i="2"/>
  <c r="F4" i="2"/>
  <c r="E90" i="2"/>
  <c r="F90" i="2" s="1"/>
  <c r="Q90" i="2"/>
  <c r="E91" i="2"/>
  <c r="F91" i="2" s="1"/>
  <c r="Q91" i="2"/>
  <c r="E92" i="2"/>
  <c r="F92" i="2" s="1"/>
  <c r="G92" i="2" s="1"/>
  <c r="K92" i="2" s="1"/>
  <c r="Q92" i="2"/>
  <c r="E97" i="2"/>
  <c r="F97" i="2" s="1"/>
  <c r="Q97" i="2"/>
  <c r="E98" i="2"/>
  <c r="F98" i="2" s="1"/>
  <c r="Q98" i="2"/>
  <c r="E94" i="2"/>
  <c r="F94" i="2" s="1"/>
  <c r="G94" i="2" s="1"/>
  <c r="K94" i="2" s="1"/>
  <c r="Q94" i="2"/>
  <c r="E96" i="2"/>
  <c r="F96" i="2" s="1"/>
  <c r="Q96" i="2"/>
  <c r="E99" i="2"/>
  <c r="F99" i="2" s="1"/>
  <c r="G99" i="2" s="1"/>
  <c r="K99" i="2" s="1"/>
  <c r="Q99" i="2"/>
  <c r="E93" i="2"/>
  <c r="F93" i="2" s="1"/>
  <c r="G93" i="2" s="1"/>
  <c r="K93" i="2" s="1"/>
  <c r="E95" i="2"/>
  <c r="F95" i="2" s="1"/>
  <c r="G95" i="2" s="1"/>
  <c r="K95" i="2" s="1"/>
  <c r="E84" i="2"/>
  <c r="F84" i="2" s="1"/>
  <c r="G84" i="2" s="1"/>
  <c r="K84" i="2" s="1"/>
  <c r="E86" i="2"/>
  <c r="F86" i="2" s="1"/>
  <c r="G86" i="2" s="1"/>
  <c r="K86" i="2" s="1"/>
  <c r="E87" i="2"/>
  <c r="F87" i="2" s="1"/>
  <c r="G87" i="2" s="1"/>
  <c r="K87" i="2" s="1"/>
  <c r="Q93" i="2"/>
  <c r="Q95" i="2"/>
  <c r="Q84" i="2"/>
  <c r="Q86" i="2"/>
  <c r="Q87" i="2"/>
  <c r="E89" i="2"/>
  <c r="F89" i="2" s="1"/>
  <c r="G89" i="2" s="1"/>
  <c r="K89" i="2" s="1"/>
  <c r="D11" i="2"/>
  <c r="D12" i="2"/>
  <c r="Q89" i="2"/>
  <c r="E83" i="2"/>
  <c r="F83" i="2" s="1"/>
  <c r="G83" i="2" s="1"/>
  <c r="K83" i="2" s="1"/>
  <c r="E85" i="2"/>
  <c r="F85" i="2" s="1"/>
  <c r="G85" i="2" s="1"/>
  <c r="K85" i="2" s="1"/>
  <c r="E88" i="2"/>
  <c r="F88" i="2" s="1"/>
  <c r="G88" i="2" s="1"/>
  <c r="K88" i="2" s="1"/>
  <c r="E63" i="2"/>
  <c r="F63" i="2" s="1"/>
  <c r="G63" i="2" s="1"/>
  <c r="K63" i="2" s="1"/>
  <c r="E64" i="2"/>
  <c r="F64" i="2" s="1"/>
  <c r="G64" i="2" s="1"/>
  <c r="I64" i="2" s="1"/>
  <c r="E65" i="2"/>
  <c r="F65" i="2" s="1"/>
  <c r="G65" i="2" s="1"/>
  <c r="K65" i="2" s="1"/>
  <c r="E66" i="2"/>
  <c r="E33" i="5" s="1"/>
  <c r="E67" i="2"/>
  <c r="E34" i="5" s="1"/>
  <c r="E68" i="2"/>
  <c r="E35" i="5" s="1"/>
  <c r="E69" i="2"/>
  <c r="F69" i="2" s="1"/>
  <c r="G69" i="2" s="1"/>
  <c r="K69" i="2" s="1"/>
  <c r="E70" i="2"/>
  <c r="F70" i="2"/>
  <c r="G70" i="2" s="1"/>
  <c r="K70" i="2" s="1"/>
  <c r="E71" i="2"/>
  <c r="F71" i="2" s="1"/>
  <c r="G71" i="2" s="1"/>
  <c r="J71" i="2" s="1"/>
  <c r="E72" i="2"/>
  <c r="F72" i="2" s="1"/>
  <c r="G72" i="2" s="1"/>
  <c r="K72" i="2" s="1"/>
  <c r="E73" i="2"/>
  <c r="F73" i="2" s="1"/>
  <c r="G73" i="2" s="1"/>
  <c r="J73" i="2" s="1"/>
  <c r="E74" i="2"/>
  <c r="E41" i="5" s="1"/>
  <c r="E75" i="2"/>
  <c r="F75" i="2" s="1"/>
  <c r="G75" i="2" s="1"/>
  <c r="K75" i="2" s="1"/>
  <c r="E76" i="2"/>
  <c r="F76" i="2" s="1"/>
  <c r="G76" i="2" s="1"/>
  <c r="K76" i="2" s="1"/>
  <c r="E77" i="2"/>
  <c r="F77" i="2" s="1"/>
  <c r="G77" i="2" s="1"/>
  <c r="K77" i="2" s="1"/>
  <c r="E78" i="2"/>
  <c r="F78" i="2" s="1"/>
  <c r="G78" i="2" s="1"/>
  <c r="K78" i="2" s="1"/>
  <c r="E79" i="2"/>
  <c r="G79" i="2" s="1"/>
  <c r="K79" i="2" s="1"/>
  <c r="E80" i="2"/>
  <c r="F80" i="2" s="1"/>
  <c r="G80" i="2" s="1"/>
  <c r="K80" i="2" s="1"/>
  <c r="E81" i="2"/>
  <c r="F81" i="2" s="1"/>
  <c r="G81" i="2" s="1"/>
  <c r="K81" i="2" s="1"/>
  <c r="E82" i="2"/>
  <c r="F82" i="2" s="1"/>
  <c r="G82" i="2" s="1"/>
  <c r="K82" i="2" s="1"/>
  <c r="Q88" i="2"/>
  <c r="Q85" i="2"/>
  <c r="Q83" i="2"/>
  <c r="E54" i="2"/>
  <c r="E53" i="5" s="1"/>
  <c r="E55" i="2"/>
  <c r="F55" i="2" s="1"/>
  <c r="G55" i="2" s="1"/>
  <c r="I55" i="2" s="1"/>
  <c r="E56" i="2"/>
  <c r="F56" i="2" s="1"/>
  <c r="G56" i="2" s="1"/>
  <c r="I56" i="2" s="1"/>
  <c r="E57" i="2"/>
  <c r="F57" i="2" s="1"/>
  <c r="G57" i="2" s="1"/>
  <c r="K57" i="2" s="1"/>
  <c r="E58" i="2"/>
  <c r="F58" i="2" s="1"/>
  <c r="G58" i="2" s="1"/>
  <c r="K58" i="2" s="1"/>
  <c r="E59" i="2"/>
  <c r="F59" i="2" s="1"/>
  <c r="G59" i="2" s="1"/>
  <c r="J59" i="2" s="1"/>
  <c r="E60" i="2"/>
  <c r="F60" i="2" s="1"/>
  <c r="G60" i="2" s="1"/>
  <c r="J60" i="2" s="1"/>
  <c r="E61" i="2"/>
  <c r="F61" i="2" s="1"/>
  <c r="G61" i="2" s="1"/>
  <c r="J61" i="2" s="1"/>
  <c r="E62" i="2"/>
  <c r="F62" i="2" s="1"/>
  <c r="G62" i="2" s="1"/>
  <c r="J62" i="2" s="1"/>
  <c r="D9" i="2"/>
  <c r="C9" i="2"/>
  <c r="Q79" i="2"/>
  <c r="Q80" i="2"/>
  <c r="Q81" i="2"/>
  <c r="Q82" i="2"/>
  <c r="E26" i="2"/>
  <c r="E43" i="5" s="1"/>
  <c r="D13" i="2"/>
  <c r="E32" i="2"/>
  <c r="F32" i="2" s="1"/>
  <c r="G32" i="2" s="1"/>
  <c r="K32" i="2" s="1"/>
  <c r="E33" i="2"/>
  <c r="F33" i="2" s="1"/>
  <c r="G33" i="2" s="1"/>
  <c r="K33" i="2" s="1"/>
  <c r="E35" i="2"/>
  <c r="F35" i="2" s="1"/>
  <c r="G35" i="2" s="1"/>
  <c r="K35" i="2" s="1"/>
  <c r="E38" i="2"/>
  <c r="F38" i="2" s="1"/>
  <c r="G38" i="2" s="1"/>
  <c r="K38" i="2" s="1"/>
  <c r="E40" i="2"/>
  <c r="F40" i="2" s="1"/>
  <c r="G40" i="2" s="1"/>
  <c r="K40" i="2" s="1"/>
  <c r="E41" i="2"/>
  <c r="E49" i="5" s="1"/>
  <c r="E42" i="2"/>
  <c r="F42" i="2" s="1"/>
  <c r="G42" i="2" s="1"/>
  <c r="K42" i="2" s="1"/>
  <c r="E51" i="2"/>
  <c r="F51" i="2" s="1"/>
  <c r="G51" i="2" s="1"/>
  <c r="I51" i="2" s="1"/>
  <c r="E52" i="2"/>
  <c r="F52" i="2" s="1"/>
  <c r="G52" i="2" s="1"/>
  <c r="I52" i="2" s="1"/>
  <c r="E28" i="2"/>
  <c r="F28" i="2" s="1"/>
  <c r="G28" i="2" s="1"/>
  <c r="J28" i="2" s="1"/>
  <c r="E29" i="2"/>
  <c r="F29" i="2" s="1"/>
  <c r="G29" i="2" s="1"/>
  <c r="J29" i="2" s="1"/>
  <c r="E30" i="2"/>
  <c r="E15" i="5" s="1"/>
  <c r="E39" i="2"/>
  <c r="E16" i="5" s="1"/>
  <c r="E43" i="2"/>
  <c r="F43" i="2" s="1"/>
  <c r="G43" i="2" s="1"/>
  <c r="J43" i="2" s="1"/>
  <c r="E44" i="2"/>
  <c r="F44" i="2" s="1"/>
  <c r="G44" i="2" s="1"/>
  <c r="J44" i="2" s="1"/>
  <c r="E45" i="2"/>
  <c r="F45" i="2" s="1"/>
  <c r="G45" i="2" s="1"/>
  <c r="J45" i="2" s="1"/>
  <c r="E47" i="2"/>
  <c r="F47" i="2" s="1"/>
  <c r="G47" i="2" s="1"/>
  <c r="K47" i="2" s="1"/>
  <c r="E48" i="2"/>
  <c r="E22" i="5" s="1"/>
  <c r="E49" i="2"/>
  <c r="F49" i="2"/>
  <c r="G49" i="2" s="1"/>
  <c r="K49" i="2" s="1"/>
  <c r="E53" i="2"/>
  <c r="F53" i="2" s="1"/>
  <c r="G53" i="2" s="1"/>
  <c r="I53" i="2" s="1"/>
  <c r="E50" i="2"/>
  <c r="E24" i="5" s="1"/>
  <c r="E25" i="2"/>
  <c r="F25" i="2" s="1"/>
  <c r="G25" i="2" s="1"/>
  <c r="J25" i="2" s="1"/>
  <c r="E27" i="2"/>
  <c r="F27" i="2" s="1"/>
  <c r="G27" i="2" s="1"/>
  <c r="J27" i="2" s="1"/>
  <c r="E46" i="2"/>
  <c r="E20" i="5" s="1"/>
  <c r="Q55" i="2"/>
  <c r="Q64" i="2"/>
  <c r="Q26" i="2"/>
  <c r="Q32" i="2"/>
  <c r="Q33" i="2"/>
  <c r="Q35" i="2"/>
  <c r="Q38" i="2"/>
  <c r="Q40" i="2"/>
  <c r="Q41" i="2"/>
  <c r="Q42" i="2"/>
  <c r="Q51" i="2"/>
  <c r="Q52" i="2"/>
  <c r="Q54" i="2"/>
  <c r="G43" i="5"/>
  <c r="C43" i="5"/>
  <c r="G12" i="5"/>
  <c r="C12" i="5"/>
  <c r="G13" i="5"/>
  <c r="C13" i="5"/>
  <c r="G14" i="5"/>
  <c r="C14" i="5"/>
  <c r="G15" i="5"/>
  <c r="C15" i="5"/>
  <c r="G44" i="5"/>
  <c r="C44" i="5"/>
  <c r="E44" i="5"/>
  <c r="G45" i="5"/>
  <c r="C45" i="5"/>
  <c r="G46" i="5"/>
  <c r="C46" i="5"/>
  <c r="G47" i="5"/>
  <c r="C47" i="5"/>
  <c r="G16" i="5"/>
  <c r="C16" i="5"/>
  <c r="G48" i="5"/>
  <c r="C48" i="5"/>
  <c r="G49" i="5"/>
  <c r="C49" i="5"/>
  <c r="G50" i="5"/>
  <c r="C50" i="5"/>
  <c r="G17" i="5"/>
  <c r="C17" i="5"/>
  <c r="G18" i="5"/>
  <c r="C18" i="5"/>
  <c r="E18" i="5"/>
  <c r="G19" i="5"/>
  <c r="C19" i="5"/>
  <c r="G20" i="5"/>
  <c r="C20" i="5"/>
  <c r="G21" i="5"/>
  <c r="C21" i="5"/>
  <c r="E21" i="5"/>
  <c r="G22" i="5"/>
  <c r="C22" i="5"/>
  <c r="G23" i="5"/>
  <c r="C23" i="5"/>
  <c r="E23" i="5"/>
  <c r="G24" i="5"/>
  <c r="C24" i="5"/>
  <c r="G51" i="5"/>
  <c r="C51" i="5"/>
  <c r="G52" i="5"/>
  <c r="C52" i="5"/>
  <c r="G53" i="5"/>
  <c r="C53" i="5"/>
  <c r="G54" i="5"/>
  <c r="C54" i="5"/>
  <c r="G25" i="5"/>
  <c r="C25" i="5"/>
  <c r="E25" i="5"/>
  <c r="G26" i="5"/>
  <c r="C26" i="5"/>
  <c r="E26" i="5"/>
  <c r="G27" i="5"/>
  <c r="C27" i="5"/>
  <c r="G28" i="5"/>
  <c r="C28" i="5"/>
  <c r="G29" i="5"/>
  <c r="C29" i="5"/>
  <c r="E29" i="5"/>
  <c r="G30" i="5"/>
  <c r="C30" i="5"/>
  <c r="G31" i="5"/>
  <c r="C31" i="5"/>
  <c r="E31" i="5"/>
  <c r="G55" i="5"/>
  <c r="C55" i="5"/>
  <c r="E55" i="5"/>
  <c r="G32" i="5"/>
  <c r="C32" i="5"/>
  <c r="G33" i="5"/>
  <c r="C33" i="5"/>
  <c r="G34" i="5"/>
  <c r="C34" i="5"/>
  <c r="G35" i="5"/>
  <c r="C35" i="5"/>
  <c r="G36" i="5"/>
  <c r="C36" i="5"/>
  <c r="E36" i="5"/>
  <c r="G37" i="5"/>
  <c r="C37" i="5"/>
  <c r="E37" i="5"/>
  <c r="G38" i="5"/>
  <c r="C38" i="5"/>
  <c r="G39" i="5"/>
  <c r="C39" i="5"/>
  <c r="G40" i="5"/>
  <c r="C40" i="5"/>
  <c r="E40" i="5"/>
  <c r="G41" i="5"/>
  <c r="C41" i="5"/>
  <c r="G42" i="5"/>
  <c r="C42" i="5"/>
  <c r="E42" i="5"/>
  <c r="G11" i="5"/>
  <c r="C11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55" i="5"/>
  <c r="B55" i="5"/>
  <c r="D55" i="5"/>
  <c r="A55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50" i="5"/>
  <c r="B50" i="5"/>
  <c r="D50" i="5"/>
  <c r="A50" i="5"/>
  <c r="H49" i="5"/>
  <c r="B49" i="5"/>
  <c r="D49" i="5"/>
  <c r="A49" i="5"/>
  <c r="H48" i="5"/>
  <c r="B48" i="5"/>
  <c r="D48" i="5"/>
  <c r="A48" i="5"/>
  <c r="H16" i="5"/>
  <c r="B16" i="5"/>
  <c r="D16" i="5"/>
  <c r="A16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43" i="5"/>
  <c r="B43" i="5"/>
  <c r="D43" i="5"/>
  <c r="A43" i="5"/>
  <c r="H11" i="5"/>
  <c r="B11" i="5"/>
  <c r="D11" i="5"/>
  <c r="A11" i="5"/>
  <c r="Q78" i="2"/>
  <c r="Q77" i="2"/>
  <c r="Q75" i="2"/>
  <c r="Q76" i="2"/>
  <c r="E37" i="2"/>
  <c r="F37" i="2"/>
  <c r="G37" i="2" s="1"/>
  <c r="K37" i="2" s="1"/>
  <c r="E36" i="2"/>
  <c r="F36" i="2" s="1"/>
  <c r="G36" i="2" s="1"/>
  <c r="K36" i="2" s="1"/>
  <c r="E34" i="2"/>
  <c r="F34" i="2" s="1"/>
  <c r="G34" i="2" s="1"/>
  <c r="K34" i="2" s="1"/>
  <c r="E31" i="2"/>
  <c r="F31" i="2" s="1"/>
  <c r="G31" i="2" s="1"/>
  <c r="K31" i="2" s="1"/>
  <c r="E24" i="2"/>
  <c r="F24" i="2" s="1"/>
  <c r="G24" i="2" s="1"/>
  <c r="K24" i="2" s="1"/>
  <c r="B10" i="4"/>
  <c r="A9" i="4"/>
  <c r="C9" i="4" s="1"/>
  <c r="H13" i="4" s="1"/>
  <c r="D21" i="4"/>
  <c r="F21" i="4" s="1"/>
  <c r="E306" i="4"/>
  <c r="G16" i="4"/>
  <c r="G15" i="4"/>
  <c r="E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H16" i="4"/>
  <c r="H15" i="4"/>
  <c r="D22" i="4"/>
  <c r="H22" i="4"/>
  <c r="D23" i="4"/>
  <c r="H23" i="4"/>
  <c r="D24" i="4"/>
  <c r="D25" i="4"/>
  <c r="H25" i="4"/>
  <c r="D26" i="4"/>
  <c r="H26" i="4"/>
  <c r="D27" i="4"/>
  <c r="H27" i="4"/>
  <c r="D28" i="4"/>
  <c r="D29" i="4"/>
  <c r="H29" i="4"/>
  <c r="D30" i="4"/>
  <c r="H30" i="4"/>
  <c r="D31" i="4"/>
  <c r="H31" i="4"/>
  <c r="D32" i="4"/>
  <c r="D33" i="4"/>
  <c r="H33" i="4"/>
  <c r="D34" i="4"/>
  <c r="H34" i="4"/>
  <c r="D35" i="4"/>
  <c r="H35" i="4"/>
  <c r="D36" i="4"/>
  <c r="D37" i="4"/>
  <c r="H37" i="4"/>
  <c r="D38" i="4"/>
  <c r="H38" i="4"/>
  <c r="D39" i="4"/>
  <c r="H39" i="4"/>
  <c r="D40" i="4"/>
  <c r="D41" i="4"/>
  <c r="H41" i="4"/>
  <c r="D42" i="4"/>
  <c r="H42" i="4"/>
  <c r="D43" i="4"/>
  <c r="H43" i="4"/>
  <c r="D44" i="4"/>
  <c r="D45" i="4"/>
  <c r="H45" i="4"/>
  <c r="D46" i="4"/>
  <c r="H46" i="4"/>
  <c r="D47" i="4"/>
  <c r="H47" i="4"/>
  <c r="D48" i="4"/>
  <c r="D49" i="4"/>
  <c r="H49" i="4"/>
  <c r="D50" i="4"/>
  <c r="H50" i="4"/>
  <c r="D51" i="4"/>
  <c r="H51" i="4"/>
  <c r="D52" i="4"/>
  <c r="D53" i="4"/>
  <c r="H53" i="4"/>
  <c r="D54" i="4"/>
  <c r="H54" i="4"/>
  <c r="D55" i="4"/>
  <c r="H55" i="4"/>
  <c r="D56" i="4"/>
  <c r="D57" i="4"/>
  <c r="H57" i="4"/>
  <c r="D58" i="4"/>
  <c r="H58" i="4"/>
  <c r="D59" i="4"/>
  <c r="H59" i="4"/>
  <c r="D60" i="4"/>
  <c r="D61" i="4"/>
  <c r="H61" i="4"/>
  <c r="D62" i="4"/>
  <c r="H62" i="4"/>
  <c r="D63" i="4"/>
  <c r="H63" i="4"/>
  <c r="D64" i="4"/>
  <c r="D65" i="4"/>
  <c r="H65" i="4"/>
  <c r="D66" i="4"/>
  <c r="H66" i="4"/>
  <c r="D67" i="4"/>
  <c r="H67" i="4"/>
  <c r="D68" i="4"/>
  <c r="D69" i="4"/>
  <c r="H69" i="4"/>
  <c r="D70" i="4"/>
  <c r="H70" i="4"/>
  <c r="D71" i="4"/>
  <c r="H71" i="4"/>
  <c r="D72" i="4"/>
  <c r="D73" i="4"/>
  <c r="D74" i="4"/>
  <c r="H74" i="4"/>
  <c r="D75" i="4"/>
  <c r="H75" i="4"/>
  <c r="D76" i="4"/>
  <c r="D77" i="4"/>
  <c r="J77" i="4"/>
  <c r="D78" i="4"/>
  <c r="H78" i="4"/>
  <c r="D79" i="4"/>
  <c r="H79" i="4"/>
  <c r="D80" i="4"/>
  <c r="D81" i="4"/>
  <c r="F81" i="4"/>
  <c r="D82" i="4"/>
  <c r="H82" i="4"/>
  <c r="D83" i="4"/>
  <c r="H83" i="4"/>
  <c r="D84" i="4"/>
  <c r="K84" i="4"/>
  <c r="D85" i="4"/>
  <c r="J85" i="4"/>
  <c r="D86" i="4"/>
  <c r="H86" i="4"/>
  <c r="D87" i="4"/>
  <c r="H87" i="4"/>
  <c r="D88" i="4"/>
  <c r="D89" i="4"/>
  <c r="D90" i="4"/>
  <c r="H90" i="4"/>
  <c r="D91" i="4"/>
  <c r="H91" i="4"/>
  <c r="D92" i="4"/>
  <c r="D93" i="4"/>
  <c r="D94" i="4"/>
  <c r="H94" i="4"/>
  <c r="D95" i="4"/>
  <c r="H95" i="4"/>
  <c r="D96" i="4"/>
  <c r="D97" i="4"/>
  <c r="D98" i="4"/>
  <c r="H98" i="4"/>
  <c r="D99" i="4"/>
  <c r="H99" i="4"/>
  <c r="D100" i="4"/>
  <c r="D101" i="4"/>
  <c r="K101" i="4"/>
  <c r="D102" i="4"/>
  <c r="H102" i="4"/>
  <c r="J16" i="4"/>
  <c r="J15" i="4"/>
  <c r="J22" i="4"/>
  <c r="J23" i="4"/>
  <c r="J26" i="4"/>
  <c r="J27" i="4"/>
  <c r="J29" i="4"/>
  <c r="J30" i="4"/>
  <c r="J31" i="4"/>
  <c r="J34" i="4"/>
  <c r="J35" i="4"/>
  <c r="J37" i="4"/>
  <c r="J38" i="4"/>
  <c r="J39" i="4"/>
  <c r="J42" i="4"/>
  <c r="J43" i="4"/>
  <c r="J45" i="4"/>
  <c r="J46" i="4"/>
  <c r="J47" i="4"/>
  <c r="J50" i="4"/>
  <c r="J51" i="4"/>
  <c r="J53" i="4"/>
  <c r="J54" i="4"/>
  <c r="J55" i="4"/>
  <c r="J58" i="4"/>
  <c r="J59" i="4"/>
  <c r="J61" i="4"/>
  <c r="J62" i="4"/>
  <c r="J63" i="4"/>
  <c r="J66" i="4"/>
  <c r="J67" i="4"/>
  <c r="J69" i="4"/>
  <c r="J70" i="4"/>
  <c r="J71" i="4"/>
  <c r="J74" i="4"/>
  <c r="J75" i="4"/>
  <c r="J78" i="4"/>
  <c r="J79" i="4"/>
  <c r="J82" i="4"/>
  <c r="J83" i="4"/>
  <c r="J86" i="4"/>
  <c r="J87" i="4"/>
  <c r="J90" i="4"/>
  <c r="J91" i="4"/>
  <c r="J93" i="4"/>
  <c r="J94" i="4"/>
  <c r="J95" i="4"/>
  <c r="J98" i="4"/>
  <c r="J99" i="4"/>
  <c r="J101" i="4"/>
  <c r="J102" i="4"/>
  <c r="I16" i="4"/>
  <c r="I15" i="4"/>
  <c r="I22" i="4"/>
  <c r="I23" i="4"/>
  <c r="I25" i="4"/>
  <c r="I26" i="4"/>
  <c r="I27" i="4"/>
  <c r="I30" i="4"/>
  <c r="I31" i="4"/>
  <c r="I33" i="4"/>
  <c r="I34" i="4"/>
  <c r="I35" i="4"/>
  <c r="I38" i="4"/>
  <c r="I39" i="4"/>
  <c r="I41" i="4"/>
  <c r="I42" i="4"/>
  <c r="I43" i="4"/>
  <c r="I46" i="4"/>
  <c r="I47" i="4"/>
  <c r="I49" i="4"/>
  <c r="I50" i="4"/>
  <c r="I51" i="4"/>
  <c r="I54" i="4"/>
  <c r="I55" i="4"/>
  <c r="I57" i="4"/>
  <c r="I58" i="4"/>
  <c r="I59" i="4"/>
  <c r="I62" i="4"/>
  <c r="I63" i="4"/>
  <c r="I65" i="4"/>
  <c r="I66" i="4"/>
  <c r="I67" i="4"/>
  <c r="I70" i="4"/>
  <c r="I71" i="4"/>
  <c r="I73" i="4"/>
  <c r="I74" i="4"/>
  <c r="I75" i="4"/>
  <c r="I78" i="4"/>
  <c r="I79" i="4"/>
  <c r="I81" i="4"/>
  <c r="I82" i="4"/>
  <c r="I83" i="4"/>
  <c r="I86" i="4"/>
  <c r="I87" i="4"/>
  <c r="I89" i="4"/>
  <c r="I90" i="4"/>
  <c r="I91" i="4"/>
  <c r="I94" i="4"/>
  <c r="I95" i="4"/>
  <c r="I97" i="4"/>
  <c r="I98" i="4"/>
  <c r="I99" i="4"/>
  <c r="I102" i="4"/>
  <c r="K16" i="4"/>
  <c r="K15" i="4"/>
  <c r="K12" i="4"/>
  <c r="K22" i="4"/>
  <c r="K23" i="4"/>
  <c r="K25" i="4"/>
  <c r="K26" i="4"/>
  <c r="K27" i="4"/>
  <c r="K29" i="4"/>
  <c r="K30" i="4"/>
  <c r="K31" i="4"/>
  <c r="K33" i="4"/>
  <c r="K34" i="4"/>
  <c r="K35" i="4"/>
  <c r="K37" i="4"/>
  <c r="K38" i="4"/>
  <c r="K39" i="4"/>
  <c r="K41" i="4"/>
  <c r="K42" i="4"/>
  <c r="K43" i="4"/>
  <c r="K45" i="4"/>
  <c r="K46" i="4"/>
  <c r="K47" i="4"/>
  <c r="K49" i="4"/>
  <c r="K50" i="4"/>
  <c r="K51" i="4"/>
  <c r="K53" i="4"/>
  <c r="K54" i="4"/>
  <c r="K55" i="4"/>
  <c r="K57" i="4"/>
  <c r="K58" i="4"/>
  <c r="K59" i="4"/>
  <c r="K61" i="4"/>
  <c r="K62" i="4"/>
  <c r="K63" i="4"/>
  <c r="K65" i="4"/>
  <c r="K66" i="4"/>
  <c r="K67" i="4"/>
  <c r="K69" i="4"/>
  <c r="K70" i="4"/>
  <c r="K71" i="4"/>
  <c r="K73" i="4"/>
  <c r="K74" i="4"/>
  <c r="K75" i="4"/>
  <c r="K77" i="4"/>
  <c r="K78" i="4"/>
  <c r="K79" i="4"/>
  <c r="K81" i="4"/>
  <c r="K82" i="4"/>
  <c r="K83" i="4"/>
  <c r="K85" i="4"/>
  <c r="K86" i="4"/>
  <c r="K87" i="4"/>
  <c r="K90" i="4"/>
  <c r="K91" i="4"/>
  <c r="K93" i="4"/>
  <c r="K94" i="4"/>
  <c r="K95" i="4"/>
  <c r="K97" i="4"/>
  <c r="K98" i="4"/>
  <c r="K99" i="4"/>
  <c r="K102" i="4"/>
  <c r="F16" i="4"/>
  <c r="F15" i="4"/>
  <c r="F12" i="4"/>
  <c r="F22" i="4"/>
  <c r="F23" i="4"/>
  <c r="F24" i="4"/>
  <c r="F25" i="4"/>
  <c r="F26" i="4"/>
  <c r="F27" i="4"/>
  <c r="F29" i="4"/>
  <c r="F30" i="4"/>
  <c r="F31" i="4"/>
  <c r="F32" i="4"/>
  <c r="F33" i="4"/>
  <c r="F34" i="4"/>
  <c r="F35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1" i="4"/>
  <c r="F53" i="4"/>
  <c r="F54" i="4"/>
  <c r="F55" i="4"/>
  <c r="F56" i="4"/>
  <c r="F57" i="4"/>
  <c r="F58" i="4"/>
  <c r="F59" i="4"/>
  <c r="F61" i="4"/>
  <c r="F62" i="4"/>
  <c r="F63" i="4"/>
  <c r="F64" i="4"/>
  <c r="F65" i="4"/>
  <c r="F66" i="4"/>
  <c r="F67" i="4"/>
  <c r="F69" i="4"/>
  <c r="F70" i="4"/>
  <c r="F71" i="4"/>
  <c r="F72" i="4"/>
  <c r="F73" i="4"/>
  <c r="F74" i="4"/>
  <c r="F75" i="4"/>
  <c r="F77" i="4"/>
  <c r="F78" i="4"/>
  <c r="F79" i="4"/>
  <c r="F80" i="4"/>
  <c r="F82" i="4"/>
  <c r="F83" i="4"/>
  <c r="F85" i="4"/>
  <c r="F86" i="4"/>
  <c r="F87" i="4"/>
  <c r="F88" i="4"/>
  <c r="F89" i="4"/>
  <c r="F90" i="4"/>
  <c r="F91" i="4"/>
  <c r="F93" i="4"/>
  <c r="F94" i="4"/>
  <c r="F95" i="4"/>
  <c r="F96" i="4"/>
  <c r="F97" i="4"/>
  <c r="F98" i="4"/>
  <c r="F99" i="4"/>
  <c r="F101" i="4"/>
  <c r="F102" i="4"/>
  <c r="L16" i="4"/>
  <c r="L15" i="4"/>
  <c r="L22" i="4"/>
  <c r="L23" i="4"/>
  <c r="L25" i="4"/>
  <c r="L26" i="4"/>
  <c r="L27" i="4"/>
  <c r="L28" i="4"/>
  <c r="L29" i="4"/>
  <c r="L30" i="4"/>
  <c r="L31" i="4"/>
  <c r="L33" i="4"/>
  <c r="L34" i="4"/>
  <c r="L35" i="4"/>
  <c r="L37" i="4"/>
  <c r="L38" i="4"/>
  <c r="L39" i="4"/>
  <c r="L41" i="4"/>
  <c r="L42" i="4"/>
  <c r="L43" i="4"/>
  <c r="L44" i="4"/>
  <c r="L45" i="4"/>
  <c r="L46" i="4"/>
  <c r="L47" i="4"/>
  <c r="L49" i="4"/>
  <c r="L50" i="4"/>
  <c r="L51" i="4"/>
  <c r="L53" i="4"/>
  <c r="L54" i="4"/>
  <c r="L55" i="4"/>
  <c r="L57" i="4"/>
  <c r="L58" i="4"/>
  <c r="L59" i="4"/>
  <c r="L61" i="4"/>
  <c r="L62" i="4"/>
  <c r="L63" i="4"/>
  <c r="L65" i="4"/>
  <c r="L66" i="4"/>
  <c r="L67" i="4"/>
  <c r="L69" i="4"/>
  <c r="L70" i="4"/>
  <c r="L71" i="4"/>
  <c r="L73" i="4"/>
  <c r="L74" i="4"/>
  <c r="L75" i="4"/>
  <c r="L77" i="4"/>
  <c r="L78" i="4"/>
  <c r="L79" i="4"/>
  <c r="L80" i="4"/>
  <c r="L81" i="4"/>
  <c r="L82" i="4"/>
  <c r="L83" i="4"/>
  <c r="L85" i="4"/>
  <c r="L86" i="4"/>
  <c r="L87" i="4"/>
  <c r="L88" i="4"/>
  <c r="L89" i="4"/>
  <c r="L90" i="4"/>
  <c r="L91" i="4"/>
  <c r="L93" i="4"/>
  <c r="L94" i="4"/>
  <c r="L95" i="4"/>
  <c r="L96" i="4"/>
  <c r="L97" i="4"/>
  <c r="L98" i="4"/>
  <c r="L99" i="4"/>
  <c r="L101" i="4"/>
  <c r="L102" i="4"/>
  <c r="C16" i="4"/>
  <c r="C15" i="4"/>
  <c r="D306" i="4"/>
  <c r="H306" i="4"/>
  <c r="G306" i="4"/>
  <c r="E305" i="4"/>
  <c r="D305" i="4"/>
  <c r="F305" i="4"/>
  <c r="H305" i="4"/>
  <c r="L305" i="4"/>
  <c r="I305" i="4"/>
  <c r="G305" i="4"/>
  <c r="E304" i="4"/>
  <c r="D304" i="4"/>
  <c r="K304" i="4"/>
  <c r="G304" i="4"/>
  <c r="E303" i="4"/>
  <c r="D303" i="4"/>
  <c r="F303" i="4"/>
  <c r="H303" i="4"/>
  <c r="L303" i="4"/>
  <c r="J303" i="4"/>
  <c r="I303" i="4"/>
  <c r="E302" i="4"/>
  <c r="L302" i="4"/>
  <c r="D302" i="4"/>
  <c r="H302" i="4"/>
  <c r="I302" i="4"/>
  <c r="G302" i="4"/>
  <c r="E301" i="4"/>
  <c r="D301" i="4"/>
  <c r="H301" i="4"/>
  <c r="F301" i="4"/>
  <c r="L301" i="4"/>
  <c r="J301" i="4"/>
  <c r="I301" i="4"/>
  <c r="G301" i="4"/>
  <c r="E300" i="4"/>
  <c r="G300" i="4"/>
  <c r="D300" i="4"/>
  <c r="F300" i="4"/>
  <c r="H300" i="4"/>
  <c r="K300" i="4"/>
  <c r="J300" i="4"/>
  <c r="I300" i="4"/>
  <c r="E299" i="4"/>
  <c r="D299" i="4"/>
  <c r="F299" i="4"/>
  <c r="J299" i="4"/>
  <c r="G299" i="4"/>
  <c r="E298" i="4"/>
  <c r="D298" i="4"/>
  <c r="I298" i="4"/>
  <c r="H298" i="4"/>
  <c r="L298" i="4"/>
  <c r="J298" i="4"/>
  <c r="E297" i="4"/>
  <c r="D297" i="4"/>
  <c r="I297" i="4"/>
  <c r="K297" i="4"/>
  <c r="G297" i="4"/>
  <c r="E296" i="4"/>
  <c r="D296" i="4"/>
  <c r="J296" i="4"/>
  <c r="L296" i="4"/>
  <c r="K296" i="4"/>
  <c r="G296" i="4"/>
  <c r="E295" i="4"/>
  <c r="G295" i="4"/>
  <c r="D295" i="4"/>
  <c r="F295" i="4"/>
  <c r="H295" i="4"/>
  <c r="L295" i="4"/>
  <c r="K295" i="4"/>
  <c r="J295" i="4"/>
  <c r="I295" i="4"/>
  <c r="E294" i="4"/>
  <c r="L294" i="4"/>
  <c r="D294" i="4"/>
  <c r="I294" i="4"/>
  <c r="K294" i="4"/>
  <c r="J294" i="4"/>
  <c r="E293" i="4"/>
  <c r="D293" i="4"/>
  <c r="K293" i="4"/>
  <c r="F293" i="4"/>
  <c r="H293" i="4"/>
  <c r="J293" i="4"/>
  <c r="G293" i="4"/>
  <c r="E292" i="4"/>
  <c r="K292" i="4"/>
  <c r="D292" i="4"/>
  <c r="F292" i="4"/>
  <c r="H292" i="4"/>
  <c r="L292" i="4"/>
  <c r="J292" i="4"/>
  <c r="I292" i="4"/>
  <c r="E291" i="4"/>
  <c r="L291" i="4"/>
  <c r="D291" i="4"/>
  <c r="F291" i="4"/>
  <c r="K291" i="4"/>
  <c r="J291" i="4"/>
  <c r="G291" i="4"/>
  <c r="E290" i="4"/>
  <c r="D290" i="4"/>
  <c r="I290" i="4"/>
  <c r="L290" i="4"/>
  <c r="J290" i="4"/>
  <c r="E289" i="4"/>
  <c r="D289" i="4"/>
  <c r="H289" i="4"/>
  <c r="K289" i="4"/>
  <c r="I289" i="4"/>
  <c r="G289" i="4"/>
  <c r="E288" i="4"/>
  <c r="D288" i="4"/>
  <c r="J288" i="4"/>
  <c r="L288" i="4"/>
  <c r="K288" i="4"/>
  <c r="G288" i="4"/>
  <c r="E287" i="4"/>
  <c r="G287" i="4"/>
  <c r="D287" i="4"/>
  <c r="F287" i="4"/>
  <c r="H287" i="4"/>
  <c r="L287" i="4"/>
  <c r="K287" i="4"/>
  <c r="J287" i="4"/>
  <c r="I287" i="4"/>
  <c r="E286" i="4"/>
  <c r="K286" i="4"/>
  <c r="D286" i="4"/>
  <c r="I286" i="4"/>
  <c r="J286" i="4"/>
  <c r="E285" i="4"/>
  <c r="D285" i="4"/>
  <c r="L285" i="4"/>
  <c r="H285" i="4"/>
  <c r="J285" i="4"/>
  <c r="I285" i="4"/>
  <c r="G285" i="4"/>
  <c r="E284" i="4"/>
  <c r="D284" i="4"/>
  <c r="F284" i="4"/>
  <c r="H284" i="4"/>
  <c r="L284" i="4"/>
  <c r="I284" i="4"/>
  <c r="E283" i="4"/>
  <c r="D283" i="4"/>
  <c r="F283" i="4"/>
  <c r="J283" i="4"/>
  <c r="G283" i="4"/>
  <c r="E282" i="4"/>
  <c r="D282" i="4"/>
  <c r="J282" i="4"/>
  <c r="E281" i="4"/>
  <c r="K281" i="4"/>
  <c r="D281" i="4"/>
  <c r="I281" i="4"/>
  <c r="H281" i="4"/>
  <c r="L281" i="4"/>
  <c r="E280" i="4"/>
  <c r="D280" i="4"/>
  <c r="F280" i="4"/>
  <c r="L280" i="4"/>
  <c r="K280" i="4"/>
  <c r="J280" i="4"/>
  <c r="G280" i="4"/>
  <c r="E279" i="4"/>
  <c r="G279" i="4"/>
  <c r="D279" i="4"/>
  <c r="F279" i="4"/>
  <c r="H279" i="4"/>
  <c r="L279" i="4"/>
  <c r="J279" i="4"/>
  <c r="I279" i="4"/>
  <c r="E278" i="4"/>
  <c r="L278" i="4"/>
  <c r="D278" i="4"/>
  <c r="F278" i="4"/>
  <c r="H278" i="4"/>
  <c r="K278" i="4"/>
  <c r="J278" i="4"/>
  <c r="I278" i="4"/>
  <c r="G278" i="4"/>
  <c r="E277" i="4"/>
  <c r="D277" i="4"/>
  <c r="K277" i="4"/>
  <c r="H277" i="4"/>
  <c r="L277" i="4"/>
  <c r="J277" i="4"/>
  <c r="G277" i="4"/>
  <c r="E276" i="4"/>
  <c r="D276" i="4"/>
  <c r="F276" i="4"/>
  <c r="H276" i="4"/>
  <c r="K276" i="4"/>
  <c r="J276" i="4"/>
  <c r="I276" i="4"/>
  <c r="E275" i="4"/>
  <c r="D275" i="4"/>
  <c r="F275" i="4"/>
  <c r="J275" i="4"/>
  <c r="G275" i="4"/>
  <c r="E274" i="4"/>
  <c r="D274" i="4"/>
  <c r="J274" i="4"/>
  <c r="E273" i="4"/>
  <c r="K273" i="4"/>
  <c r="D273" i="4"/>
  <c r="I273" i="4"/>
  <c r="H273" i="4"/>
  <c r="L273" i="4"/>
  <c r="E272" i="4"/>
  <c r="D272" i="4"/>
  <c r="F272" i="4"/>
  <c r="L272" i="4"/>
  <c r="K272" i="4"/>
  <c r="J272" i="4"/>
  <c r="G272" i="4"/>
  <c r="E271" i="4"/>
  <c r="G271" i="4"/>
  <c r="D271" i="4"/>
  <c r="F271" i="4"/>
  <c r="H271" i="4"/>
  <c r="L271" i="4"/>
  <c r="J271" i="4"/>
  <c r="I271" i="4"/>
  <c r="E270" i="4"/>
  <c r="L270" i="4"/>
  <c r="D270" i="4"/>
  <c r="F270" i="4"/>
  <c r="H270" i="4"/>
  <c r="K270" i="4"/>
  <c r="J270" i="4"/>
  <c r="I270" i="4"/>
  <c r="G270" i="4"/>
  <c r="E269" i="4"/>
  <c r="D269" i="4"/>
  <c r="K269" i="4"/>
  <c r="H269" i="4"/>
  <c r="L269" i="4"/>
  <c r="J269" i="4"/>
  <c r="G269" i="4"/>
  <c r="E268" i="4"/>
  <c r="D268" i="4"/>
  <c r="F268" i="4"/>
  <c r="H268" i="4"/>
  <c r="L268" i="4"/>
  <c r="I268" i="4"/>
  <c r="E267" i="4"/>
  <c r="L267" i="4"/>
  <c r="D267" i="4"/>
  <c r="F267" i="4"/>
  <c r="K267" i="4"/>
  <c r="J267" i="4"/>
  <c r="E266" i="4"/>
  <c r="D266" i="4"/>
  <c r="H266" i="4"/>
  <c r="F266" i="4"/>
  <c r="J266" i="4"/>
  <c r="E265" i="4"/>
  <c r="L265" i="4"/>
  <c r="D265" i="4"/>
  <c r="I265" i="4"/>
  <c r="E264" i="4"/>
  <c r="D264" i="4"/>
  <c r="F264" i="4"/>
  <c r="K264" i="4"/>
  <c r="J264" i="4"/>
  <c r="G264" i="4"/>
  <c r="E263" i="4"/>
  <c r="L263" i="4"/>
  <c r="D263" i="4"/>
  <c r="F263" i="4"/>
  <c r="H263" i="4"/>
  <c r="J263" i="4"/>
  <c r="I263" i="4"/>
  <c r="E262" i="4"/>
  <c r="D262" i="4"/>
  <c r="J262" i="4"/>
  <c r="F262" i="4"/>
  <c r="H262" i="4"/>
  <c r="L262" i="4"/>
  <c r="K262" i="4"/>
  <c r="I262" i="4"/>
  <c r="G262" i="4"/>
  <c r="E261" i="4"/>
  <c r="L261" i="4"/>
  <c r="D261" i="4"/>
  <c r="H261" i="4"/>
  <c r="F261" i="4"/>
  <c r="J261" i="4"/>
  <c r="G261" i="4"/>
  <c r="E260" i="4"/>
  <c r="L260" i="4"/>
  <c r="D260" i="4"/>
  <c r="F260" i="4"/>
  <c r="H260" i="4"/>
  <c r="I260" i="4"/>
  <c r="E259" i="4"/>
  <c r="D259" i="4"/>
  <c r="F259" i="4"/>
  <c r="E258" i="4"/>
  <c r="D258" i="4"/>
  <c r="G258" i="4"/>
  <c r="E257" i="4"/>
  <c r="D257" i="4"/>
  <c r="F257" i="4"/>
  <c r="H257" i="4"/>
  <c r="L257" i="4"/>
  <c r="J257" i="4"/>
  <c r="I257" i="4"/>
  <c r="E256" i="4"/>
  <c r="D256" i="4"/>
  <c r="F256" i="4"/>
  <c r="K256" i="4"/>
  <c r="G256" i="4"/>
  <c r="E255" i="4"/>
  <c r="D255" i="4"/>
  <c r="F255" i="4"/>
  <c r="H255" i="4"/>
  <c r="L255" i="4"/>
  <c r="K255" i="4"/>
  <c r="J255" i="4"/>
  <c r="I255" i="4"/>
  <c r="G255" i="4"/>
  <c r="E254" i="4"/>
  <c r="L254" i="4"/>
  <c r="D254" i="4"/>
  <c r="F254" i="4"/>
  <c r="H254" i="4"/>
  <c r="K254" i="4"/>
  <c r="J254" i="4"/>
  <c r="I254" i="4"/>
  <c r="G254" i="4"/>
  <c r="E253" i="4"/>
  <c r="L253" i="4"/>
  <c r="D253" i="4"/>
  <c r="H253" i="4"/>
  <c r="F253" i="4"/>
  <c r="J253" i="4"/>
  <c r="G253" i="4"/>
  <c r="E252" i="4"/>
  <c r="L252" i="4"/>
  <c r="D252" i="4"/>
  <c r="F252" i="4"/>
  <c r="H252" i="4"/>
  <c r="I252" i="4"/>
  <c r="E251" i="4"/>
  <c r="D251" i="4"/>
  <c r="F251" i="4"/>
  <c r="G251" i="4"/>
  <c r="E250" i="4"/>
  <c r="D250" i="4"/>
  <c r="G250" i="4"/>
  <c r="E249" i="4"/>
  <c r="D249" i="4"/>
  <c r="F249" i="4"/>
  <c r="H249" i="4"/>
  <c r="J249" i="4"/>
  <c r="I249" i="4"/>
  <c r="E248" i="4"/>
  <c r="D248" i="4"/>
  <c r="L248" i="4"/>
  <c r="F248" i="4"/>
  <c r="K248" i="4"/>
  <c r="I248" i="4"/>
  <c r="G248" i="4"/>
  <c r="E247" i="4"/>
  <c r="D247" i="4"/>
  <c r="F247" i="4"/>
  <c r="H247" i="4"/>
  <c r="L247" i="4"/>
  <c r="K247" i="4"/>
  <c r="J247" i="4"/>
  <c r="I247" i="4"/>
  <c r="G247" i="4"/>
  <c r="E246" i="4"/>
  <c r="L246" i="4"/>
  <c r="D246" i="4"/>
  <c r="F246" i="4"/>
  <c r="H246" i="4"/>
  <c r="K246" i="4"/>
  <c r="I246" i="4"/>
  <c r="G246" i="4"/>
  <c r="E245" i="4"/>
  <c r="D245" i="4"/>
  <c r="H245" i="4"/>
  <c r="F245" i="4"/>
  <c r="J245" i="4"/>
  <c r="E244" i="4"/>
  <c r="D244" i="4"/>
  <c r="H244" i="4"/>
  <c r="E243" i="4"/>
  <c r="D243" i="4"/>
  <c r="G243" i="4"/>
  <c r="E242" i="4"/>
  <c r="D242" i="4"/>
  <c r="F242" i="4"/>
  <c r="K242" i="4"/>
  <c r="J242" i="4"/>
  <c r="G242" i="4"/>
  <c r="E241" i="4"/>
  <c r="G241" i="4"/>
  <c r="D241" i="4"/>
  <c r="F241" i="4"/>
  <c r="H241" i="4"/>
  <c r="L241" i="4"/>
  <c r="K241" i="4"/>
  <c r="J241" i="4"/>
  <c r="I241" i="4"/>
  <c r="E240" i="4"/>
  <c r="D240" i="4"/>
  <c r="L240" i="4"/>
  <c r="F240" i="4"/>
  <c r="H240" i="4"/>
  <c r="K240" i="4"/>
  <c r="I240" i="4"/>
  <c r="G240" i="4"/>
  <c r="E239" i="4"/>
  <c r="D239" i="4"/>
  <c r="F239" i="4"/>
  <c r="H239" i="4"/>
  <c r="L239" i="4"/>
  <c r="K239" i="4"/>
  <c r="J239" i="4"/>
  <c r="I239" i="4"/>
  <c r="G239" i="4"/>
  <c r="E238" i="4"/>
  <c r="L238" i="4"/>
  <c r="D238" i="4"/>
  <c r="F238" i="4"/>
  <c r="H238" i="4"/>
  <c r="K238" i="4"/>
  <c r="J238" i="4"/>
  <c r="I238" i="4"/>
  <c r="E237" i="4"/>
  <c r="D237" i="4"/>
  <c r="F237" i="4"/>
  <c r="G237" i="4"/>
  <c r="E236" i="4"/>
  <c r="D236" i="4"/>
  <c r="E235" i="4"/>
  <c r="D235" i="4"/>
  <c r="E234" i="4"/>
  <c r="G234" i="4"/>
  <c r="D234" i="4"/>
  <c r="H234" i="4"/>
  <c r="F234" i="4"/>
  <c r="L234" i="4"/>
  <c r="K234" i="4"/>
  <c r="E233" i="4"/>
  <c r="D233" i="4"/>
  <c r="F233" i="4"/>
  <c r="H233" i="4"/>
  <c r="L233" i="4"/>
  <c r="J233" i="4"/>
  <c r="I233" i="4"/>
  <c r="E232" i="4"/>
  <c r="D232" i="4"/>
  <c r="F232" i="4"/>
  <c r="H232" i="4"/>
  <c r="K232" i="4"/>
  <c r="I232" i="4"/>
  <c r="G232" i="4"/>
  <c r="E231" i="4"/>
  <c r="D231" i="4"/>
  <c r="F231" i="4"/>
  <c r="H231" i="4"/>
  <c r="L231" i="4"/>
  <c r="K231" i="4"/>
  <c r="J231" i="4"/>
  <c r="I231" i="4"/>
  <c r="G231" i="4"/>
  <c r="E230" i="4"/>
  <c r="G230" i="4"/>
  <c r="D230" i="4"/>
  <c r="F230" i="4"/>
  <c r="H230" i="4"/>
  <c r="K230" i="4"/>
  <c r="J230" i="4"/>
  <c r="I230" i="4"/>
  <c r="E229" i="4"/>
  <c r="L229" i="4"/>
  <c r="D229" i="4"/>
  <c r="H229" i="4"/>
  <c r="F229" i="4"/>
  <c r="J229" i="4"/>
  <c r="G229" i="4"/>
  <c r="E228" i="4"/>
  <c r="D228" i="4"/>
  <c r="E227" i="4"/>
  <c r="D227" i="4"/>
  <c r="F227" i="4"/>
  <c r="G227" i="4"/>
  <c r="E226" i="4"/>
  <c r="G226" i="4"/>
  <c r="D226" i="4"/>
  <c r="E225" i="4"/>
  <c r="D225" i="4"/>
  <c r="F225" i="4"/>
  <c r="H225" i="4"/>
  <c r="L225" i="4"/>
  <c r="J225" i="4"/>
  <c r="I225" i="4"/>
  <c r="E224" i="4"/>
  <c r="D224" i="4"/>
  <c r="H224" i="4"/>
  <c r="K224" i="4"/>
  <c r="I224" i="4"/>
  <c r="G224" i="4"/>
  <c r="E223" i="4"/>
  <c r="D223" i="4"/>
  <c r="F223" i="4"/>
  <c r="H223" i="4"/>
  <c r="L223" i="4"/>
  <c r="K223" i="4"/>
  <c r="J223" i="4"/>
  <c r="I223" i="4"/>
  <c r="G223" i="4"/>
  <c r="E222" i="4"/>
  <c r="G222" i="4"/>
  <c r="D222" i="4"/>
  <c r="F222" i="4"/>
  <c r="H222" i="4"/>
  <c r="K222" i="4"/>
  <c r="J222" i="4"/>
  <c r="I222" i="4"/>
  <c r="E221" i="4"/>
  <c r="D221" i="4"/>
  <c r="H221" i="4"/>
  <c r="F221" i="4"/>
  <c r="J221" i="4"/>
  <c r="G221" i="4"/>
  <c r="E220" i="4"/>
  <c r="D220" i="4"/>
  <c r="H220" i="4"/>
  <c r="I220" i="4"/>
  <c r="E219" i="4"/>
  <c r="D219" i="4"/>
  <c r="F219" i="4"/>
  <c r="L219" i="4"/>
  <c r="E218" i="4"/>
  <c r="G218" i="4"/>
  <c r="D218" i="4"/>
  <c r="K218" i="4"/>
  <c r="E217" i="4"/>
  <c r="L217" i="4"/>
  <c r="D217" i="4"/>
  <c r="F217" i="4"/>
  <c r="H217" i="4"/>
  <c r="J217" i="4"/>
  <c r="I217" i="4"/>
  <c r="E216" i="4"/>
  <c r="D216" i="4"/>
  <c r="H216" i="4"/>
  <c r="I216" i="4"/>
  <c r="G216" i="4"/>
  <c r="E215" i="4"/>
  <c r="D215" i="4"/>
  <c r="F215" i="4"/>
  <c r="H215" i="4"/>
  <c r="L215" i="4"/>
  <c r="K215" i="4"/>
  <c r="J215" i="4"/>
  <c r="I215" i="4"/>
  <c r="G215" i="4"/>
  <c r="E214" i="4"/>
  <c r="G214" i="4"/>
  <c r="D214" i="4"/>
  <c r="F214" i="4"/>
  <c r="H214" i="4"/>
  <c r="K214" i="4"/>
  <c r="J214" i="4"/>
  <c r="I214" i="4"/>
  <c r="E213" i="4"/>
  <c r="D213" i="4"/>
  <c r="H213" i="4"/>
  <c r="F213" i="4"/>
  <c r="J213" i="4"/>
  <c r="E212" i="4"/>
  <c r="D212" i="4"/>
  <c r="H212" i="4"/>
  <c r="E211" i="4"/>
  <c r="D211" i="4"/>
  <c r="F211" i="4"/>
  <c r="L211" i="4"/>
  <c r="E210" i="4"/>
  <c r="G210" i="4"/>
  <c r="D210" i="4"/>
  <c r="K210" i="4"/>
  <c r="E209" i="4"/>
  <c r="D209" i="4"/>
  <c r="F209" i="4"/>
  <c r="H209" i="4"/>
  <c r="J209" i="4"/>
  <c r="I209" i="4"/>
  <c r="E208" i="4"/>
  <c r="D208" i="4"/>
  <c r="H208" i="4"/>
  <c r="K208" i="4"/>
  <c r="I208" i="4"/>
  <c r="G208" i="4"/>
  <c r="E207" i="4"/>
  <c r="D207" i="4"/>
  <c r="F207" i="4"/>
  <c r="H207" i="4"/>
  <c r="L207" i="4"/>
  <c r="K207" i="4"/>
  <c r="J207" i="4"/>
  <c r="I207" i="4"/>
  <c r="G207" i="4"/>
  <c r="E206" i="4"/>
  <c r="L206" i="4"/>
  <c r="D206" i="4"/>
  <c r="F206" i="4"/>
  <c r="H206" i="4"/>
  <c r="K206" i="4"/>
  <c r="J206" i="4"/>
  <c r="I206" i="4"/>
  <c r="E205" i="4"/>
  <c r="D205" i="4"/>
  <c r="F205" i="4"/>
  <c r="G205" i="4"/>
  <c r="E204" i="4"/>
  <c r="D204" i="4"/>
  <c r="H204" i="4"/>
  <c r="I204" i="4"/>
  <c r="E203" i="4"/>
  <c r="D203" i="4"/>
  <c r="L203" i="4"/>
  <c r="G203" i="4"/>
  <c r="E202" i="4"/>
  <c r="G202" i="4"/>
  <c r="D202" i="4"/>
  <c r="L202" i="4"/>
  <c r="K202" i="4"/>
  <c r="J202" i="4"/>
  <c r="E201" i="4"/>
  <c r="K201" i="4"/>
  <c r="D201" i="4"/>
  <c r="F201" i="4"/>
  <c r="H201" i="4"/>
  <c r="J201" i="4"/>
  <c r="I201" i="4"/>
  <c r="E200" i="4"/>
  <c r="D200" i="4"/>
  <c r="L200" i="4"/>
  <c r="F200" i="4"/>
  <c r="H200" i="4"/>
  <c r="J200" i="4"/>
  <c r="I200" i="4"/>
  <c r="G200" i="4"/>
  <c r="E199" i="4"/>
  <c r="D199" i="4"/>
  <c r="F199" i="4"/>
  <c r="H199" i="4"/>
  <c r="L199" i="4"/>
  <c r="K199" i="4"/>
  <c r="J199" i="4"/>
  <c r="I199" i="4"/>
  <c r="G199" i="4"/>
  <c r="E198" i="4"/>
  <c r="L198" i="4"/>
  <c r="D198" i="4"/>
  <c r="F198" i="4"/>
  <c r="H198" i="4"/>
  <c r="K198" i="4"/>
  <c r="J198" i="4"/>
  <c r="I198" i="4"/>
  <c r="G198" i="4"/>
  <c r="E197" i="4"/>
  <c r="D197" i="4"/>
  <c r="F197" i="4"/>
  <c r="J197" i="4"/>
  <c r="G197" i="4"/>
  <c r="E196" i="4"/>
  <c r="D196" i="4"/>
  <c r="E195" i="4"/>
  <c r="D195" i="4"/>
  <c r="K195" i="4"/>
  <c r="E194" i="4"/>
  <c r="G194" i="4"/>
  <c r="D194" i="4"/>
  <c r="F194" i="4"/>
  <c r="J194" i="4"/>
  <c r="E193" i="4"/>
  <c r="G193" i="4"/>
  <c r="D193" i="4"/>
  <c r="F193" i="4"/>
  <c r="H193" i="4"/>
  <c r="L193" i="4"/>
  <c r="K193" i="4"/>
  <c r="J193" i="4"/>
  <c r="I193" i="4"/>
  <c r="E192" i="4"/>
  <c r="D192" i="4"/>
  <c r="I192" i="4"/>
  <c r="G192" i="4"/>
  <c r="E191" i="4"/>
  <c r="D191" i="4"/>
  <c r="F191" i="4"/>
  <c r="H191" i="4"/>
  <c r="L191" i="4"/>
  <c r="K191" i="4"/>
  <c r="J191" i="4"/>
  <c r="I191" i="4"/>
  <c r="G191" i="4"/>
  <c r="E190" i="4"/>
  <c r="L190" i="4"/>
  <c r="D190" i="4"/>
  <c r="F190" i="4"/>
  <c r="H190" i="4"/>
  <c r="K190" i="4"/>
  <c r="J190" i="4"/>
  <c r="I190" i="4"/>
  <c r="E189" i="4"/>
  <c r="D189" i="4"/>
  <c r="F189" i="4"/>
  <c r="G189" i="4"/>
  <c r="E188" i="4"/>
  <c r="D188" i="4"/>
  <c r="H188" i="4"/>
  <c r="I188" i="4"/>
  <c r="E187" i="4"/>
  <c r="D187" i="4"/>
  <c r="G187" i="4"/>
  <c r="E186" i="4"/>
  <c r="G186" i="4"/>
  <c r="D186" i="4"/>
  <c r="L186" i="4"/>
  <c r="K186" i="4"/>
  <c r="J186" i="4"/>
  <c r="E185" i="4"/>
  <c r="D185" i="4"/>
  <c r="F185" i="4"/>
  <c r="H185" i="4"/>
  <c r="K185" i="4"/>
  <c r="J185" i="4"/>
  <c r="I185" i="4"/>
  <c r="E184" i="4"/>
  <c r="D184" i="4"/>
  <c r="L184" i="4"/>
  <c r="F184" i="4"/>
  <c r="H184" i="4"/>
  <c r="J184" i="4"/>
  <c r="I184" i="4"/>
  <c r="G184" i="4"/>
  <c r="E183" i="4"/>
  <c r="D183" i="4"/>
  <c r="F183" i="4"/>
  <c r="H183" i="4"/>
  <c r="L183" i="4"/>
  <c r="K183" i="4"/>
  <c r="J183" i="4"/>
  <c r="I183" i="4"/>
  <c r="G183" i="4"/>
  <c r="E182" i="4"/>
  <c r="L182" i="4"/>
  <c r="D182" i="4"/>
  <c r="F182" i="4"/>
  <c r="H182" i="4"/>
  <c r="K182" i="4"/>
  <c r="J182" i="4"/>
  <c r="I182" i="4"/>
  <c r="G182" i="4"/>
  <c r="E181" i="4"/>
  <c r="D181" i="4"/>
  <c r="F181" i="4"/>
  <c r="J181" i="4"/>
  <c r="G181" i="4"/>
  <c r="E180" i="4"/>
  <c r="D180" i="4"/>
  <c r="I180" i="4"/>
  <c r="G180" i="4"/>
  <c r="E179" i="4"/>
  <c r="D179" i="4"/>
  <c r="K179" i="4"/>
  <c r="G179" i="4"/>
  <c r="E178" i="4"/>
  <c r="G178" i="4"/>
  <c r="D178" i="4"/>
  <c r="F178" i="4"/>
  <c r="L178" i="4"/>
  <c r="J178" i="4"/>
  <c r="E177" i="4"/>
  <c r="D177" i="4"/>
  <c r="J177" i="4"/>
  <c r="H177" i="4"/>
  <c r="I177" i="4"/>
  <c r="E176" i="4"/>
  <c r="D176" i="4"/>
  <c r="H176" i="4"/>
  <c r="F176" i="4"/>
  <c r="L176" i="4"/>
  <c r="I176" i="4"/>
  <c r="G176" i="4"/>
  <c r="E175" i="4"/>
  <c r="D175" i="4"/>
  <c r="K175" i="4"/>
  <c r="L175" i="4"/>
  <c r="J175" i="4"/>
  <c r="G175" i="4"/>
  <c r="E174" i="4"/>
  <c r="D174" i="4"/>
  <c r="F174" i="4"/>
  <c r="H174" i="4"/>
  <c r="J174" i="4"/>
  <c r="I174" i="4"/>
  <c r="E173" i="4"/>
  <c r="L173" i="4"/>
  <c r="D173" i="4"/>
  <c r="H173" i="4"/>
  <c r="F173" i="4"/>
  <c r="J173" i="4"/>
  <c r="I173" i="4"/>
  <c r="E172" i="4"/>
  <c r="L172" i="4"/>
  <c r="D172" i="4"/>
  <c r="F172" i="4"/>
  <c r="H172" i="4"/>
  <c r="J172" i="4"/>
  <c r="I172" i="4"/>
  <c r="E171" i="4"/>
  <c r="D171" i="4"/>
  <c r="H171" i="4"/>
  <c r="I171" i="4"/>
  <c r="E170" i="4"/>
  <c r="D170" i="4"/>
  <c r="F170" i="4"/>
  <c r="J170" i="4"/>
  <c r="E169" i="4"/>
  <c r="G169" i="4"/>
  <c r="D169" i="4"/>
  <c r="K169" i="4"/>
  <c r="L169" i="4"/>
  <c r="J169" i="4"/>
  <c r="E168" i="4"/>
  <c r="D168" i="4"/>
  <c r="L168" i="4"/>
  <c r="E167" i="4"/>
  <c r="D167" i="4"/>
  <c r="H167" i="4"/>
  <c r="F167" i="4"/>
  <c r="L167" i="4"/>
  <c r="J167" i="4"/>
  <c r="I167" i="4"/>
  <c r="G167" i="4"/>
  <c r="E166" i="4"/>
  <c r="L166" i="4"/>
  <c r="D166" i="4"/>
  <c r="F166" i="4"/>
  <c r="H166" i="4"/>
  <c r="K166" i="4"/>
  <c r="J166" i="4"/>
  <c r="I166" i="4"/>
  <c r="G166" i="4"/>
  <c r="E165" i="4"/>
  <c r="L165" i="4"/>
  <c r="D165" i="4"/>
  <c r="F165" i="4"/>
  <c r="H165" i="4"/>
  <c r="J165" i="4"/>
  <c r="I165" i="4"/>
  <c r="G165" i="4"/>
  <c r="E164" i="4"/>
  <c r="L164" i="4"/>
  <c r="D164" i="4"/>
  <c r="H164" i="4"/>
  <c r="F164" i="4"/>
  <c r="J164" i="4"/>
  <c r="I164" i="4"/>
  <c r="E163" i="4"/>
  <c r="G163" i="4"/>
  <c r="D163" i="4"/>
  <c r="F163" i="4"/>
  <c r="H163" i="4"/>
  <c r="L163" i="4"/>
  <c r="J163" i="4"/>
  <c r="I163" i="4"/>
  <c r="E162" i="4"/>
  <c r="D162" i="4"/>
  <c r="L162" i="4"/>
  <c r="K162" i="4"/>
  <c r="G162" i="4"/>
  <c r="E161" i="4"/>
  <c r="D161" i="4"/>
  <c r="F161" i="4"/>
  <c r="H161" i="4"/>
  <c r="L161" i="4"/>
  <c r="J161" i="4"/>
  <c r="I161" i="4"/>
  <c r="E160" i="4"/>
  <c r="D160" i="4"/>
  <c r="F160" i="4"/>
  <c r="H160" i="4"/>
  <c r="K160" i="4"/>
  <c r="I160" i="4"/>
  <c r="E159" i="4"/>
  <c r="D159" i="4"/>
  <c r="F159" i="4"/>
  <c r="J159" i="4"/>
  <c r="G159" i="4"/>
  <c r="E158" i="4"/>
  <c r="G158" i="4"/>
  <c r="D158" i="4"/>
  <c r="F158" i="4"/>
  <c r="H158" i="4"/>
  <c r="L158" i="4"/>
  <c r="K158" i="4"/>
  <c r="I158" i="4"/>
  <c r="E157" i="4"/>
  <c r="L157" i="4"/>
  <c r="D157" i="4"/>
  <c r="H157" i="4"/>
  <c r="F157" i="4"/>
  <c r="K157" i="4"/>
  <c r="J157" i="4"/>
  <c r="G157" i="4"/>
  <c r="E156" i="4"/>
  <c r="G156" i="4"/>
  <c r="D156" i="4"/>
  <c r="F156" i="4"/>
  <c r="J156" i="4"/>
  <c r="E155" i="4"/>
  <c r="D155" i="4"/>
  <c r="F155" i="4"/>
  <c r="H155" i="4"/>
  <c r="J155" i="4"/>
  <c r="I155" i="4"/>
  <c r="E154" i="4"/>
  <c r="D154" i="4"/>
  <c r="K154" i="4"/>
  <c r="G154" i="4"/>
  <c r="E153" i="4"/>
  <c r="D153" i="4"/>
  <c r="F153" i="4"/>
  <c r="H153" i="4"/>
  <c r="L153" i="4"/>
  <c r="J153" i="4"/>
  <c r="I153" i="4"/>
  <c r="E152" i="4"/>
  <c r="D152" i="4"/>
  <c r="F152" i="4"/>
  <c r="H152" i="4"/>
  <c r="I152" i="4"/>
  <c r="E151" i="4"/>
  <c r="D151" i="4"/>
  <c r="G151" i="4"/>
  <c r="E150" i="4"/>
  <c r="G150" i="4"/>
  <c r="D150" i="4"/>
  <c r="F150" i="4"/>
  <c r="H150" i="4"/>
  <c r="L150" i="4"/>
  <c r="K150" i="4"/>
  <c r="I150" i="4"/>
  <c r="E149" i="4"/>
  <c r="G149" i="4"/>
  <c r="D149" i="4"/>
  <c r="H149" i="4"/>
  <c r="F149" i="4"/>
  <c r="J149" i="4"/>
  <c r="E148" i="4"/>
  <c r="D148" i="4"/>
  <c r="G148" i="4"/>
  <c r="E147" i="4"/>
  <c r="D147" i="4"/>
  <c r="F147" i="4"/>
  <c r="H147" i="4"/>
  <c r="J147" i="4"/>
  <c r="I147" i="4"/>
  <c r="E146" i="4"/>
  <c r="D146" i="4"/>
  <c r="G146" i="4"/>
  <c r="E145" i="4"/>
  <c r="D145" i="4"/>
  <c r="F145" i="4"/>
  <c r="H145" i="4"/>
  <c r="L145" i="4"/>
  <c r="J145" i="4"/>
  <c r="I145" i="4"/>
  <c r="E144" i="4"/>
  <c r="D144" i="4"/>
  <c r="H144" i="4"/>
  <c r="K144" i="4"/>
  <c r="I144" i="4"/>
  <c r="E143" i="4"/>
  <c r="D143" i="4"/>
  <c r="F143" i="4"/>
  <c r="L143" i="4"/>
  <c r="J143" i="4"/>
  <c r="G143" i="4"/>
  <c r="E142" i="4"/>
  <c r="G142" i="4"/>
  <c r="D142" i="4"/>
  <c r="F142" i="4"/>
  <c r="H142" i="4"/>
  <c r="L142" i="4"/>
  <c r="K142" i="4"/>
  <c r="I142" i="4"/>
  <c r="E141" i="4"/>
  <c r="L141" i="4"/>
  <c r="D141" i="4"/>
  <c r="H141" i="4"/>
  <c r="F141" i="4"/>
  <c r="K141" i="4"/>
  <c r="J141" i="4"/>
  <c r="G141" i="4"/>
  <c r="E140" i="4"/>
  <c r="D140" i="4"/>
  <c r="F140" i="4"/>
  <c r="H140" i="4"/>
  <c r="I140" i="4"/>
  <c r="G140" i="4"/>
  <c r="E139" i="4"/>
  <c r="D139" i="4"/>
  <c r="F139" i="4"/>
  <c r="H139" i="4"/>
  <c r="J139" i="4"/>
  <c r="I139" i="4"/>
  <c r="G139" i="4"/>
  <c r="E138" i="4"/>
  <c r="D138" i="4"/>
  <c r="K138" i="4"/>
  <c r="G138" i="4"/>
  <c r="E137" i="4"/>
  <c r="D137" i="4"/>
  <c r="F137" i="4"/>
  <c r="H137" i="4"/>
  <c r="J137" i="4"/>
  <c r="I137" i="4"/>
  <c r="E136" i="4"/>
  <c r="D136" i="4"/>
  <c r="H136" i="4"/>
  <c r="K136" i="4"/>
  <c r="G136" i="4"/>
  <c r="E135" i="4"/>
  <c r="D135" i="4"/>
  <c r="F135" i="4"/>
  <c r="L135" i="4"/>
  <c r="G135" i="4"/>
  <c r="E134" i="4"/>
  <c r="D134" i="4"/>
  <c r="F134" i="4"/>
  <c r="H134" i="4"/>
  <c r="K134" i="4"/>
  <c r="I134" i="4"/>
  <c r="E133" i="4"/>
  <c r="L133" i="4"/>
  <c r="D133" i="4"/>
  <c r="F133" i="4"/>
  <c r="J133" i="4"/>
  <c r="E132" i="4"/>
  <c r="D132" i="4"/>
  <c r="K132" i="4"/>
  <c r="H132" i="4"/>
  <c r="I132" i="4"/>
  <c r="G132" i="4"/>
  <c r="E131" i="4"/>
  <c r="D131" i="4"/>
  <c r="F131" i="4"/>
  <c r="H131" i="4"/>
  <c r="L131" i="4"/>
  <c r="K131" i="4"/>
  <c r="J131" i="4"/>
  <c r="I131" i="4"/>
  <c r="G131" i="4"/>
  <c r="E130" i="4"/>
  <c r="D130" i="4"/>
  <c r="F130" i="4"/>
  <c r="G130" i="4"/>
  <c r="E129" i="4"/>
  <c r="D129" i="4"/>
  <c r="F129" i="4"/>
  <c r="H129" i="4"/>
  <c r="L129" i="4"/>
  <c r="J129" i="4"/>
  <c r="I129" i="4"/>
  <c r="E128" i="4"/>
  <c r="D128" i="4"/>
  <c r="I128" i="4"/>
  <c r="E127" i="4"/>
  <c r="D127" i="4"/>
  <c r="F127" i="4"/>
  <c r="L127" i="4"/>
  <c r="J127" i="4"/>
  <c r="G127" i="4"/>
  <c r="E126" i="4"/>
  <c r="G126" i="4"/>
  <c r="D126" i="4"/>
  <c r="I126" i="4"/>
  <c r="H126" i="4"/>
  <c r="L126" i="4"/>
  <c r="E125" i="4"/>
  <c r="D125" i="4"/>
  <c r="L125" i="4"/>
  <c r="J125" i="4"/>
  <c r="E124" i="4"/>
  <c r="D124" i="4"/>
  <c r="L124" i="4"/>
  <c r="F124" i="4"/>
  <c r="K124" i="4"/>
  <c r="G124" i="4"/>
  <c r="E123" i="4"/>
  <c r="D123" i="4"/>
  <c r="F123" i="4"/>
  <c r="H123" i="4"/>
  <c r="L123" i="4"/>
  <c r="K123" i="4"/>
  <c r="J123" i="4"/>
  <c r="I123" i="4"/>
  <c r="G123" i="4"/>
  <c r="E122" i="4"/>
  <c r="D122" i="4"/>
  <c r="L122" i="4"/>
  <c r="F122" i="4"/>
  <c r="H122" i="4"/>
  <c r="K122" i="4"/>
  <c r="J122" i="4"/>
  <c r="I122" i="4"/>
  <c r="G122" i="4"/>
  <c r="E121" i="4"/>
  <c r="D121" i="4"/>
  <c r="F121" i="4"/>
  <c r="H121" i="4"/>
  <c r="L121" i="4"/>
  <c r="J121" i="4"/>
  <c r="I121" i="4"/>
  <c r="E120" i="4"/>
  <c r="D120" i="4"/>
  <c r="H120" i="4"/>
  <c r="I120" i="4"/>
  <c r="G120" i="4"/>
  <c r="E119" i="4"/>
  <c r="D119" i="4"/>
  <c r="J119" i="4"/>
  <c r="E118" i="4"/>
  <c r="G118" i="4"/>
  <c r="D118" i="4"/>
  <c r="I118" i="4"/>
  <c r="H118" i="4"/>
  <c r="K118" i="4"/>
  <c r="E117" i="4"/>
  <c r="D117" i="4"/>
  <c r="K117" i="4"/>
  <c r="G117" i="4"/>
  <c r="E116" i="4"/>
  <c r="D116" i="4"/>
  <c r="F116" i="4"/>
  <c r="H116" i="4"/>
  <c r="L116" i="4"/>
  <c r="K116" i="4"/>
  <c r="J116" i="4"/>
  <c r="I116" i="4"/>
  <c r="G116" i="4"/>
  <c r="E115" i="4"/>
  <c r="L115" i="4"/>
  <c r="D115" i="4"/>
  <c r="F115" i="4"/>
  <c r="H115" i="4"/>
  <c r="J115" i="4"/>
  <c r="I115" i="4"/>
  <c r="E114" i="4"/>
  <c r="D114" i="4"/>
  <c r="L114" i="4"/>
  <c r="F114" i="4"/>
  <c r="H114" i="4"/>
  <c r="K114" i="4"/>
  <c r="J114" i="4"/>
  <c r="I114" i="4"/>
  <c r="G114" i="4"/>
  <c r="E113" i="4"/>
  <c r="D113" i="4"/>
  <c r="F113" i="4"/>
  <c r="H113" i="4"/>
  <c r="L113" i="4"/>
  <c r="J113" i="4"/>
  <c r="I113" i="4"/>
  <c r="E112" i="4"/>
  <c r="L112" i="4"/>
  <c r="D112" i="4"/>
  <c r="H112" i="4"/>
  <c r="K112" i="4"/>
  <c r="I112" i="4"/>
  <c r="E111" i="4"/>
  <c r="L111" i="4"/>
  <c r="D111" i="4"/>
  <c r="J111" i="4"/>
  <c r="E110" i="4"/>
  <c r="G110" i="4"/>
  <c r="D110" i="4"/>
  <c r="H110" i="4"/>
  <c r="L110" i="4"/>
  <c r="I110" i="4"/>
  <c r="E109" i="4"/>
  <c r="K109" i="4"/>
  <c r="D109" i="4"/>
  <c r="F109" i="4"/>
  <c r="L109" i="4"/>
  <c r="J109" i="4"/>
  <c r="G109" i="4"/>
  <c r="E108" i="4"/>
  <c r="D108" i="4"/>
  <c r="J108" i="4"/>
  <c r="F108" i="4"/>
  <c r="L108" i="4"/>
  <c r="K108" i="4"/>
  <c r="I108" i="4"/>
  <c r="G108" i="4"/>
  <c r="E107" i="4"/>
  <c r="D107" i="4"/>
  <c r="F107" i="4"/>
  <c r="H107" i="4"/>
  <c r="L107" i="4"/>
  <c r="K107" i="4"/>
  <c r="J107" i="4"/>
  <c r="I107" i="4"/>
  <c r="G107" i="4"/>
  <c r="E106" i="4"/>
  <c r="D106" i="4"/>
  <c r="L106" i="4"/>
  <c r="H106" i="4"/>
  <c r="J106" i="4"/>
  <c r="G106" i="4"/>
  <c r="E105" i="4"/>
  <c r="D105" i="4"/>
  <c r="F105" i="4"/>
  <c r="H105" i="4"/>
  <c r="L105" i="4"/>
  <c r="J105" i="4"/>
  <c r="I105" i="4"/>
  <c r="E104" i="4"/>
  <c r="D104" i="4"/>
  <c r="H104" i="4"/>
  <c r="I104" i="4"/>
  <c r="G104" i="4"/>
  <c r="E103" i="4"/>
  <c r="D103" i="4"/>
  <c r="J103" i="4"/>
  <c r="G103" i="4"/>
  <c r="Q16" i="4"/>
  <c r="Q15" i="4"/>
  <c r="P16" i="4"/>
  <c r="P15" i="4"/>
  <c r="O16" i="4"/>
  <c r="O15" i="4"/>
  <c r="N16" i="4"/>
  <c r="N15" i="4"/>
  <c r="N12" i="4"/>
  <c r="E16" i="4"/>
  <c r="E15" i="4"/>
  <c r="D16" i="4"/>
  <c r="D15" i="4"/>
  <c r="M16" i="4"/>
  <c r="M15" i="4"/>
  <c r="G6" i="4"/>
  <c r="G7" i="4"/>
  <c r="G5" i="4"/>
  <c r="G4" i="4"/>
  <c r="E21" i="2"/>
  <c r="F21" i="2" s="1"/>
  <c r="E22" i="2"/>
  <c r="F22" i="2" s="1"/>
  <c r="G22" i="2" s="1"/>
  <c r="K22" i="2" s="1"/>
  <c r="D14" i="2"/>
  <c r="B10" i="3"/>
  <c r="E337" i="3"/>
  <c r="G16" i="3"/>
  <c r="G15" i="3"/>
  <c r="A9" i="3"/>
  <c r="C9" i="3" s="1"/>
  <c r="C13" i="3" s="1"/>
  <c r="E21" i="3"/>
  <c r="G21" i="3" s="1"/>
  <c r="E22" i="3"/>
  <c r="E23" i="3"/>
  <c r="G23" i="3" s="1"/>
  <c r="E24" i="3"/>
  <c r="G24" i="3" s="1"/>
  <c r="E25" i="3"/>
  <c r="G25" i="3" s="1"/>
  <c r="E26" i="3"/>
  <c r="E27" i="3"/>
  <c r="G27" i="3" s="1"/>
  <c r="E28" i="3"/>
  <c r="G28" i="3" s="1"/>
  <c r="E29" i="3"/>
  <c r="G29" i="3" s="1"/>
  <c r="E30" i="3"/>
  <c r="G30" i="3" s="1"/>
  <c r="E31" i="3"/>
  <c r="E32" i="3"/>
  <c r="E33" i="3"/>
  <c r="G33" i="3" s="1"/>
  <c r="E34" i="3"/>
  <c r="G34" i="3" s="1"/>
  <c r="E35" i="3"/>
  <c r="E36" i="3"/>
  <c r="G36" i="3" s="1"/>
  <c r="E37" i="3"/>
  <c r="G37" i="3" s="1"/>
  <c r="E38" i="3"/>
  <c r="G38" i="3" s="1"/>
  <c r="E39" i="3"/>
  <c r="E40" i="3"/>
  <c r="G40" i="3" s="1"/>
  <c r="E41" i="3"/>
  <c r="E42" i="3"/>
  <c r="G42" i="3" s="1"/>
  <c r="E43" i="3"/>
  <c r="E44" i="3"/>
  <c r="G44" i="3" s="1"/>
  <c r="E45" i="3"/>
  <c r="E46" i="3"/>
  <c r="G46" i="3" s="1"/>
  <c r="E47" i="3"/>
  <c r="E48" i="3"/>
  <c r="G48" i="3" s="1"/>
  <c r="E49" i="3"/>
  <c r="G49" i="3" s="1"/>
  <c r="E50" i="3"/>
  <c r="G50" i="3" s="1"/>
  <c r="E51" i="3"/>
  <c r="G51" i="3" s="1"/>
  <c r="E52" i="3"/>
  <c r="G52" i="3" s="1"/>
  <c r="E53" i="3"/>
  <c r="G53" i="3" s="1"/>
  <c r="E54" i="3"/>
  <c r="G54" i="3" s="1"/>
  <c r="E55" i="3"/>
  <c r="G55" i="3" s="1"/>
  <c r="E56" i="3"/>
  <c r="G56" i="3" s="1"/>
  <c r="E57" i="3"/>
  <c r="G57" i="3" s="1"/>
  <c r="E58" i="3"/>
  <c r="G58" i="3" s="1"/>
  <c r="E59" i="3"/>
  <c r="G59" i="3" s="1"/>
  <c r="E60" i="3"/>
  <c r="G60" i="3" s="1"/>
  <c r="E61" i="3"/>
  <c r="G61" i="3" s="1"/>
  <c r="E62" i="3"/>
  <c r="G62" i="3" s="1"/>
  <c r="E63" i="3"/>
  <c r="G63" i="3" s="1"/>
  <c r="E64" i="3"/>
  <c r="G64" i="3" s="1"/>
  <c r="E65" i="3"/>
  <c r="G65" i="3" s="1"/>
  <c r="E66" i="3"/>
  <c r="G66" i="3" s="1"/>
  <c r="E67" i="3"/>
  <c r="G67" i="3" s="1"/>
  <c r="E68" i="3"/>
  <c r="G68" i="3" s="1"/>
  <c r="E69" i="3"/>
  <c r="G69" i="3" s="1"/>
  <c r="E70" i="3"/>
  <c r="E71" i="3"/>
  <c r="G71" i="3" s="1"/>
  <c r="E72" i="3"/>
  <c r="G72" i="3" s="1"/>
  <c r="E73" i="3"/>
  <c r="G73" i="3" s="1"/>
  <c r="E74" i="3"/>
  <c r="G74" i="3" s="1"/>
  <c r="E75" i="3"/>
  <c r="G75" i="3" s="1"/>
  <c r="E76" i="3"/>
  <c r="G76" i="3" s="1"/>
  <c r="E77" i="3"/>
  <c r="G77" i="3" s="1"/>
  <c r="E78" i="3"/>
  <c r="G78" i="3" s="1"/>
  <c r="E79" i="3"/>
  <c r="E80" i="3"/>
  <c r="G80" i="3" s="1"/>
  <c r="E81" i="3"/>
  <c r="G81" i="3" s="1"/>
  <c r="E82" i="3"/>
  <c r="G82" i="3" s="1"/>
  <c r="E83" i="3"/>
  <c r="G83" i="3" s="1"/>
  <c r="E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G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E110" i="3"/>
  <c r="G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E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E134" i="3"/>
  <c r="G134" i="3"/>
  <c r="E135" i="3"/>
  <c r="G135" i="3"/>
  <c r="E136" i="3"/>
  <c r="G136" i="3"/>
  <c r="E137" i="3"/>
  <c r="G137" i="3"/>
  <c r="E138" i="3"/>
  <c r="G138" i="3"/>
  <c r="E139" i="3"/>
  <c r="G139" i="3"/>
  <c r="E140" i="3"/>
  <c r="G140" i="3"/>
  <c r="E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E178" i="3"/>
  <c r="G178" i="3"/>
  <c r="E179" i="3"/>
  <c r="G179" i="3"/>
  <c r="E180" i="3"/>
  <c r="G180" i="3"/>
  <c r="E181" i="3"/>
  <c r="G181" i="3"/>
  <c r="E182" i="3"/>
  <c r="G182" i="3"/>
  <c r="E183" i="3"/>
  <c r="G183" i="3"/>
  <c r="E184" i="3"/>
  <c r="G184" i="3"/>
  <c r="E185" i="3"/>
  <c r="G185" i="3"/>
  <c r="E186" i="3"/>
  <c r="G186" i="3"/>
  <c r="E187" i="3"/>
  <c r="G187" i="3"/>
  <c r="E188" i="3"/>
  <c r="G188" i="3"/>
  <c r="E189" i="3"/>
  <c r="G189" i="3"/>
  <c r="E190" i="3"/>
  <c r="G190" i="3"/>
  <c r="E191" i="3"/>
  <c r="G191" i="3"/>
  <c r="E192" i="3"/>
  <c r="G192" i="3"/>
  <c r="E193" i="3"/>
  <c r="G193" i="3"/>
  <c r="E194" i="3"/>
  <c r="G194" i="3"/>
  <c r="E195" i="3"/>
  <c r="G195" i="3"/>
  <c r="E196" i="3"/>
  <c r="G196" i="3"/>
  <c r="E197" i="3"/>
  <c r="G197" i="3"/>
  <c r="E198" i="3"/>
  <c r="G198" i="3"/>
  <c r="E199" i="3"/>
  <c r="E200" i="3"/>
  <c r="G200" i="3"/>
  <c r="E201" i="3"/>
  <c r="G201" i="3"/>
  <c r="E202" i="3"/>
  <c r="G202" i="3"/>
  <c r="E203" i="3"/>
  <c r="G203" i="3"/>
  <c r="E204" i="3"/>
  <c r="G204" i="3"/>
  <c r="E205" i="3"/>
  <c r="H16" i="3"/>
  <c r="H15" i="3"/>
  <c r="H12" i="3"/>
  <c r="D21" i="3"/>
  <c r="J21" i="3" s="1"/>
  <c r="D22" i="3"/>
  <c r="I22" i="3" s="1"/>
  <c r="D23" i="3"/>
  <c r="H23" i="3" s="1"/>
  <c r="D24" i="3"/>
  <c r="H24" i="3" s="1"/>
  <c r="D25" i="3"/>
  <c r="H25" i="3" s="1"/>
  <c r="D26" i="3"/>
  <c r="F26" i="3" s="1"/>
  <c r="D27" i="3"/>
  <c r="H27" i="3" s="1"/>
  <c r="D28" i="3"/>
  <c r="H28" i="3" s="1"/>
  <c r="D29" i="3"/>
  <c r="H29" i="3" s="1"/>
  <c r="D30" i="3"/>
  <c r="H30" i="3" s="1"/>
  <c r="D31" i="3"/>
  <c r="H31" i="3" s="1"/>
  <c r="D32" i="3"/>
  <c r="I32" i="3" s="1"/>
  <c r="D33" i="3"/>
  <c r="I33" i="3" s="1"/>
  <c r="D34" i="3"/>
  <c r="D35" i="3"/>
  <c r="H35" i="3" s="1"/>
  <c r="D36" i="3"/>
  <c r="H36" i="3" s="1"/>
  <c r="D37" i="3"/>
  <c r="H37" i="3" s="1"/>
  <c r="D38" i="3"/>
  <c r="J38" i="3" s="1"/>
  <c r="D39" i="3"/>
  <c r="H39" i="3" s="1"/>
  <c r="D40" i="3"/>
  <c r="H40" i="3" s="1"/>
  <c r="D41" i="3"/>
  <c r="H41" i="3" s="1"/>
  <c r="D42" i="3"/>
  <c r="D43" i="3"/>
  <c r="I43" i="3" s="1"/>
  <c r="D44" i="3"/>
  <c r="H44" i="3" s="1"/>
  <c r="D45" i="3"/>
  <c r="H45" i="3" s="1"/>
  <c r="D46" i="3"/>
  <c r="I46" i="3" s="1"/>
  <c r="D47" i="3"/>
  <c r="H47" i="3" s="1"/>
  <c r="D48" i="3"/>
  <c r="H48" i="3" s="1"/>
  <c r="D49" i="3"/>
  <c r="I49" i="3" s="1"/>
  <c r="D50" i="3"/>
  <c r="D51" i="3"/>
  <c r="H51" i="3" s="1"/>
  <c r="D52" i="3"/>
  <c r="J52" i="3" s="1"/>
  <c r="D53" i="3"/>
  <c r="H53" i="3" s="1"/>
  <c r="D54" i="3"/>
  <c r="J54" i="3" s="1"/>
  <c r="D55" i="3"/>
  <c r="H55" i="3" s="1"/>
  <c r="D56" i="3"/>
  <c r="H56" i="3" s="1"/>
  <c r="D57" i="3"/>
  <c r="H57" i="3" s="1"/>
  <c r="D58" i="3"/>
  <c r="H58" i="3" s="1"/>
  <c r="D59" i="3"/>
  <c r="J59" i="3" s="1"/>
  <c r="D60" i="3"/>
  <c r="H60" i="3" s="1"/>
  <c r="D61" i="3"/>
  <c r="H61" i="3" s="1"/>
  <c r="D62" i="3"/>
  <c r="H62" i="3" s="1"/>
  <c r="D63" i="3"/>
  <c r="I63" i="3" s="1"/>
  <c r="D64" i="3"/>
  <c r="H64" i="3" s="1"/>
  <c r="D65" i="3"/>
  <c r="H65" i="3" s="1"/>
  <c r="D66" i="3"/>
  <c r="H66" i="3" s="1"/>
  <c r="D67" i="3"/>
  <c r="J67" i="3" s="1"/>
  <c r="D68" i="3"/>
  <c r="J68" i="3" s="1"/>
  <c r="D69" i="3"/>
  <c r="H69" i="3" s="1"/>
  <c r="D70" i="3"/>
  <c r="H70" i="3" s="1"/>
  <c r="D71" i="3"/>
  <c r="I71" i="3" s="1"/>
  <c r="D72" i="3"/>
  <c r="H72" i="3" s="1"/>
  <c r="D73" i="3"/>
  <c r="H73" i="3" s="1"/>
  <c r="D74" i="3"/>
  <c r="I74" i="3" s="1"/>
  <c r="D75" i="3"/>
  <c r="F75" i="3" s="1"/>
  <c r="D76" i="3"/>
  <c r="H76" i="3" s="1"/>
  <c r="D77" i="3"/>
  <c r="H77" i="3" s="1"/>
  <c r="D78" i="3"/>
  <c r="H78" i="3" s="1"/>
  <c r="D79" i="3"/>
  <c r="J79" i="3" s="1"/>
  <c r="D80" i="3"/>
  <c r="H80" i="3" s="1"/>
  <c r="D81" i="3"/>
  <c r="H81" i="3" s="1"/>
  <c r="D82" i="3"/>
  <c r="H82" i="3" s="1"/>
  <c r="D83" i="3"/>
  <c r="F83" i="3" s="1"/>
  <c r="D84" i="3"/>
  <c r="H84" i="3" s="1"/>
  <c r="D85" i="3"/>
  <c r="H85" i="3"/>
  <c r="D86" i="3"/>
  <c r="H86" i="3"/>
  <c r="D87" i="3"/>
  <c r="H87" i="3"/>
  <c r="D88" i="3"/>
  <c r="H88" i="3"/>
  <c r="D89" i="3"/>
  <c r="H89" i="3"/>
  <c r="D90" i="3"/>
  <c r="H90" i="3"/>
  <c r="D91" i="3"/>
  <c r="H91" i="3"/>
  <c r="D92" i="3"/>
  <c r="H92" i="3"/>
  <c r="D93" i="3"/>
  <c r="H93" i="3"/>
  <c r="D94" i="3"/>
  <c r="H94" i="3"/>
  <c r="D95" i="3"/>
  <c r="H95" i="3"/>
  <c r="D96" i="3"/>
  <c r="H96" i="3"/>
  <c r="D97" i="3"/>
  <c r="H97" i="3"/>
  <c r="D98" i="3"/>
  <c r="H98" i="3"/>
  <c r="D99" i="3"/>
  <c r="H99" i="3"/>
  <c r="D100" i="3"/>
  <c r="D101" i="3"/>
  <c r="H101" i="3"/>
  <c r="D102" i="3"/>
  <c r="H102" i="3"/>
  <c r="D103" i="3"/>
  <c r="H103" i="3"/>
  <c r="D104" i="3"/>
  <c r="H104" i="3"/>
  <c r="D105" i="3"/>
  <c r="H105" i="3"/>
  <c r="D106" i="3"/>
  <c r="H106" i="3"/>
  <c r="D107" i="3"/>
  <c r="H107" i="3"/>
  <c r="D108" i="3"/>
  <c r="H108" i="3"/>
  <c r="D109" i="3"/>
  <c r="H109" i="3"/>
  <c r="D110" i="3"/>
  <c r="H110" i="3"/>
  <c r="D111" i="3"/>
  <c r="H111" i="3"/>
  <c r="D112" i="3"/>
  <c r="H112" i="3"/>
  <c r="D113" i="3"/>
  <c r="H113" i="3"/>
  <c r="D114" i="3"/>
  <c r="H114" i="3"/>
  <c r="D115" i="3"/>
  <c r="H115" i="3"/>
  <c r="D116" i="3"/>
  <c r="D117" i="3"/>
  <c r="H117" i="3"/>
  <c r="D118" i="3"/>
  <c r="H118" i="3"/>
  <c r="D119" i="3"/>
  <c r="H119" i="3"/>
  <c r="D120" i="3"/>
  <c r="H120" i="3"/>
  <c r="D121" i="3"/>
  <c r="H121" i="3"/>
  <c r="D122" i="3"/>
  <c r="H122" i="3"/>
  <c r="D123" i="3"/>
  <c r="H123" i="3"/>
  <c r="D124" i="3"/>
  <c r="H124" i="3"/>
  <c r="D125" i="3"/>
  <c r="H125" i="3"/>
  <c r="D126" i="3"/>
  <c r="H126" i="3"/>
  <c r="D127" i="3"/>
  <c r="H127" i="3"/>
  <c r="D128" i="3"/>
  <c r="H128" i="3"/>
  <c r="D129" i="3"/>
  <c r="H129" i="3"/>
  <c r="D130" i="3"/>
  <c r="H130" i="3"/>
  <c r="D131" i="3"/>
  <c r="H131" i="3"/>
  <c r="D132" i="3"/>
  <c r="D133" i="3"/>
  <c r="H133" i="3"/>
  <c r="D134" i="3"/>
  <c r="H134" i="3"/>
  <c r="D135" i="3"/>
  <c r="H135" i="3"/>
  <c r="D136" i="3"/>
  <c r="H136" i="3"/>
  <c r="D137" i="3"/>
  <c r="H137" i="3"/>
  <c r="D138" i="3"/>
  <c r="H138" i="3"/>
  <c r="D139" i="3"/>
  <c r="H139" i="3"/>
  <c r="D140" i="3"/>
  <c r="H140" i="3"/>
  <c r="D141" i="3"/>
  <c r="H141" i="3"/>
  <c r="D142" i="3"/>
  <c r="H142" i="3"/>
  <c r="D143" i="3"/>
  <c r="H143" i="3"/>
  <c r="D144" i="3"/>
  <c r="H144" i="3"/>
  <c r="D145" i="3"/>
  <c r="H145" i="3"/>
  <c r="D146" i="3"/>
  <c r="H146" i="3"/>
  <c r="D147" i="3"/>
  <c r="H147" i="3"/>
  <c r="D148" i="3"/>
  <c r="D149" i="3"/>
  <c r="H149" i="3"/>
  <c r="D150" i="3"/>
  <c r="H150" i="3"/>
  <c r="D151" i="3"/>
  <c r="J151" i="3"/>
  <c r="D152" i="3"/>
  <c r="H152" i="3"/>
  <c r="D153" i="3"/>
  <c r="H153" i="3"/>
  <c r="D154" i="3"/>
  <c r="H154" i="3"/>
  <c r="D155" i="3"/>
  <c r="H155" i="3"/>
  <c r="D156" i="3"/>
  <c r="H156" i="3"/>
  <c r="D157" i="3"/>
  <c r="H157" i="3"/>
  <c r="D158" i="3"/>
  <c r="H158" i="3"/>
  <c r="D159" i="3"/>
  <c r="K159" i="3"/>
  <c r="D160" i="3"/>
  <c r="H160" i="3"/>
  <c r="D161" i="3"/>
  <c r="H161" i="3"/>
  <c r="D162" i="3"/>
  <c r="H162" i="3"/>
  <c r="D163" i="3"/>
  <c r="H163" i="3"/>
  <c r="D164" i="3"/>
  <c r="J164" i="3"/>
  <c r="D165" i="3"/>
  <c r="H165" i="3"/>
  <c r="D166" i="3"/>
  <c r="H166" i="3"/>
  <c r="D167" i="3"/>
  <c r="J167" i="3"/>
  <c r="D168" i="3"/>
  <c r="H168" i="3"/>
  <c r="D169" i="3"/>
  <c r="H169" i="3"/>
  <c r="D170" i="3"/>
  <c r="H170" i="3"/>
  <c r="D171" i="3"/>
  <c r="H171" i="3"/>
  <c r="D172" i="3"/>
  <c r="H172" i="3"/>
  <c r="D173" i="3"/>
  <c r="H173" i="3"/>
  <c r="D174" i="3"/>
  <c r="H174" i="3"/>
  <c r="D175" i="3"/>
  <c r="D176" i="3"/>
  <c r="H176" i="3"/>
  <c r="D177" i="3"/>
  <c r="H177" i="3"/>
  <c r="D178" i="3"/>
  <c r="H178" i="3"/>
  <c r="D179" i="3"/>
  <c r="H179" i="3"/>
  <c r="D180" i="3"/>
  <c r="D181" i="3"/>
  <c r="H181" i="3"/>
  <c r="D182" i="3"/>
  <c r="H182" i="3"/>
  <c r="D183" i="3"/>
  <c r="J183" i="3"/>
  <c r="D184" i="3"/>
  <c r="H184" i="3"/>
  <c r="D185" i="3"/>
  <c r="H185" i="3"/>
  <c r="D186" i="3"/>
  <c r="H186" i="3"/>
  <c r="D187" i="3"/>
  <c r="H187" i="3"/>
  <c r="D188" i="3"/>
  <c r="H188" i="3"/>
  <c r="D189" i="3"/>
  <c r="H189" i="3"/>
  <c r="D190" i="3"/>
  <c r="H190" i="3"/>
  <c r="D191" i="3"/>
  <c r="D192" i="3"/>
  <c r="H192" i="3"/>
  <c r="D193" i="3"/>
  <c r="H193" i="3"/>
  <c r="D194" i="3"/>
  <c r="H194" i="3"/>
  <c r="D195" i="3"/>
  <c r="H195" i="3"/>
  <c r="D196" i="3"/>
  <c r="D197" i="3"/>
  <c r="H197" i="3"/>
  <c r="D198" i="3"/>
  <c r="J198" i="3"/>
  <c r="D199" i="3"/>
  <c r="H199" i="3"/>
  <c r="D200" i="3"/>
  <c r="D201" i="3"/>
  <c r="H201" i="3"/>
  <c r="D202" i="3"/>
  <c r="H202" i="3"/>
  <c r="D203" i="3"/>
  <c r="H203" i="3"/>
  <c r="D204" i="3"/>
  <c r="D205" i="3"/>
  <c r="H205" i="3"/>
  <c r="J16" i="3"/>
  <c r="J15" i="3"/>
  <c r="J12" i="3"/>
  <c r="J35" i="3"/>
  <c r="J41" i="3"/>
  <c r="J46" i="3"/>
  <c r="J47" i="3"/>
  <c r="J72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2" i="3"/>
  <c r="J153" i="3"/>
  <c r="J154" i="3"/>
  <c r="J155" i="3"/>
  <c r="J156" i="3"/>
  <c r="J157" i="3"/>
  <c r="J158" i="3"/>
  <c r="J160" i="3"/>
  <c r="J161" i="3"/>
  <c r="J162" i="3"/>
  <c r="J163" i="3"/>
  <c r="J165" i="3"/>
  <c r="J166" i="3"/>
  <c r="J168" i="3"/>
  <c r="J169" i="3"/>
  <c r="J170" i="3"/>
  <c r="J171" i="3"/>
  <c r="J172" i="3"/>
  <c r="J173" i="3"/>
  <c r="J174" i="3"/>
  <c r="J176" i="3"/>
  <c r="J177" i="3"/>
  <c r="J178" i="3"/>
  <c r="J179" i="3"/>
  <c r="J180" i="3"/>
  <c r="J181" i="3"/>
  <c r="J182" i="3"/>
  <c r="J184" i="3"/>
  <c r="J185" i="3"/>
  <c r="J186" i="3"/>
  <c r="J187" i="3"/>
  <c r="J188" i="3"/>
  <c r="J189" i="3"/>
  <c r="J190" i="3"/>
  <c r="J192" i="3"/>
  <c r="J193" i="3"/>
  <c r="J194" i="3"/>
  <c r="J195" i="3"/>
  <c r="J196" i="3"/>
  <c r="J197" i="3"/>
  <c r="J199" i="3"/>
  <c r="J201" i="3"/>
  <c r="J203" i="3"/>
  <c r="J204" i="3"/>
  <c r="J205" i="3"/>
  <c r="I16" i="3"/>
  <c r="I15" i="3"/>
  <c r="I12" i="3"/>
  <c r="I38" i="3"/>
  <c r="I41" i="3"/>
  <c r="I59" i="3"/>
  <c r="I65" i="3"/>
  <c r="I72" i="3"/>
  <c r="I78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9" i="3"/>
  <c r="I150" i="3"/>
  <c r="I151" i="3"/>
  <c r="I152" i="3"/>
  <c r="I153" i="3"/>
  <c r="I154" i="3"/>
  <c r="I155" i="3"/>
  <c r="I156" i="3"/>
  <c r="I157" i="3"/>
  <c r="I158" i="3"/>
  <c r="I160" i="3"/>
  <c r="I161" i="3"/>
  <c r="I162" i="3"/>
  <c r="I163" i="3"/>
  <c r="I165" i="3"/>
  <c r="I166" i="3"/>
  <c r="I167" i="3"/>
  <c r="I168" i="3"/>
  <c r="I169" i="3"/>
  <c r="I170" i="3"/>
  <c r="I171" i="3"/>
  <c r="I172" i="3"/>
  <c r="I173" i="3"/>
  <c r="I174" i="3"/>
  <c r="I176" i="3"/>
  <c r="I177" i="3"/>
  <c r="I178" i="3"/>
  <c r="I179" i="3"/>
  <c r="I181" i="3"/>
  <c r="I182" i="3"/>
  <c r="I183" i="3"/>
  <c r="I184" i="3"/>
  <c r="I185" i="3"/>
  <c r="I186" i="3"/>
  <c r="I187" i="3"/>
  <c r="I188" i="3"/>
  <c r="I189" i="3"/>
  <c r="I190" i="3"/>
  <c r="I192" i="3"/>
  <c r="I193" i="3"/>
  <c r="I194" i="3"/>
  <c r="I195" i="3"/>
  <c r="I197" i="3"/>
  <c r="I198" i="3"/>
  <c r="I199" i="3"/>
  <c r="I201" i="3"/>
  <c r="I202" i="3"/>
  <c r="I203" i="3"/>
  <c r="I205" i="3"/>
  <c r="K16" i="3"/>
  <c r="K15" i="3"/>
  <c r="K27" i="3"/>
  <c r="K41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2" i="3"/>
  <c r="K103" i="3"/>
  <c r="K104" i="3"/>
  <c r="K105" i="3"/>
  <c r="K106" i="3"/>
  <c r="K107" i="3"/>
  <c r="K108" i="3"/>
  <c r="K110" i="3"/>
  <c r="K111" i="3"/>
  <c r="K112" i="3"/>
  <c r="K113" i="3"/>
  <c r="K114" i="3"/>
  <c r="K115" i="3"/>
  <c r="K118" i="3"/>
  <c r="K119" i="3"/>
  <c r="K120" i="3"/>
  <c r="K121" i="3"/>
  <c r="K122" i="3"/>
  <c r="K123" i="3"/>
  <c r="K124" i="3"/>
  <c r="K126" i="3"/>
  <c r="K127" i="3"/>
  <c r="K128" i="3"/>
  <c r="K129" i="3"/>
  <c r="K130" i="3"/>
  <c r="K131" i="3"/>
  <c r="K134" i="3"/>
  <c r="K135" i="3"/>
  <c r="K136" i="3"/>
  <c r="K137" i="3"/>
  <c r="K138" i="3"/>
  <c r="K139" i="3"/>
  <c r="K140" i="3"/>
  <c r="K142" i="3"/>
  <c r="K143" i="3"/>
  <c r="K144" i="3"/>
  <c r="K145" i="3"/>
  <c r="K146" i="3"/>
  <c r="K147" i="3"/>
  <c r="K150" i="3"/>
  <c r="K151" i="3"/>
  <c r="K152" i="3"/>
  <c r="K153" i="3"/>
  <c r="K154" i="3"/>
  <c r="K155" i="3"/>
  <c r="K156" i="3"/>
  <c r="K157" i="3"/>
  <c r="K158" i="3"/>
  <c r="K160" i="3"/>
  <c r="K161" i="3"/>
  <c r="K162" i="3"/>
  <c r="K163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7" i="3"/>
  <c r="K198" i="3"/>
  <c r="K199" i="3"/>
  <c r="K201" i="3"/>
  <c r="K202" i="3"/>
  <c r="K203" i="3"/>
  <c r="F16" i="3"/>
  <c r="F15" i="3"/>
  <c r="F23" i="3"/>
  <c r="F41" i="3"/>
  <c r="F47" i="3"/>
  <c r="F56" i="3"/>
  <c r="F57" i="3"/>
  <c r="F63" i="3"/>
  <c r="F70" i="3"/>
  <c r="F72" i="3"/>
  <c r="F73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9" i="3"/>
  <c r="F150" i="3"/>
  <c r="F151" i="3"/>
  <c r="F152" i="3"/>
  <c r="F153" i="3"/>
  <c r="F154" i="3"/>
  <c r="F155" i="3"/>
  <c r="F156" i="3"/>
  <c r="F157" i="3"/>
  <c r="F158" i="3"/>
  <c r="F160" i="3"/>
  <c r="F161" i="3"/>
  <c r="F162" i="3"/>
  <c r="F163" i="3"/>
  <c r="F165" i="3"/>
  <c r="F166" i="3"/>
  <c r="F167" i="3"/>
  <c r="F168" i="3"/>
  <c r="F169" i="3"/>
  <c r="F170" i="3"/>
  <c r="F171" i="3"/>
  <c r="F172" i="3"/>
  <c r="F173" i="3"/>
  <c r="F174" i="3"/>
  <c r="F176" i="3"/>
  <c r="F177" i="3"/>
  <c r="F178" i="3"/>
  <c r="F179" i="3"/>
  <c r="F181" i="3"/>
  <c r="F182" i="3"/>
  <c r="F183" i="3"/>
  <c r="F184" i="3"/>
  <c r="F185" i="3"/>
  <c r="F186" i="3"/>
  <c r="F187" i="3"/>
  <c r="F188" i="3"/>
  <c r="F189" i="3"/>
  <c r="F190" i="3"/>
  <c r="F192" i="3"/>
  <c r="F193" i="3"/>
  <c r="F194" i="3"/>
  <c r="F195" i="3"/>
  <c r="F197" i="3"/>
  <c r="F198" i="3"/>
  <c r="F199" i="3"/>
  <c r="F201" i="3"/>
  <c r="F202" i="3"/>
  <c r="F203" i="3"/>
  <c r="F205" i="3"/>
  <c r="L16" i="3"/>
  <c r="L15" i="3"/>
  <c r="L49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2" i="3"/>
  <c r="L103" i="3"/>
  <c r="L104" i="3"/>
  <c r="L105" i="3"/>
  <c r="L106" i="3"/>
  <c r="L107" i="3"/>
  <c r="L108" i="3"/>
  <c r="L110" i="3"/>
  <c r="L111" i="3"/>
  <c r="L112" i="3"/>
  <c r="L113" i="3"/>
  <c r="L114" i="3"/>
  <c r="L115" i="3"/>
  <c r="L118" i="3"/>
  <c r="L119" i="3"/>
  <c r="L120" i="3"/>
  <c r="L121" i="3"/>
  <c r="L122" i="3"/>
  <c r="L123" i="3"/>
  <c r="L124" i="3"/>
  <c r="L126" i="3"/>
  <c r="L127" i="3"/>
  <c r="L128" i="3"/>
  <c r="L129" i="3"/>
  <c r="L130" i="3"/>
  <c r="L131" i="3"/>
  <c r="L134" i="3"/>
  <c r="L135" i="3"/>
  <c r="L136" i="3"/>
  <c r="L137" i="3"/>
  <c r="L138" i="3"/>
  <c r="L139" i="3"/>
  <c r="L140" i="3"/>
  <c r="L142" i="3"/>
  <c r="L143" i="3"/>
  <c r="L144" i="3"/>
  <c r="L145" i="3"/>
  <c r="L146" i="3"/>
  <c r="L147" i="3"/>
  <c r="L150" i="3"/>
  <c r="L151" i="3"/>
  <c r="L152" i="3"/>
  <c r="L153" i="3"/>
  <c r="L154" i="3"/>
  <c r="L155" i="3"/>
  <c r="L156" i="3"/>
  <c r="L157" i="3"/>
  <c r="L158" i="3"/>
  <c r="L160" i="3"/>
  <c r="L161" i="3"/>
  <c r="L162" i="3"/>
  <c r="L163" i="3"/>
  <c r="L165" i="3"/>
  <c r="L166" i="3"/>
  <c r="L167" i="3"/>
  <c r="L168" i="3"/>
  <c r="L169" i="3"/>
  <c r="L170" i="3"/>
  <c r="L171" i="3"/>
  <c r="L172" i="3"/>
  <c r="L173" i="3"/>
  <c r="L174" i="3"/>
  <c r="L176" i="3"/>
  <c r="L177" i="3"/>
  <c r="L178" i="3"/>
  <c r="L179" i="3"/>
  <c r="L181" i="3"/>
  <c r="L182" i="3"/>
  <c r="L183" i="3"/>
  <c r="L184" i="3"/>
  <c r="L185" i="3"/>
  <c r="L186" i="3"/>
  <c r="L187" i="3"/>
  <c r="L188" i="3"/>
  <c r="L189" i="3"/>
  <c r="L190" i="3"/>
  <c r="L192" i="3"/>
  <c r="L193" i="3"/>
  <c r="L194" i="3"/>
  <c r="L195" i="3"/>
  <c r="L197" i="3"/>
  <c r="L198" i="3"/>
  <c r="L201" i="3"/>
  <c r="L202" i="3"/>
  <c r="L203" i="3"/>
  <c r="C16" i="3"/>
  <c r="C15" i="3"/>
  <c r="C12" i="3"/>
  <c r="D337" i="3"/>
  <c r="K337" i="3"/>
  <c r="G337" i="3"/>
  <c r="E336" i="3"/>
  <c r="D336" i="3"/>
  <c r="F336" i="3"/>
  <c r="H336" i="3"/>
  <c r="J336" i="3"/>
  <c r="I336" i="3"/>
  <c r="E335" i="3"/>
  <c r="L335" i="3"/>
  <c r="D335" i="3"/>
  <c r="H335" i="3"/>
  <c r="I335" i="3"/>
  <c r="E334" i="3"/>
  <c r="D334" i="3"/>
  <c r="H334" i="3"/>
  <c r="F334" i="3"/>
  <c r="L334" i="3"/>
  <c r="J334" i="3"/>
  <c r="I334" i="3"/>
  <c r="G334" i="3"/>
  <c r="E333" i="3"/>
  <c r="D333" i="3"/>
  <c r="F333" i="3"/>
  <c r="H333" i="3"/>
  <c r="K333" i="3"/>
  <c r="I333" i="3"/>
  <c r="G333" i="3"/>
  <c r="E332" i="3"/>
  <c r="D332" i="3"/>
  <c r="H332" i="3"/>
  <c r="F332" i="3"/>
  <c r="J332" i="3"/>
  <c r="E331" i="3"/>
  <c r="G331" i="3"/>
  <c r="D331" i="3"/>
  <c r="H331" i="3"/>
  <c r="I331" i="3"/>
  <c r="E330" i="3"/>
  <c r="D330" i="3"/>
  <c r="H330" i="3"/>
  <c r="F330" i="3"/>
  <c r="L330" i="3"/>
  <c r="J330" i="3"/>
  <c r="I330" i="3"/>
  <c r="G330" i="3"/>
  <c r="E329" i="3"/>
  <c r="D329" i="3"/>
  <c r="L329" i="3"/>
  <c r="K329" i="3"/>
  <c r="I329" i="3"/>
  <c r="G329" i="3"/>
  <c r="E328" i="3"/>
  <c r="D328" i="3"/>
  <c r="F328" i="3"/>
  <c r="H328" i="3"/>
  <c r="J328" i="3"/>
  <c r="I328" i="3"/>
  <c r="E327" i="3"/>
  <c r="L327" i="3"/>
  <c r="D327" i="3"/>
  <c r="H327" i="3"/>
  <c r="E326" i="3"/>
  <c r="D326" i="3"/>
  <c r="H326" i="3"/>
  <c r="F326" i="3"/>
  <c r="L326" i="3"/>
  <c r="J326" i="3"/>
  <c r="I326" i="3"/>
  <c r="G326" i="3"/>
  <c r="E325" i="3"/>
  <c r="D325" i="3"/>
  <c r="F325" i="3"/>
  <c r="H325" i="3"/>
  <c r="K325" i="3"/>
  <c r="I325" i="3"/>
  <c r="G325" i="3"/>
  <c r="E324" i="3"/>
  <c r="D324" i="3"/>
  <c r="H324" i="3"/>
  <c r="F324" i="3"/>
  <c r="J324" i="3"/>
  <c r="E323" i="3"/>
  <c r="G323" i="3"/>
  <c r="D323" i="3"/>
  <c r="I323" i="3"/>
  <c r="H323" i="3"/>
  <c r="E322" i="3"/>
  <c r="D322" i="3"/>
  <c r="H322" i="3"/>
  <c r="F322" i="3"/>
  <c r="L322" i="3"/>
  <c r="J322" i="3"/>
  <c r="I322" i="3"/>
  <c r="G322" i="3"/>
  <c r="E321" i="3"/>
  <c r="D321" i="3"/>
  <c r="L321" i="3"/>
  <c r="H321" i="3"/>
  <c r="K321" i="3"/>
  <c r="I321" i="3"/>
  <c r="G321" i="3"/>
  <c r="E320" i="3"/>
  <c r="D320" i="3"/>
  <c r="H320" i="3"/>
  <c r="F320" i="3"/>
  <c r="J320" i="3"/>
  <c r="I320" i="3"/>
  <c r="E319" i="3"/>
  <c r="D319" i="3"/>
  <c r="H319" i="3"/>
  <c r="I319" i="3"/>
  <c r="E318" i="3"/>
  <c r="D318" i="3"/>
  <c r="H318" i="3"/>
  <c r="F318" i="3"/>
  <c r="L318" i="3"/>
  <c r="J318" i="3"/>
  <c r="I318" i="3"/>
  <c r="G318" i="3"/>
  <c r="E317" i="3"/>
  <c r="D317" i="3"/>
  <c r="F317" i="3"/>
  <c r="H317" i="3"/>
  <c r="K317" i="3"/>
  <c r="I317" i="3"/>
  <c r="G317" i="3"/>
  <c r="E316" i="3"/>
  <c r="D316" i="3"/>
  <c r="H316" i="3"/>
  <c r="F316" i="3"/>
  <c r="J316" i="3"/>
  <c r="I316" i="3"/>
  <c r="E315" i="3"/>
  <c r="G315" i="3"/>
  <c r="D315" i="3"/>
  <c r="I315" i="3"/>
  <c r="H315" i="3"/>
  <c r="E314" i="3"/>
  <c r="D314" i="3"/>
  <c r="H314" i="3"/>
  <c r="F314" i="3"/>
  <c r="L314" i="3"/>
  <c r="J314" i="3"/>
  <c r="I314" i="3"/>
  <c r="G314" i="3"/>
  <c r="E313" i="3"/>
  <c r="D313" i="3"/>
  <c r="L313" i="3"/>
  <c r="K313" i="3"/>
  <c r="I313" i="3"/>
  <c r="G313" i="3"/>
  <c r="E312" i="3"/>
  <c r="D312" i="3"/>
  <c r="H312" i="3"/>
  <c r="F312" i="3"/>
  <c r="J312" i="3"/>
  <c r="I312" i="3"/>
  <c r="E311" i="3"/>
  <c r="L311" i="3"/>
  <c r="D311" i="3"/>
  <c r="H311" i="3"/>
  <c r="I311" i="3"/>
  <c r="E310" i="3"/>
  <c r="D310" i="3"/>
  <c r="H310" i="3"/>
  <c r="F310" i="3"/>
  <c r="L310" i="3"/>
  <c r="J310" i="3"/>
  <c r="I310" i="3"/>
  <c r="G310" i="3"/>
  <c r="E309" i="3"/>
  <c r="D309" i="3"/>
  <c r="F309" i="3"/>
  <c r="H309" i="3"/>
  <c r="K309" i="3"/>
  <c r="I309" i="3"/>
  <c r="G309" i="3"/>
  <c r="E308" i="3"/>
  <c r="D308" i="3"/>
  <c r="H308" i="3"/>
  <c r="F308" i="3"/>
  <c r="J308" i="3"/>
  <c r="E307" i="3"/>
  <c r="G307" i="3"/>
  <c r="D307" i="3"/>
  <c r="H307" i="3"/>
  <c r="I307" i="3"/>
  <c r="E306" i="3"/>
  <c r="D306" i="3"/>
  <c r="H306" i="3"/>
  <c r="F306" i="3"/>
  <c r="L306" i="3"/>
  <c r="J306" i="3"/>
  <c r="I306" i="3"/>
  <c r="G306" i="3"/>
  <c r="E305" i="3"/>
  <c r="D305" i="3"/>
  <c r="L305" i="3"/>
  <c r="K305" i="3"/>
  <c r="I305" i="3"/>
  <c r="G305" i="3"/>
  <c r="E304" i="3"/>
  <c r="D304" i="3"/>
  <c r="H304" i="3"/>
  <c r="F304" i="3"/>
  <c r="J304" i="3"/>
  <c r="I304" i="3"/>
  <c r="E303" i="3"/>
  <c r="D303" i="3"/>
  <c r="I303" i="3"/>
  <c r="E302" i="3"/>
  <c r="D302" i="3"/>
  <c r="H302" i="3"/>
  <c r="F302" i="3"/>
  <c r="L302" i="3"/>
  <c r="J302" i="3"/>
  <c r="I302" i="3"/>
  <c r="G302" i="3"/>
  <c r="E301" i="3"/>
  <c r="D301" i="3"/>
  <c r="F301" i="3"/>
  <c r="H301" i="3"/>
  <c r="K301" i="3"/>
  <c r="I301" i="3"/>
  <c r="G301" i="3"/>
  <c r="E300" i="3"/>
  <c r="D300" i="3"/>
  <c r="H300" i="3"/>
  <c r="F300" i="3"/>
  <c r="J300" i="3"/>
  <c r="I300" i="3"/>
  <c r="E299" i="3"/>
  <c r="G299" i="3"/>
  <c r="D299" i="3"/>
  <c r="E298" i="3"/>
  <c r="D298" i="3"/>
  <c r="H298" i="3"/>
  <c r="F298" i="3"/>
  <c r="L298" i="3"/>
  <c r="J298" i="3"/>
  <c r="I298" i="3"/>
  <c r="G298" i="3"/>
  <c r="E297" i="3"/>
  <c r="D297" i="3"/>
  <c r="L297" i="3"/>
  <c r="K297" i="3"/>
  <c r="I297" i="3"/>
  <c r="G297" i="3"/>
  <c r="E296" i="3"/>
  <c r="D296" i="3"/>
  <c r="H296" i="3"/>
  <c r="F296" i="3"/>
  <c r="J296" i="3"/>
  <c r="I296" i="3"/>
  <c r="E295" i="3"/>
  <c r="L295" i="3"/>
  <c r="D295" i="3"/>
  <c r="I295" i="3"/>
  <c r="H295" i="3"/>
  <c r="E294" i="3"/>
  <c r="D294" i="3"/>
  <c r="H294" i="3"/>
  <c r="F294" i="3"/>
  <c r="L294" i="3"/>
  <c r="J294" i="3"/>
  <c r="I294" i="3"/>
  <c r="G294" i="3"/>
  <c r="E293" i="3"/>
  <c r="D293" i="3"/>
  <c r="F293" i="3"/>
  <c r="H293" i="3"/>
  <c r="K293" i="3"/>
  <c r="I293" i="3"/>
  <c r="G293" i="3"/>
  <c r="E292" i="3"/>
  <c r="D292" i="3"/>
  <c r="H292" i="3"/>
  <c r="F292" i="3"/>
  <c r="J292" i="3"/>
  <c r="I292" i="3"/>
  <c r="E291" i="3"/>
  <c r="G291" i="3"/>
  <c r="D291" i="3"/>
  <c r="H291" i="3"/>
  <c r="E290" i="3"/>
  <c r="D290" i="3"/>
  <c r="H290" i="3"/>
  <c r="F290" i="3"/>
  <c r="L290" i="3"/>
  <c r="J290" i="3"/>
  <c r="G290" i="3"/>
  <c r="E289" i="3"/>
  <c r="D289" i="3"/>
  <c r="L289" i="3"/>
  <c r="K289" i="3"/>
  <c r="I289" i="3"/>
  <c r="G289" i="3"/>
  <c r="E288" i="3"/>
  <c r="D288" i="3"/>
  <c r="H288" i="3"/>
  <c r="F288" i="3"/>
  <c r="J288" i="3"/>
  <c r="I288" i="3"/>
  <c r="E287" i="3"/>
  <c r="L287" i="3"/>
  <c r="D287" i="3"/>
  <c r="H287" i="3"/>
  <c r="I287" i="3"/>
  <c r="E286" i="3"/>
  <c r="D286" i="3"/>
  <c r="F286" i="3"/>
  <c r="H286" i="3"/>
  <c r="L286" i="3"/>
  <c r="J286" i="3"/>
  <c r="I286" i="3"/>
  <c r="G286" i="3"/>
  <c r="E285" i="3"/>
  <c r="D285" i="3"/>
  <c r="F285" i="3"/>
  <c r="H285" i="3"/>
  <c r="K285" i="3"/>
  <c r="I285" i="3"/>
  <c r="G285" i="3"/>
  <c r="E284" i="3"/>
  <c r="D284" i="3"/>
  <c r="H284" i="3"/>
  <c r="F284" i="3"/>
  <c r="J284" i="3"/>
  <c r="I284" i="3"/>
  <c r="E283" i="3"/>
  <c r="G283" i="3"/>
  <c r="D283" i="3"/>
  <c r="H283" i="3"/>
  <c r="I283" i="3"/>
  <c r="E282" i="3"/>
  <c r="D282" i="3"/>
  <c r="H282" i="3"/>
  <c r="F282" i="3"/>
  <c r="L282" i="3"/>
  <c r="J282" i="3"/>
  <c r="G282" i="3"/>
  <c r="E281" i="3"/>
  <c r="D281" i="3"/>
  <c r="L281" i="3"/>
  <c r="K281" i="3"/>
  <c r="G281" i="3"/>
  <c r="E280" i="3"/>
  <c r="D280" i="3"/>
  <c r="H280" i="3"/>
  <c r="F280" i="3"/>
  <c r="J280" i="3"/>
  <c r="I280" i="3"/>
  <c r="E279" i="3"/>
  <c r="D279" i="3"/>
  <c r="H279" i="3"/>
  <c r="I279" i="3"/>
  <c r="E278" i="3"/>
  <c r="D278" i="3"/>
  <c r="F278" i="3"/>
  <c r="H278" i="3"/>
  <c r="L278" i="3"/>
  <c r="J278" i="3"/>
  <c r="I278" i="3"/>
  <c r="G278" i="3"/>
  <c r="E277" i="3"/>
  <c r="D277" i="3"/>
  <c r="F277" i="3"/>
  <c r="H277" i="3"/>
  <c r="K277" i="3"/>
  <c r="I277" i="3"/>
  <c r="G277" i="3"/>
  <c r="E276" i="3"/>
  <c r="D276" i="3"/>
  <c r="H276" i="3"/>
  <c r="F276" i="3"/>
  <c r="J276" i="3"/>
  <c r="E275" i="3"/>
  <c r="G275" i="3"/>
  <c r="D275" i="3"/>
  <c r="I275" i="3"/>
  <c r="H275" i="3"/>
  <c r="E274" i="3"/>
  <c r="D274" i="3"/>
  <c r="H274" i="3"/>
  <c r="F274" i="3"/>
  <c r="L274" i="3"/>
  <c r="J274" i="3"/>
  <c r="G274" i="3"/>
  <c r="E273" i="3"/>
  <c r="D273" i="3"/>
  <c r="L273" i="3"/>
  <c r="K273" i="3"/>
  <c r="G273" i="3"/>
  <c r="E272" i="3"/>
  <c r="D272" i="3"/>
  <c r="H272" i="3"/>
  <c r="F272" i="3"/>
  <c r="J272" i="3"/>
  <c r="I272" i="3"/>
  <c r="E271" i="3"/>
  <c r="D271" i="3"/>
  <c r="I271" i="3"/>
  <c r="E270" i="3"/>
  <c r="D270" i="3"/>
  <c r="H270" i="3"/>
  <c r="F270" i="3"/>
  <c r="L270" i="3"/>
  <c r="J270" i="3"/>
  <c r="I270" i="3"/>
  <c r="G270" i="3"/>
  <c r="E269" i="3"/>
  <c r="D269" i="3"/>
  <c r="F269" i="3"/>
  <c r="H269" i="3"/>
  <c r="K269" i="3"/>
  <c r="I269" i="3"/>
  <c r="G269" i="3"/>
  <c r="E268" i="3"/>
  <c r="D268" i="3"/>
  <c r="H268" i="3"/>
  <c r="F268" i="3"/>
  <c r="J268" i="3"/>
  <c r="E267" i="3"/>
  <c r="G267" i="3"/>
  <c r="D267" i="3"/>
  <c r="H267" i="3"/>
  <c r="I267" i="3"/>
  <c r="E266" i="3"/>
  <c r="D266" i="3"/>
  <c r="H266" i="3"/>
  <c r="F266" i="3"/>
  <c r="L266" i="3"/>
  <c r="J266" i="3"/>
  <c r="I266" i="3"/>
  <c r="G266" i="3"/>
  <c r="E265" i="3"/>
  <c r="D265" i="3"/>
  <c r="L265" i="3"/>
  <c r="K265" i="3"/>
  <c r="G265" i="3"/>
  <c r="E264" i="3"/>
  <c r="D264" i="3"/>
  <c r="H264" i="3"/>
  <c r="F264" i="3"/>
  <c r="J264" i="3"/>
  <c r="I264" i="3"/>
  <c r="E263" i="3"/>
  <c r="L263" i="3"/>
  <c r="D263" i="3"/>
  <c r="I263" i="3"/>
  <c r="H263" i="3"/>
  <c r="K263" i="3"/>
  <c r="E262" i="3"/>
  <c r="D262" i="3"/>
  <c r="H262" i="3"/>
  <c r="F262" i="3"/>
  <c r="L262" i="3"/>
  <c r="J262" i="3"/>
  <c r="G262" i="3"/>
  <c r="E261" i="3"/>
  <c r="D261" i="3"/>
  <c r="K261" i="3"/>
  <c r="H261" i="3"/>
  <c r="G261" i="3"/>
  <c r="E260" i="3"/>
  <c r="D260" i="3"/>
  <c r="H260" i="3"/>
  <c r="F260" i="3"/>
  <c r="J260" i="3"/>
  <c r="I260" i="3"/>
  <c r="E259" i="3"/>
  <c r="G259" i="3"/>
  <c r="D259" i="3"/>
  <c r="H259" i="3"/>
  <c r="K259" i="3"/>
  <c r="E258" i="3"/>
  <c r="D258" i="3"/>
  <c r="H258" i="3"/>
  <c r="F258" i="3"/>
  <c r="L258" i="3"/>
  <c r="J258" i="3"/>
  <c r="I258" i="3"/>
  <c r="G258" i="3"/>
  <c r="E257" i="3"/>
  <c r="D257" i="3"/>
  <c r="K257" i="3"/>
  <c r="H257" i="3"/>
  <c r="I257" i="3"/>
  <c r="G257" i="3"/>
  <c r="E256" i="3"/>
  <c r="D256" i="3"/>
  <c r="H256" i="3"/>
  <c r="F256" i="3"/>
  <c r="L256" i="3"/>
  <c r="J256" i="3"/>
  <c r="I256" i="3"/>
  <c r="E255" i="3"/>
  <c r="L255" i="3"/>
  <c r="D255" i="3"/>
  <c r="H255" i="3"/>
  <c r="K255" i="3"/>
  <c r="E254" i="3"/>
  <c r="D254" i="3"/>
  <c r="H254" i="3"/>
  <c r="F254" i="3"/>
  <c r="L254" i="3"/>
  <c r="J254" i="3"/>
  <c r="I254" i="3"/>
  <c r="G254" i="3"/>
  <c r="E253" i="3"/>
  <c r="D253" i="3"/>
  <c r="H253" i="3"/>
  <c r="K253" i="3"/>
  <c r="I253" i="3"/>
  <c r="G253" i="3"/>
  <c r="E252" i="3"/>
  <c r="D252" i="3"/>
  <c r="H252" i="3"/>
  <c r="F252" i="3"/>
  <c r="J252" i="3"/>
  <c r="I252" i="3"/>
  <c r="G252" i="3"/>
  <c r="E251" i="3"/>
  <c r="G251" i="3"/>
  <c r="D251" i="3"/>
  <c r="H251" i="3"/>
  <c r="K251" i="3"/>
  <c r="I251" i="3"/>
  <c r="E250" i="3"/>
  <c r="D250" i="3"/>
  <c r="H250" i="3"/>
  <c r="F250" i="3"/>
  <c r="L250" i="3"/>
  <c r="J250" i="3"/>
  <c r="E249" i="3"/>
  <c r="D249" i="3"/>
  <c r="H249" i="3"/>
  <c r="G249" i="3"/>
  <c r="E248" i="3"/>
  <c r="D248" i="3"/>
  <c r="H248" i="3"/>
  <c r="F248" i="3"/>
  <c r="L248" i="3"/>
  <c r="K248" i="3"/>
  <c r="J248" i="3"/>
  <c r="G248" i="3"/>
  <c r="E247" i="3"/>
  <c r="D247" i="3"/>
  <c r="H247" i="3"/>
  <c r="I247" i="3"/>
  <c r="E246" i="3"/>
  <c r="D246" i="3"/>
  <c r="L246" i="3"/>
  <c r="F246" i="3"/>
  <c r="J246" i="3"/>
  <c r="I246" i="3"/>
  <c r="G246" i="3"/>
  <c r="E245" i="3"/>
  <c r="D245" i="3"/>
  <c r="H245" i="3"/>
  <c r="L245" i="3"/>
  <c r="K245" i="3"/>
  <c r="I245" i="3"/>
  <c r="G245" i="3"/>
  <c r="E244" i="3"/>
  <c r="D244" i="3"/>
  <c r="J244" i="3"/>
  <c r="K244" i="3"/>
  <c r="G244" i="3"/>
  <c r="E243" i="3"/>
  <c r="G243" i="3"/>
  <c r="D243" i="3"/>
  <c r="F243" i="3"/>
  <c r="H243" i="3"/>
  <c r="L243" i="3"/>
  <c r="K243" i="3"/>
  <c r="J243" i="3"/>
  <c r="I243" i="3"/>
  <c r="E242" i="3"/>
  <c r="D242" i="3"/>
  <c r="K242" i="3"/>
  <c r="J242" i="3"/>
  <c r="G242" i="3"/>
  <c r="E241" i="3"/>
  <c r="D241" i="3"/>
  <c r="K241" i="3"/>
  <c r="J241" i="3"/>
  <c r="G241" i="3"/>
  <c r="E240" i="3"/>
  <c r="D240" i="3"/>
  <c r="F240" i="3"/>
  <c r="H240" i="3"/>
  <c r="L240" i="3"/>
  <c r="K240" i="3"/>
  <c r="J240" i="3"/>
  <c r="I240" i="3"/>
  <c r="G240" i="3"/>
  <c r="E239" i="3"/>
  <c r="L239" i="3"/>
  <c r="D239" i="3"/>
  <c r="F239" i="3"/>
  <c r="K239" i="3"/>
  <c r="J239" i="3"/>
  <c r="G239" i="3"/>
  <c r="E238" i="3"/>
  <c r="L238" i="3"/>
  <c r="D238" i="3"/>
  <c r="I238" i="3"/>
  <c r="H238" i="3"/>
  <c r="J238" i="3"/>
  <c r="E237" i="3"/>
  <c r="D237" i="3"/>
  <c r="K237" i="3"/>
  <c r="E236" i="3"/>
  <c r="D236" i="3"/>
  <c r="K236" i="3"/>
  <c r="G236" i="3"/>
  <c r="E235" i="3"/>
  <c r="G235" i="3"/>
  <c r="D235" i="3"/>
  <c r="F235" i="3"/>
  <c r="H235" i="3"/>
  <c r="L235" i="3"/>
  <c r="K235" i="3"/>
  <c r="J235" i="3"/>
  <c r="I235" i="3"/>
  <c r="E234" i="3"/>
  <c r="D234" i="3"/>
  <c r="J234" i="3"/>
  <c r="G234" i="3"/>
  <c r="E233" i="3"/>
  <c r="D233" i="3"/>
  <c r="J233" i="3"/>
  <c r="G233" i="3"/>
  <c r="E232" i="3"/>
  <c r="D232" i="3"/>
  <c r="F232" i="3"/>
  <c r="H232" i="3"/>
  <c r="L232" i="3"/>
  <c r="K232" i="3"/>
  <c r="J232" i="3"/>
  <c r="I232" i="3"/>
  <c r="G232" i="3"/>
  <c r="E231" i="3"/>
  <c r="L231" i="3"/>
  <c r="D231" i="3"/>
  <c r="F231" i="3"/>
  <c r="K231" i="3"/>
  <c r="J231" i="3"/>
  <c r="G231" i="3"/>
  <c r="E230" i="3"/>
  <c r="L230" i="3"/>
  <c r="D230" i="3"/>
  <c r="I230" i="3"/>
  <c r="F230" i="3"/>
  <c r="H230" i="3"/>
  <c r="J230" i="3"/>
  <c r="E229" i="3"/>
  <c r="D229" i="3"/>
  <c r="L229" i="3"/>
  <c r="K229" i="3"/>
  <c r="E228" i="3"/>
  <c r="D228" i="3"/>
  <c r="F228" i="3"/>
  <c r="K228" i="3"/>
  <c r="J228" i="3"/>
  <c r="G228" i="3"/>
  <c r="E227" i="3"/>
  <c r="D227" i="3"/>
  <c r="F227" i="3"/>
  <c r="H227" i="3"/>
  <c r="J227" i="3"/>
  <c r="I227" i="3"/>
  <c r="E226" i="3"/>
  <c r="D226" i="3"/>
  <c r="H226" i="3"/>
  <c r="J226" i="3"/>
  <c r="I226" i="3"/>
  <c r="G226" i="3"/>
  <c r="E225" i="3"/>
  <c r="D225" i="3"/>
  <c r="L225" i="3"/>
  <c r="J225" i="3"/>
  <c r="G225" i="3"/>
  <c r="E224" i="3"/>
  <c r="D224" i="3"/>
  <c r="F224" i="3"/>
  <c r="H224" i="3"/>
  <c r="L224" i="3"/>
  <c r="K224" i="3"/>
  <c r="J224" i="3"/>
  <c r="I224" i="3"/>
  <c r="G224" i="3"/>
  <c r="E223" i="3"/>
  <c r="L223" i="3"/>
  <c r="D223" i="3"/>
  <c r="F223" i="3"/>
  <c r="K223" i="3"/>
  <c r="J223" i="3"/>
  <c r="G223" i="3"/>
  <c r="E222" i="3"/>
  <c r="L222" i="3"/>
  <c r="D222" i="3"/>
  <c r="I222" i="3"/>
  <c r="E221" i="3"/>
  <c r="L221" i="3"/>
  <c r="D221" i="3"/>
  <c r="H221" i="3"/>
  <c r="E220" i="3"/>
  <c r="D220" i="3"/>
  <c r="L220" i="3"/>
  <c r="F220" i="3"/>
  <c r="J220" i="3"/>
  <c r="G220" i="3"/>
  <c r="E219" i="3"/>
  <c r="D219" i="3"/>
  <c r="F219" i="3"/>
  <c r="H219" i="3"/>
  <c r="L219" i="3"/>
  <c r="K219" i="3"/>
  <c r="J219" i="3"/>
  <c r="I219" i="3"/>
  <c r="E218" i="3"/>
  <c r="L218" i="3"/>
  <c r="D218" i="3"/>
  <c r="F218" i="3"/>
  <c r="H218" i="3"/>
  <c r="J218" i="3"/>
  <c r="I218" i="3"/>
  <c r="E217" i="3"/>
  <c r="D217" i="3"/>
  <c r="K217" i="3"/>
  <c r="H217" i="3"/>
  <c r="L217" i="3"/>
  <c r="G217" i="3"/>
  <c r="E216" i="3"/>
  <c r="G216" i="3"/>
  <c r="D216" i="3"/>
  <c r="F216" i="3"/>
  <c r="H216" i="3"/>
  <c r="L216" i="3"/>
  <c r="K216" i="3"/>
  <c r="J216" i="3"/>
  <c r="I216" i="3"/>
  <c r="E215" i="3"/>
  <c r="D215" i="3"/>
  <c r="H215" i="3"/>
  <c r="J215" i="3"/>
  <c r="G215" i="3"/>
  <c r="E214" i="3"/>
  <c r="L214" i="3"/>
  <c r="D214" i="3"/>
  <c r="F214" i="3"/>
  <c r="H214" i="3"/>
  <c r="K214" i="3"/>
  <c r="J214" i="3"/>
  <c r="I214" i="3"/>
  <c r="G214" i="3"/>
  <c r="E213" i="3"/>
  <c r="G213" i="3"/>
  <c r="D213" i="3"/>
  <c r="J213" i="3"/>
  <c r="I213" i="3"/>
  <c r="E212" i="3"/>
  <c r="D212" i="3"/>
  <c r="L212" i="3"/>
  <c r="H212" i="3"/>
  <c r="I212" i="3"/>
  <c r="G212" i="3"/>
  <c r="E211" i="3"/>
  <c r="K211" i="3"/>
  <c r="D211" i="3"/>
  <c r="L211" i="3"/>
  <c r="E210" i="3"/>
  <c r="G210" i="3"/>
  <c r="D210" i="3"/>
  <c r="F210" i="3"/>
  <c r="L210" i="3"/>
  <c r="J210" i="3"/>
  <c r="E209" i="3"/>
  <c r="G209" i="3"/>
  <c r="D209" i="3"/>
  <c r="L209" i="3"/>
  <c r="H209" i="3"/>
  <c r="K209" i="3"/>
  <c r="E208" i="3"/>
  <c r="D208" i="3"/>
  <c r="F208" i="3"/>
  <c r="K208" i="3"/>
  <c r="G208" i="3"/>
  <c r="E207" i="3"/>
  <c r="D207" i="3"/>
  <c r="F207" i="3"/>
  <c r="H207" i="3"/>
  <c r="L207" i="3"/>
  <c r="K207" i="3"/>
  <c r="J207" i="3"/>
  <c r="I207" i="3"/>
  <c r="G207" i="3"/>
  <c r="E206" i="3"/>
  <c r="L206" i="3"/>
  <c r="D206" i="3"/>
  <c r="F206" i="3"/>
  <c r="H206" i="3"/>
  <c r="K206" i="3"/>
  <c r="J206" i="3"/>
  <c r="I206" i="3"/>
  <c r="G206" i="3"/>
  <c r="Q16" i="3"/>
  <c r="Q15" i="3"/>
  <c r="Q12" i="3"/>
  <c r="P16" i="3"/>
  <c r="P15" i="3"/>
  <c r="P12" i="3"/>
  <c r="O16" i="3"/>
  <c r="O15" i="3"/>
  <c r="O12" i="3"/>
  <c r="N16" i="3"/>
  <c r="N15" i="3"/>
  <c r="N12" i="3"/>
  <c r="E16" i="3"/>
  <c r="E15" i="3"/>
  <c r="D16" i="3"/>
  <c r="D15" i="3"/>
  <c r="D12" i="3"/>
  <c r="M16" i="3"/>
  <c r="M15" i="3"/>
  <c r="G7" i="3"/>
  <c r="Q63" i="2"/>
  <c r="Q67" i="2"/>
  <c r="Q69" i="2"/>
  <c r="Q70" i="2"/>
  <c r="Q71" i="2"/>
  <c r="Q72" i="2"/>
  <c r="Q73" i="2"/>
  <c r="Q74" i="2"/>
  <c r="Q59" i="2"/>
  <c r="Q60" i="2"/>
  <c r="Q61" i="2"/>
  <c r="Q62" i="2"/>
  <c r="Q65" i="2"/>
  <c r="Q66" i="2"/>
  <c r="Q68" i="2"/>
  <c r="Q58" i="2"/>
  <c r="Q57" i="2"/>
  <c r="Q56" i="2"/>
  <c r="Q53" i="2"/>
  <c r="Q50" i="2"/>
  <c r="C17" i="2"/>
  <c r="Q48" i="2"/>
  <c r="Q46" i="2"/>
  <c r="Q49" i="2"/>
  <c r="Q21" i="2"/>
  <c r="Q22" i="2"/>
  <c r="Q24" i="2"/>
  <c r="Q25" i="2"/>
  <c r="Q27" i="2"/>
  <c r="Q28" i="2"/>
  <c r="Q29" i="2"/>
  <c r="Q30" i="2"/>
  <c r="Q31" i="2"/>
  <c r="Q34" i="2"/>
  <c r="Q36" i="2"/>
  <c r="Q37" i="2"/>
  <c r="Q39" i="2"/>
  <c r="Q43" i="2"/>
  <c r="Q44" i="2"/>
  <c r="Q45" i="2"/>
  <c r="Q47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21" i="1"/>
  <c r="F21" i="1"/>
  <c r="G21" i="1"/>
  <c r="C19" i="1"/>
  <c r="E12" i="3"/>
  <c r="M12" i="3"/>
  <c r="C12" i="1"/>
  <c r="C16" i="1"/>
  <c r="D18" i="1"/>
  <c r="H21" i="1"/>
  <c r="C11" i="1"/>
  <c r="I208" i="3"/>
  <c r="K212" i="3"/>
  <c r="H213" i="3"/>
  <c r="F215" i="3"/>
  <c r="J222" i="3"/>
  <c r="K225" i="3"/>
  <c r="H225" i="3"/>
  <c r="I225" i="3"/>
  <c r="F225" i="3"/>
  <c r="K226" i="3"/>
  <c r="F226" i="3"/>
  <c r="G229" i="3"/>
  <c r="F237" i="3"/>
  <c r="J237" i="3"/>
  <c r="H237" i="3"/>
  <c r="L237" i="3"/>
  <c r="I237" i="3"/>
  <c r="J208" i="3"/>
  <c r="K210" i="3"/>
  <c r="H210" i="3"/>
  <c r="I210" i="3"/>
  <c r="F213" i="3"/>
  <c r="I215" i="3"/>
  <c r="G218" i="3"/>
  <c r="H228" i="3"/>
  <c r="I228" i="3"/>
  <c r="L228" i="3"/>
  <c r="G227" i="3"/>
  <c r="K233" i="3"/>
  <c r="H233" i="3"/>
  <c r="L233" i="3"/>
  <c r="I233" i="3"/>
  <c r="F233" i="3"/>
  <c r="L208" i="3"/>
  <c r="F209" i="3"/>
  <c r="G211" i="3"/>
  <c r="L213" i="3"/>
  <c r="K213" i="3"/>
  <c r="K215" i="3"/>
  <c r="H222" i="3"/>
  <c r="I209" i="3"/>
  <c r="F211" i="3"/>
  <c r="J211" i="3"/>
  <c r="H211" i="3"/>
  <c r="I211" i="3"/>
  <c r="L215" i="3"/>
  <c r="K218" i="3"/>
  <c r="G219" i="3"/>
  <c r="F222" i="3"/>
  <c r="K227" i="3"/>
  <c r="H236" i="3"/>
  <c r="I236" i="3"/>
  <c r="L236" i="3"/>
  <c r="J236" i="3"/>
  <c r="F236" i="3"/>
  <c r="J209" i="3"/>
  <c r="H220" i="3"/>
  <c r="I220" i="3"/>
  <c r="F221" i="3"/>
  <c r="J221" i="3"/>
  <c r="I221" i="3"/>
  <c r="L227" i="3"/>
  <c r="H208" i="3"/>
  <c r="G221" i="3"/>
  <c r="G222" i="3"/>
  <c r="K222" i="3"/>
  <c r="G230" i="3"/>
  <c r="K230" i="3"/>
  <c r="G238" i="3"/>
  <c r="K238" i="3"/>
  <c r="F212" i="3"/>
  <c r="J212" i="3"/>
  <c r="J217" i="3"/>
  <c r="F217" i="3"/>
  <c r="I217" i="3"/>
  <c r="K220" i="3"/>
  <c r="K221" i="3"/>
  <c r="F229" i="3"/>
  <c r="J229" i="3"/>
  <c r="H229" i="3"/>
  <c r="I229" i="3"/>
  <c r="K234" i="3"/>
  <c r="I234" i="3"/>
  <c r="F234" i="3"/>
  <c r="H234" i="3"/>
  <c r="H223" i="3"/>
  <c r="I223" i="3"/>
  <c r="H231" i="3"/>
  <c r="I231" i="3"/>
  <c r="G237" i="3"/>
  <c r="H239" i="3"/>
  <c r="I239" i="3"/>
  <c r="F241" i="3"/>
  <c r="F251" i="3"/>
  <c r="J251" i="3"/>
  <c r="F255" i="3"/>
  <c r="J255" i="3"/>
  <c r="I255" i="3"/>
  <c r="K267" i="3"/>
  <c r="F267" i="3"/>
  <c r="J267" i="3"/>
  <c r="K271" i="3"/>
  <c r="F271" i="3"/>
  <c r="J271" i="3"/>
  <c r="H271" i="3"/>
  <c r="I291" i="3"/>
  <c r="G292" i="3"/>
  <c r="L292" i="3"/>
  <c r="K292" i="3"/>
  <c r="L296" i="3"/>
  <c r="K296" i="3"/>
  <c r="G296" i="3"/>
  <c r="L312" i="3"/>
  <c r="K312" i="3"/>
  <c r="G312" i="3"/>
  <c r="I241" i="3"/>
  <c r="H246" i="3"/>
  <c r="F253" i="3"/>
  <c r="J253" i="3"/>
  <c r="L253" i="3"/>
  <c r="K256" i="3"/>
  <c r="G256" i="3"/>
  <c r="K258" i="3"/>
  <c r="K299" i="3"/>
  <c r="F299" i="3"/>
  <c r="J299" i="3"/>
  <c r="H299" i="3"/>
  <c r="I299" i="3"/>
  <c r="K303" i="3"/>
  <c r="F303" i="3"/>
  <c r="J303" i="3"/>
  <c r="H303" i="3"/>
  <c r="F249" i="3"/>
  <c r="J249" i="3"/>
  <c r="L249" i="3"/>
  <c r="K252" i="3"/>
  <c r="G284" i="3"/>
  <c r="L284" i="3"/>
  <c r="K284" i="3"/>
  <c r="K291" i="3"/>
  <c r="F291" i="3"/>
  <c r="J291" i="3"/>
  <c r="F238" i="3"/>
  <c r="L241" i="3"/>
  <c r="H242" i="3"/>
  <c r="F244" i="3"/>
  <c r="I249" i="3"/>
  <c r="K250" i="3"/>
  <c r="K254" i="3"/>
  <c r="L280" i="3"/>
  <c r="K280" i="3"/>
  <c r="G280" i="3"/>
  <c r="L288" i="3"/>
  <c r="K288" i="3"/>
  <c r="G288" i="3"/>
  <c r="F242" i="3"/>
  <c r="K249" i="3"/>
  <c r="G250" i="3"/>
  <c r="F261" i="3"/>
  <c r="J261" i="3"/>
  <c r="L261" i="3"/>
  <c r="I261" i="3"/>
  <c r="I242" i="3"/>
  <c r="F247" i="3"/>
  <c r="K247" i="3"/>
  <c r="L252" i="3"/>
  <c r="K279" i="3"/>
  <c r="F279" i="3"/>
  <c r="J279" i="3"/>
  <c r="H244" i="3"/>
  <c r="I244" i="3"/>
  <c r="L226" i="3"/>
  <c r="L234" i="3"/>
  <c r="H241" i="3"/>
  <c r="L242" i="3"/>
  <c r="L244" i="3"/>
  <c r="J247" i="3"/>
  <c r="L257" i="3"/>
  <c r="F257" i="3"/>
  <c r="J257" i="3"/>
  <c r="K260" i="3"/>
  <c r="G260" i="3"/>
  <c r="L260" i="3"/>
  <c r="L264" i="3"/>
  <c r="K264" i="3"/>
  <c r="G264" i="3"/>
  <c r="F245" i="3"/>
  <c r="J245" i="3"/>
  <c r="L247" i="3"/>
  <c r="G247" i="3"/>
  <c r="L279" i="3"/>
  <c r="K283" i="3"/>
  <c r="F283" i="3"/>
  <c r="J283" i="3"/>
  <c r="K311" i="3"/>
  <c r="F311" i="3"/>
  <c r="J311" i="3"/>
  <c r="L319" i="3"/>
  <c r="G332" i="3"/>
  <c r="L332" i="3"/>
  <c r="K332" i="3"/>
  <c r="L272" i="3"/>
  <c r="K272" i="3"/>
  <c r="G272" i="3"/>
  <c r="G276" i="3"/>
  <c r="L276" i="3"/>
  <c r="K276" i="3"/>
  <c r="L304" i="3"/>
  <c r="K304" i="3"/>
  <c r="G304" i="3"/>
  <c r="G324" i="3"/>
  <c r="L324" i="3"/>
  <c r="K324" i="3"/>
  <c r="K12" i="3"/>
  <c r="H204" i="3"/>
  <c r="L204" i="3"/>
  <c r="F204" i="3"/>
  <c r="K204" i="3"/>
  <c r="I204" i="3"/>
  <c r="H196" i="3"/>
  <c r="L196" i="3"/>
  <c r="F196" i="3"/>
  <c r="K196" i="3"/>
  <c r="I196" i="3"/>
  <c r="H164" i="3"/>
  <c r="L164" i="3"/>
  <c r="F164" i="3"/>
  <c r="K164" i="3"/>
  <c r="I164" i="3"/>
  <c r="G316" i="3"/>
  <c r="L316" i="3"/>
  <c r="K316" i="3"/>
  <c r="K331" i="3"/>
  <c r="F331" i="3"/>
  <c r="J331" i="3"/>
  <c r="L337" i="3"/>
  <c r="F337" i="3"/>
  <c r="J337" i="3"/>
  <c r="H337" i="3"/>
  <c r="I337" i="3"/>
  <c r="Q12" i="4"/>
  <c r="F259" i="3"/>
  <c r="J259" i="3"/>
  <c r="L271" i="3"/>
  <c r="K275" i="3"/>
  <c r="F275" i="3"/>
  <c r="J275" i="3"/>
  <c r="K295" i="3"/>
  <c r="F295" i="3"/>
  <c r="J295" i="3"/>
  <c r="L303" i="3"/>
  <c r="G308" i="3"/>
  <c r="L308" i="3"/>
  <c r="K308" i="3"/>
  <c r="K315" i="3"/>
  <c r="F315" i="3"/>
  <c r="J315" i="3"/>
  <c r="K323" i="3"/>
  <c r="F323" i="3"/>
  <c r="J323" i="3"/>
  <c r="I327" i="3"/>
  <c r="H175" i="3"/>
  <c r="I175" i="3"/>
  <c r="J175" i="3"/>
  <c r="L175" i="3"/>
  <c r="F175" i="3"/>
  <c r="G199" i="3"/>
  <c r="L199" i="3"/>
  <c r="L12" i="3"/>
  <c r="G149" i="3"/>
  <c r="L149" i="3"/>
  <c r="K149" i="3"/>
  <c r="G141" i="3"/>
  <c r="L141" i="3"/>
  <c r="K141" i="3"/>
  <c r="G133" i="3"/>
  <c r="L133" i="3"/>
  <c r="K133" i="3"/>
  <c r="G125" i="3"/>
  <c r="L125" i="3"/>
  <c r="K125" i="3"/>
  <c r="G117" i="3"/>
  <c r="L117" i="3"/>
  <c r="K117" i="3"/>
  <c r="G109" i="3"/>
  <c r="L109" i="3"/>
  <c r="K109" i="3"/>
  <c r="G101" i="3"/>
  <c r="L101" i="3"/>
  <c r="K101" i="3"/>
  <c r="K246" i="3"/>
  <c r="I259" i="3"/>
  <c r="F263" i="3"/>
  <c r="J263" i="3"/>
  <c r="G268" i="3"/>
  <c r="L268" i="3"/>
  <c r="K268" i="3"/>
  <c r="K287" i="3"/>
  <c r="F287" i="3"/>
  <c r="J287" i="3"/>
  <c r="G300" i="3"/>
  <c r="L300" i="3"/>
  <c r="K300" i="3"/>
  <c r="K307" i="3"/>
  <c r="F307" i="3"/>
  <c r="J307" i="3"/>
  <c r="K335" i="3"/>
  <c r="F335" i="3"/>
  <c r="J335" i="3"/>
  <c r="L336" i="3"/>
  <c r="K336" i="3"/>
  <c r="G336" i="3"/>
  <c r="H200" i="3"/>
  <c r="K200" i="3"/>
  <c r="I200" i="3"/>
  <c r="J200" i="3"/>
  <c r="L200" i="3"/>
  <c r="F200" i="3"/>
  <c r="H180" i="3"/>
  <c r="L180" i="3"/>
  <c r="F180" i="3"/>
  <c r="K180" i="3"/>
  <c r="I180" i="3"/>
  <c r="H148" i="3"/>
  <c r="L148" i="3"/>
  <c r="F148" i="3"/>
  <c r="K148" i="3"/>
  <c r="I148" i="3"/>
  <c r="H132" i="3"/>
  <c r="L132" i="3"/>
  <c r="F132" i="3"/>
  <c r="K132" i="3"/>
  <c r="I132" i="3"/>
  <c r="H116" i="3"/>
  <c r="L116" i="3"/>
  <c r="F116" i="3"/>
  <c r="K116" i="3"/>
  <c r="I116" i="3"/>
  <c r="H100" i="3"/>
  <c r="L100" i="3"/>
  <c r="F100" i="3"/>
  <c r="K100" i="3"/>
  <c r="I100" i="3"/>
  <c r="G205" i="3"/>
  <c r="L205" i="3"/>
  <c r="K205" i="3"/>
  <c r="L320" i="3"/>
  <c r="K320" i="3"/>
  <c r="G320" i="3"/>
  <c r="K327" i="3"/>
  <c r="F327" i="3"/>
  <c r="J327" i="3"/>
  <c r="L328" i="3"/>
  <c r="K328" i="3"/>
  <c r="G328" i="3"/>
  <c r="K319" i="3"/>
  <c r="F319" i="3"/>
  <c r="J319" i="3"/>
  <c r="F12" i="3"/>
  <c r="H191" i="3"/>
  <c r="I191" i="3"/>
  <c r="J191" i="3"/>
  <c r="L191" i="3"/>
  <c r="F191" i="3"/>
  <c r="H159" i="3"/>
  <c r="I159" i="3"/>
  <c r="J159" i="3"/>
  <c r="L159" i="3"/>
  <c r="F159" i="3"/>
  <c r="I250" i="3"/>
  <c r="L269" i="3"/>
  <c r="I274" i="3"/>
  <c r="L277" i="3"/>
  <c r="I282" i="3"/>
  <c r="L285" i="3"/>
  <c r="I290" i="3"/>
  <c r="L293" i="3"/>
  <c r="L301" i="3"/>
  <c r="L309" i="3"/>
  <c r="L317" i="3"/>
  <c r="L325" i="3"/>
  <c r="L333" i="3"/>
  <c r="I265" i="3"/>
  <c r="H265" i="3"/>
  <c r="I273" i="3"/>
  <c r="H273" i="3"/>
  <c r="I281" i="3"/>
  <c r="H281" i="3"/>
  <c r="H289" i="3"/>
  <c r="H297" i="3"/>
  <c r="H305" i="3"/>
  <c r="H313" i="3"/>
  <c r="H329" i="3"/>
  <c r="J202" i="3"/>
  <c r="I248" i="3"/>
  <c r="L251" i="3"/>
  <c r="G255" i="3"/>
  <c r="L259" i="3"/>
  <c r="G263" i="3"/>
  <c r="J265" i="3"/>
  <c r="F265" i="3"/>
  <c r="K266" i="3"/>
  <c r="L267" i="3"/>
  <c r="G271" i="3"/>
  <c r="J273" i="3"/>
  <c r="F273" i="3"/>
  <c r="K274" i="3"/>
  <c r="L275" i="3"/>
  <c r="G279" i="3"/>
  <c r="J281" i="3"/>
  <c r="F281" i="3"/>
  <c r="K282" i="3"/>
  <c r="L283" i="3"/>
  <c r="G287" i="3"/>
  <c r="J289" i="3"/>
  <c r="F289" i="3"/>
  <c r="K290" i="3"/>
  <c r="L291" i="3"/>
  <c r="G295" i="3"/>
  <c r="J297" i="3"/>
  <c r="F297" i="3"/>
  <c r="K298" i="3"/>
  <c r="L299" i="3"/>
  <c r="G303" i="3"/>
  <c r="J305" i="3"/>
  <c r="F305" i="3"/>
  <c r="K306" i="3"/>
  <c r="L307" i="3"/>
  <c r="G311" i="3"/>
  <c r="J313" i="3"/>
  <c r="F313" i="3"/>
  <c r="K314" i="3"/>
  <c r="L315" i="3"/>
  <c r="G319" i="3"/>
  <c r="J321" i="3"/>
  <c r="F321" i="3"/>
  <c r="K322" i="3"/>
  <c r="L323" i="3"/>
  <c r="G327" i="3"/>
  <c r="J329" i="3"/>
  <c r="F329" i="3"/>
  <c r="K330" i="3"/>
  <c r="L331" i="3"/>
  <c r="G335" i="3"/>
  <c r="H198" i="3"/>
  <c r="H183" i="3"/>
  <c r="H167" i="3"/>
  <c r="H151" i="3"/>
  <c r="M12" i="4"/>
  <c r="I262" i="3"/>
  <c r="D12" i="4"/>
  <c r="O12" i="4"/>
  <c r="G12" i="3"/>
  <c r="K262" i="3"/>
  <c r="I268" i="3"/>
  <c r="J269" i="3"/>
  <c r="K270" i="3"/>
  <c r="I276" i="3"/>
  <c r="J277" i="3"/>
  <c r="K278" i="3"/>
  <c r="J285" i="3"/>
  <c r="K286" i="3"/>
  <c r="J293" i="3"/>
  <c r="K294" i="3"/>
  <c r="J301" i="3"/>
  <c r="K302" i="3"/>
  <c r="I308" i="3"/>
  <c r="J309" i="3"/>
  <c r="K310" i="3"/>
  <c r="J317" i="3"/>
  <c r="K318" i="3"/>
  <c r="I324" i="3"/>
  <c r="J325" i="3"/>
  <c r="K326" i="3"/>
  <c r="I332" i="3"/>
  <c r="J333" i="3"/>
  <c r="K334" i="3"/>
  <c r="P12" i="4"/>
  <c r="G134" i="4"/>
  <c r="L134" i="4"/>
  <c r="E12" i="4"/>
  <c r="K111" i="4"/>
  <c r="G111" i="4"/>
  <c r="H117" i="4"/>
  <c r="I117" i="4"/>
  <c r="F117" i="4"/>
  <c r="L117" i="4"/>
  <c r="J117" i="4"/>
  <c r="K105" i="4"/>
  <c r="G105" i="4"/>
  <c r="L128" i="4"/>
  <c r="K128" i="4"/>
  <c r="G128" i="4"/>
  <c r="G147" i="4"/>
  <c r="K147" i="4"/>
  <c r="L147" i="4"/>
  <c r="L149" i="4"/>
  <c r="K149" i="4"/>
  <c r="G125" i="4"/>
  <c r="K125" i="4"/>
  <c r="H103" i="4"/>
  <c r="I103" i="4"/>
  <c r="L103" i="4"/>
  <c r="F103" i="4"/>
  <c r="G115" i="4"/>
  <c r="K115" i="4"/>
  <c r="H119" i="4"/>
  <c r="I119" i="4"/>
  <c r="K121" i="4"/>
  <c r="K137" i="4"/>
  <c r="G137" i="4"/>
  <c r="L146" i="4"/>
  <c r="F146" i="4"/>
  <c r="J146" i="4"/>
  <c r="H146" i="4"/>
  <c r="I146" i="4"/>
  <c r="H148" i="4"/>
  <c r="I148" i="4"/>
  <c r="L148" i="4"/>
  <c r="K148" i="4"/>
  <c r="L151" i="4"/>
  <c r="H151" i="4"/>
  <c r="I151" i="4"/>
  <c r="L152" i="4"/>
  <c r="G152" i="4"/>
  <c r="G177" i="4"/>
  <c r="K177" i="4"/>
  <c r="G235" i="4"/>
  <c r="L235" i="4"/>
  <c r="K235" i="4"/>
  <c r="H111" i="4"/>
  <c r="I111" i="4"/>
  <c r="K113" i="4"/>
  <c r="L119" i="4"/>
  <c r="K119" i="4"/>
  <c r="H124" i="4"/>
  <c r="H125" i="4"/>
  <c r="I125" i="4"/>
  <c r="F128" i="4"/>
  <c r="J128" i="4"/>
  <c r="K133" i="4"/>
  <c r="L137" i="4"/>
  <c r="K145" i="4"/>
  <c r="G145" i="4"/>
  <c r="G155" i="4"/>
  <c r="K155" i="4"/>
  <c r="K168" i="4"/>
  <c r="J168" i="4"/>
  <c r="F168" i="4"/>
  <c r="I168" i="4"/>
  <c r="H168" i="4"/>
  <c r="K209" i="4"/>
  <c r="G209" i="4"/>
  <c r="L209" i="4"/>
  <c r="K103" i="4"/>
  <c r="F106" i="4"/>
  <c r="H108" i="4"/>
  <c r="H109" i="4"/>
  <c r="I109" i="4"/>
  <c r="G112" i="4"/>
  <c r="F120" i="4"/>
  <c r="J120" i="4"/>
  <c r="I124" i="4"/>
  <c r="F132" i="4"/>
  <c r="H135" i="4"/>
  <c r="I135" i="4"/>
  <c r="K139" i="4"/>
  <c r="L140" i="4"/>
  <c r="K140" i="4"/>
  <c r="K146" i="4"/>
  <c r="K152" i="4"/>
  <c r="L155" i="4"/>
  <c r="L171" i="4"/>
  <c r="K171" i="4"/>
  <c r="G171" i="4"/>
  <c r="I106" i="4"/>
  <c r="F112" i="4"/>
  <c r="J112" i="4"/>
  <c r="K120" i="4"/>
  <c r="L120" i="4"/>
  <c r="J124" i="4"/>
  <c r="K126" i="4"/>
  <c r="F126" i="4"/>
  <c r="J126" i="4"/>
  <c r="K129" i="4"/>
  <c r="G129" i="4"/>
  <c r="J135" i="4"/>
  <c r="L139" i="4"/>
  <c r="J148" i="4"/>
  <c r="J151" i="4"/>
  <c r="F104" i="4"/>
  <c r="J104" i="4"/>
  <c r="F118" i="4"/>
  <c r="J118" i="4"/>
  <c r="G121" i="4"/>
  <c r="L130" i="4"/>
  <c r="H130" i="4"/>
  <c r="I130" i="4"/>
  <c r="F136" i="4"/>
  <c r="J136" i="4"/>
  <c r="L177" i="4"/>
  <c r="K104" i="4"/>
  <c r="L104" i="4"/>
  <c r="K106" i="4"/>
  <c r="K110" i="4"/>
  <c r="F110" i="4"/>
  <c r="J110" i="4"/>
  <c r="G113" i="4"/>
  <c r="L118" i="4"/>
  <c r="F119" i="4"/>
  <c r="F125" i="4"/>
  <c r="J130" i="4"/>
  <c r="J132" i="4"/>
  <c r="I136" i="4"/>
  <c r="L136" i="4"/>
  <c r="J140" i="4"/>
  <c r="H143" i="4"/>
  <c r="I143" i="4"/>
  <c r="F144" i="4"/>
  <c r="J144" i="4"/>
  <c r="H156" i="4"/>
  <c r="I156" i="4"/>
  <c r="L156" i="4"/>
  <c r="K156" i="4"/>
  <c r="L159" i="4"/>
  <c r="H159" i="4"/>
  <c r="I159" i="4"/>
  <c r="L160" i="4"/>
  <c r="G160" i="4"/>
  <c r="G170" i="4"/>
  <c r="L170" i="4"/>
  <c r="K170" i="4"/>
  <c r="F180" i="4"/>
  <c r="J180" i="4"/>
  <c r="H180" i="4"/>
  <c r="L180" i="4"/>
  <c r="G185" i="4"/>
  <c r="L185" i="4"/>
  <c r="L192" i="4"/>
  <c r="F192" i="4"/>
  <c r="H192" i="4"/>
  <c r="K192" i="4"/>
  <c r="J192" i="4"/>
  <c r="G195" i="4"/>
  <c r="L195" i="4"/>
  <c r="L228" i="4"/>
  <c r="F228" i="4"/>
  <c r="J228" i="4"/>
  <c r="H228" i="4"/>
  <c r="I228" i="4"/>
  <c r="F111" i="4"/>
  <c r="G119" i="4"/>
  <c r="H127" i="4"/>
  <c r="I127" i="4"/>
  <c r="H128" i="4"/>
  <c r="K130" i="4"/>
  <c r="L132" i="4"/>
  <c r="G133" i="4"/>
  <c r="H133" i="4"/>
  <c r="I133" i="4"/>
  <c r="L138" i="4"/>
  <c r="F138" i="4"/>
  <c r="J138" i="4"/>
  <c r="H138" i="4"/>
  <c r="I138" i="4"/>
  <c r="L144" i="4"/>
  <c r="G144" i="4"/>
  <c r="F148" i="4"/>
  <c r="F151" i="4"/>
  <c r="L154" i="4"/>
  <c r="F154" i="4"/>
  <c r="J154" i="4"/>
  <c r="H154" i="4"/>
  <c r="I154" i="4"/>
  <c r="L174" i="4"/>
  <c r="K174" i="4"/>
  <c r="G174" i="4"/>
  <c r="F196" i="4"/>
  <c r="J196" i="4"/>
  <c r="H196" i="4"/>
  <c r="L196" i="4"/>
  <c r="I196" i="4"/>
  <c r="G201" i="4"/>
  <c r="L201" i="4"/>
  <c r="G153" i="4"/>
  <c r="G161" i="4"/>
  <c r="I162" i="4"/>
  <c r="H162" i="4"/>
  <c r="K167" i="4"/>
  <c r="H169" i="4"/>
  <c r="G172" i="4"/>
  <c r="K173" i="4"/>
  <c r="H175" i="4"/>
  <c r="J176" i="4"/>
  <c r="K180" i="4"/>
  <c r="H181" i="4"/>
  <c r="I181" i="4"/>
  <c r="H186" i="4"/>
  <c r="I186" i="4"/>
  <c r="K196" i="4"/>
  <c r="G196" i="4"/>
  <c r="H197" i="4"/>
  <c r="I197" i="4"/>
  <c r="H202" i="4"/>
  <c r="I202" i="4"/>
  <c r="K216" i="4"/>
  <c r="L220" i="4"/>
  <c r="F220" i="4"/>
  <c r="J220" i="4"/>
  <c r="L221" i="4"/>
  <c r="K221" i="4"/>
  <c r="F236" i="4"/>
  <c r="J236" i="4"/>
  <c r="H236" i="4"/>
  <c r="L236" i="4"/>
  <c r="I236" i="4"/>
  <c r="J162" i="4"/>
  <c r="F162" i="4"/>
  <c r="K163" i="4"/>
  <c r="K164" i="4"/>
  <c r="I169" i="4"/>
  <c r="F169" i="4"/>
  <c r="H170" i="4"/>
  <c r="I170" i="4"/>
  <c r="I175" i="4"/>
  <c r="F175" i="4"/>
  <c r="K176" i="4"/>
  <c r="K178" i="4"/>
  <c r="H178" i="4"/>
  <c r="I178" i="4"/>
  <c r="L181" i="4"/>
  <c r="K181" i="4"/>
  <c r="L197" i="4"/>
  <c r="K197" i="4"/>
  <c r="L212" i="4"/>
  <c r="F212" i="4"/>
  <c r="J212" i="4"/>
  <c r="L213" i="4"/>
  <c r="K213" i="4"/>
  <c r="F187" i="4"/>
  <c r="J187" i="4"/>
  <c r="H187" i="4"/>
  <c r="I187" i="4"/>
  <c r="F203" i="4"/>
  <c r="J203" i="4"/>
  <c r="H203" i="4"/>
  <c r="I203" i="4"/>
  <c r="L226" i="4"/>
  <c r="F226" i="4"/>
  <c r="J226" i="4"/>
  <c r="H226" i="4"/>
  <c r="I226" i="4"/>
  <c r="K227" i="4"/>
  <c r="J152" i="4"/>
  <c r="K153" i="4"/>
  <c r="J160" i="4"/>
  <c r="K161" i="4"/>
  <c r="G168" i="4"/>
  <c r="F177" i="4"/>
  <c r="K187" i="4"/>
  <c r="F188" i="4"/>
  <c r="J188" i="4"/>
  <c r="K203" i="4"/>
  <c r="F204" i="4"/>
  <c r="J204" i="4"/>
  <c r="G213" i="4"/>
  <c r="L218" i="4"/>
  <c r="F218" i="4"/>
  <c r="J218" i="4"/>
  <c r="H218" i="4"/>
  <c r="I218" i="4"/>
  <c r="K219" i="4"/>
  <c r="F224" i="4"/>
  <c r="J224" i="4"/>
  <c r="L224" i="4"/>
  <c r="K172" i="4"/>
  <c r="F179" i="4"/>
  <c r="J179" i="4"/>
  <c r="H179" i="4"/>
  <c r="I179" i="4"/>
  <c r="L187" i="4"/>
  <c r="K188" i="4"/>
  <c r="G188" i="4"/>
  <c r="H189" i="4"/>
  <c r="I189" i="4"/>
  <c r="H194" i="4"/>
  <c r="I194" i="4"/>
  <c r="K204" i="4"/>
  <c r="G204" i="4"/>
  <c r="H205" i="4"/>
  <c r="I205" i="4"/>
  <c r="L210" i="4"/>
  <c r="F210" i="4"/>
  <c r="J210" i="4"/>
  <c r="H210" i="4"/>
  <c r="I210" i="4"/>
  <c r="K211" i="4"/>
  <c r="F216" i="4"/>
  <c r="J216" i="4"/>
  <c r="L216" i="4"/>
  <c r="K127" i="4"/>
  <c r="J134" i="4"/>
  <c r="K135" i="4"/>
  <c r="I141" i="4"/>
  <c r="J142" i="4"/>
  <c r="K143" i="4"/>
  <c r="I149" i="4"/>
  <c r="J150" i="4"/>
  <c r="K151" i="4"/>
  <c r="I157" i="4"/>
  <c r="J158" i="4"/>
  <c r="K159" i="4"/>
  <c r="G164" i="4"/>
  <c r="K165" i="4"/>
  <c r="G173" i="4"/>
  <c r="L179" i="4"/>
  <c r="K184" i="4"/>
  <c r="F186" i="4"/>
  <c r="L188" i="4"/>
  <c r="L189" i="4"/>
  <c r="K189" i="4"/>
  <c r="K194" i="4"/>
  <c r="K200" i="4"/>
  <c r="F202" i="4"/>
  <c r="L204" i="4"/>
  <c r="L205" i="4"/>
  <c r="K205" i="4"/>
  <c r="F208" i="4"/>
  <c r="J208" i="4"/>
  <c r="L208" i="4"/>
  <c r="I212" i="4"/>
  <c r="G219" i="4"/>
  <c r="K225" i="4"/>
  <c r="G225" i="4"/>
  <c r="L227" i="4"/>
  <c r="F171" i="4"/>
  <c r="J171" i="4"/>
  <c r="J189" i="4"/>
  <c r="G190" i="4"/>
  <c r="L194" i="4"/>
  <c r="F195" i="4"/>
  <c r="J195" i="4"/>
  <c r="H195" i="4"/>
  <c r="I195" i="4"/>
  <c r="J205" i="4"/>
  <c r="G206" i="4"/>
  <c r="G211" i="4"/>
  <c r="K217" i="4"/>
  <c r="G217" i="4"/>
  <c r="K226" i="4"/>
  <c r="G212" i="4"/>
  <c r="I213" i="4"/>
  <c r="G220" i="4"/>
  <c r="I221" i="4"/>
  <c r="G228" i="4"/>
  <c r="I229" i="4"/>
  <c r="L232" i="4"/>
  <c r="K236" i="4"/>
  <c r="G236" i="4"/>
  <c r="H237" i="4"/>
  <c r="I237" i="4"/>
  <c r="H242" i="4"/>
  <c r="I242" i="4"/>
  <c r="F244" i="4"/>
  <c r="J244" i="4"/>
  <c r="J248" i="4"/>
  <c r="I282" i="4"/>
  <c r="F282" i="4"/>
  <c r="H282" i="4"/>
  <c r="L282" i="4"/>
  <c r="C12" i="4"/>
  <c r="L237" i="4"/>
  <c r="K237" i="4"/>
  <c r="F243" i="4"/>
  <c r="J243" i="4"/>
  <c r="H243" i="4"/>
  <c r="I243" i="4"/>
  <c r="L244" i="4"/>
  <c r="K244" i="4"/>
  <c r="G244" i="4"/>
  <c r="L245" i="4"/>
  <c r="K245" i="4"/>
  <c r="G249" i="4"/>
  <c r="I211" i="4"/>
  <c r="H211" i="4"/>
  <c r="L214" i="4"/>
  <c r="I219" i="4"/>
  <c r="H219" i="4"/>
  <c r="L222" i="4"/>
  <c r="I227" i="4"/>
  <c r="H227" i="4"/>
  <c r="K229" i="4"/>
  <c r="L230" i="4"/>
  <c r="I234" i="4"/>
  <c r="J237" i="4"/>
  <c r="G238" i="4"/>
  <c r="L242" i="4"/>
  <c r="G245" i="4"/>
  <c r="K249" i="4"/>
  <c r="L251" i="4"/>
  <c r="K251" i="4"/>
  <c r="L259" i="4"/>
  <c r="K259" i="4"/>
  <c r="G259" i="4"/>
  <c r="J211" i="4"/>
  <c r="K212" i="4"/>
  <c r="J219" i="4"/>
  <c r="K220" i="4"/>
  <c r="J227" i="4"/>
  <c r="K228" i="4"/>
  <c r="G233" i="4"/>
  <c r="J234" i="4"/>
  <c r="J240" i="4"/>
  <c r="K243" i="4"/>
  <c r="I244" i="4"/>
  <c r="H248" i="4"/>
  <c r="L249" i="4"/>
  <c r="I274" i="4"/>
  <c r="F274" i="4"/>
  <c r="H274" i="4"/>
  <c r="L274" i="4"/>
  <c r="K284" i="4"/>
  <c r="G284" i="4"/>
  <c r="L243" i="4"/>
  <c r="G263" i="4"/>
  <c r="K263" i="4"/>
  <c r="L250" i="4"/>
  <c r="K250" i="4"/>
  <c r="F250" i="4"/>
  <c r="J250" i="4"/>
  <c r="H250" i="4"/>
  <c r="I250" i="4"/>
  <c r="K265" i="4"/>
  <c r="G265" i="4"/>
  <c r="L286" i="4"/>
  <c r="G286" i="4"/>
  <c r="J232" i="4"/>
  <c r="K233" i="4"/>
  <c r="F235" i="4"/>
  <c r="J235" i="4"/>
  <c r="H235" i="4"/>
  <c r="I235" i="4"/>
  <c r="L258" i="4"/>
  <c r="K258" i="4"/>
  <c r="F258" i="4"/>
  <c r="J258" i="4"/>
  <c r="H258" i="4"/>
  <c r="I258" i="4"/>
  <c r="I245" i="4"/>
  <c r="J246" i="4"/>
  <c r="G252" i="4"/>
  <c r="I253" i="4"/>
  <c r="L256" i="4"/>
  <c r="G260" i="4"/>
  <c r="I261" i="4"/>
  <c r="I266" i="4"/>
  <c r="K268" i="4"/>
  <c r="H272" i="4"/>
  <c r="I272" i="4"/>
  <c r="K274" i="4"/>
  <c r="G274" i="4"/>
  <c r="L276" i="4"/>
  <c r="H280" i="4"/>
  <c r="I280" i="4"/>
  <c r="K282" i="4"/>
  <c r="G282" i="4"/>
  <c r="F285" i="4"/>
  <c r="H291" i="4"/>
  <c r="I291" i="4"/>
  <c r="I293" i="4"/>
  <c r="K303" i="4"/>
  <c r="G303" i="4"/>
  <c r="K305" i="4"/>
  <c r="F297" i="4"/>
  <c r="J297" i="4"/>
  <c r="I251" i="4"/>
  <c r="H251" i="4"/>
  <c r="J252" i="4"/>
  <c r="K253" i="4"/>
  <c r="I259" i="4"/>
  <c r="H259" i="4"/>
  <c r="J260" i="4"/>
  <c r="K261" i="4"/>
  <c r="H264" i="4"/>
  <c r="I264" i="4"/>
  <c r="L266" i="4"/>
  <c r="K266" i="4"/>
  <c r="G266" i="4"/>
  <c r="F269" i="4"/>
  <c r="G273" i="4"/>
  <c r="H275" i="4"/>
  <c r="I275" i="4"/>
  <c r="F277" i="4"/>
  <c r="G281" i="4"/>
  <c r="H283" i="4"/>
  <c r="I283" i="4"/>
  <c r="F289" i="4"/>
  <c r="J289" i="4"/>
  <c r="H290" i="4"/>
  <c r="G292" i="4"/>
  <c r="L293" i="4"/>
  <c r="H294" i="4"/>
  <c r="F296" i="4"/>
  <c r="L297" i="4"/>
  <c r="F298" i="4"/>
  <c r="K302" i="4"/>
  <c r="I306" i="4"/>
  <c r="I100" i="4"/>
  <c r="F100" i="4"/>
  <c r="J100" i="4"/>
  <c r="H100" i="4"/>
  <c r="L100" i="4"/>
  <c r="K100" i="4"/>
  <c r="I92" i="4"/>
  <c r="F92" i="4"/>
  <c r="J92" i="4"/>
  <c r="H92" i="4"/>
  <c r="L92" i="4"/>
  <c r="K92" i="4"/>
  <c r="I84" i="4"/>
  <c r="F84" i="4"/>
  <c r="J84" i="4"/>
  <c r="H84" i="4"/>
  <c r="L84" i="4"/>
  <c r="I76" i="4"/>
  <c r="F76" i="4"/>
  <c r="J76" i="4"/>
  <c r="H76" i="4"/>
  <c r="K76" i="4"/>
  <c r="L76" i="4"/>
  <c r="I68" i="4"/>
  <c r="F68" i="4"/>
  <c r="J68" i="4"/>
  <c r="H68" i="4"/>
  <c r="K68" i="4"/>
  <c r="L68" i="4"/>
  <c r="I60" i="4"/>
  <c r="F60" i="4"/>
  <c r="J60" i="4"/>
  <c r="H60" i="4"/>
  <c r="K60" i="4"/>
  <c r="L60" i="4"/>
  <c r="I52" i="4"/>
  <c r="F52" i="4"/>
  <c r="J52" i="4"/>
  <c r="K52" i="4"/>
  <c r="H52" i="4"/>
  <c r="L52" i="4"/>
  <c r="I44" i="4"/>
  <c r="F44" i="4"/>
  <c r="J44" i="4"/>
  <c r="K44" i="4"/>
  <c r="H44" i="4"/>
  <c r="I36" i="4"/>
  <c r="F36" i="4"/>
  <c r="J36" i="4"/>
  <c r="K36" i="4"/>
  <c r="H36" i="4"/>
  <c r="L36" i="4"/>
  <c r="I28" i="4"/>
  <c r="F28" i="4"/>
  <c r="J28" i="4"/>
  <c r="K28" i="4"/>
  <c r="H28" i="4"/>
  <c r="J251" i="4"/>
  <c r="K252" i="4"/>
  <c r="G257" i="4"/>
  <c r="J259" i="4"/>
  <c r="K260" i="4"/>
  <c r="L264" i="4"/>
  <c r="H265" i="4"/>
  <c r="G267" i="4"/>
  <c r="I269" i="4"/>
  <c r="K275" i="4"/>
  <c r="L275" i="4"/>
  <c r="I277" i="4"/>
  <c r="K283" i="4"/>
  <c r="L283" i="4"/>
  <c r="H286" i="4"/>
  <c r="F288" i="4"/>
  <c r="L289" i="4"/>
  <c r="F290" i="4"/>
  <c r="G294" i="4"/>
  <c r="F294" i="4"/>
  <c r="L12" i="4"/>
  <c r="H267" i="4"/>
  <c r="I267" i="4"/>
  <c r="K271" i="4"/>
  <c r="F273" i="4"/>
  <c r="J273" i="4"/>
  <c r="G276" i="4"/>
  <c r="K279" i="4"/>
  <c r="F281" i="4"/>
  <c r="J281" i="4"/>
  <c r="F286" i="4"/>
  <c r="H299" i="4"/>
  <c r="I299" i="4"/>
  <c r="I256" i="4"/>
  <c r="H256" i="4"/>
  <c r="H296" i="4"/>
  <c r="I296" i="4"/>
  <c r="K298" i="4"/>
  <c r="G298" i="4"/>
  <c r="L299" i="4"/>
  <c r="K299" i="4"/>
  <c r="I12" i="4"/>
  <c r="J256" i="4"/>
  <c r="K257" i="4"/>
  <c r="F265" i="4"/>
  <c r="J265" i="4"/>
  <c r="G268" i="4"/>
  <c r="H288" i="4"/>
  <c r="I288" i="4"/>
  <c r="K290" i="4"/>
  <c r="G290" i="4"/>
  <c r="H297" i="4"/>
  <c r="F302" i="4"/>
  <c r="J302" i="4"/>
  <c r="L304" i="4"/>
  <c r="F304" i="4"/>
  <c r="J304" i="4"/>
  <c r="H304" i="4"/>
  <c r="I304" i="4"/>
  <c r="L306" i="4"/>
  <c r="K306" i="4"/>
  <c r="F306" i="4"/>
  <c r="J306" i="4"/>
  <c r="J268" i="4"/>
  <c r="J284" i="4"/>
  <c r="K285" i="4"/>
  <c r="K301" i="4"/>
  <c r="L300" i="4"/>
  <c r="H97" i="4"/>
  <c r="J97" i="4"/>
  <c r="H89" i="4"/>
  <c r="J89" i="4"/>
  <c r="H81" i="4"/>
  <c r="J81" i="4"/>
  <c r="H73" i="4"/>
  <c r="J73" i="4"/>
  <c r="G12" i="4"/>
  <c r="J305" i="4"/>
  <c r="K89" i="4"/>
  <c r="J12" i="4"/>
  <c r="J96" i="4"/>
  <c r="K96" i="4"/>
  <c r="I96" i="4"/>
  <c r="H96" i="4"/>
  <c r="J88" i="4"/>
  <c r="K88" i="4"/>
  <c r="I88" i="4"/>
  <c r="H88" i="4"/>
  <c r="J80" i="4"/>
  <c r="K80" i="4"/>
  <c r="I80" i="4"/>
  <c r="H80" i="4"/>
  <c r="J72" i="4"/>
  <c r="K72" i="4"/>
  <c r="L72" i="4"/>
  <c r="I72" i="4"/>
  <c r="H72" i="4"/>
  <c r="J64" i="4"/>
  <c r="K64" i="4"/>
  <c r="L64" i="4"/>
  <c r="I64" i="4"/>
  <c r="H64" i="4"/>
  <c r="J56" i="4"/>
  <c r="K56" i="4"/>
  <c r="L56" i="4"/>
  <c r="I56" i="4"/>
  <c r="H56" i="4"/>
  <c r="J48" i="4"/>
  <c r="K48" i="4"/>
  <c r="L48" i="4"/>
  <c r="I48" i="4"/>
  <c r="H48" i="4"/>
  <c r="J40" i="4"/>
  <c r="K40" i="4"/>
  <c r="L40" i="4"/>
  <c r="I40" i="4"/>
  <c r="H40" i="4"/>
  <c r="J32" i="4"/>
  <c r="K32" i="4"/>
  <c r="L32" i="4"/>
  <c r="I32" i="4"/>
  <c r="H32" i="4"/>
  <c r="J24" i="4"/>
  <c r="K24" i="4"/>
  <c r="L24" i="4"/>
  <c r="I24" i="4"/>
  <c r="H24" i="4"/>
  <c r="H101" i="4"/>
  <c r="I101" i="4"/>
  <c r="H93" i="4"/>
  <c r="I93" i="4"/>
  <c r="H85" i="4"/>
  <c r="I85" i="4"/>
  <c r="H77" i="4"/>
  <c r="I77" i="4"/>
  <c r="I21" i="4"/>
  <c r="G21" i="4"/>
  <c r="I69" i="4"/>
  <c r="I61" i="4"/>
  <c r="I53" i="4"/>
  <c r="I45" i="4"/>
  <c r="I37" i="4"/>
  <c r="I29" i="4"/>
  <c r="J65" i="4"/>
  <c r="J57" i="4"/>
  <c r="J49" i="4"/>
  <c r="J41" i="4"/>
  <c r="J33" i="4"/>
  <c r="J25" i="4"/>
  <c r="H12" i="4"/>
  <c r="O29" i="1"/>
  <c r="O37" i="1"/>
  <c r="O22" i="1"/>
  <c r="O30" i="1"/>
  <c r="O21" i="1"/>
  <c r="C15" i="1"/>
  <c r="C18" i="1"/>
  <c r="O34" i="1"/>
  <c r="O35" i="1"/>
  <c r="O26" i="1"/>
  <c r="O36" i="1"/>
  <c r="O27" i="1"/>
  <c r="O28" i="1"/>
  <c r="O31" i="1"/>
  <c r="O33" i="1"/>
  <c r="O24" i="1"/>
  <c r="O32" i="1"/>
  <c r="O23" i="1"/>
  <c r="O25" i="1"/>
  <c r="C18" i="3"/>
  <c r="P100" i="2" l="1"/>
  <c r="R100" i="2" s="1"/>
  <c r="T100" i="2" s="1"/>
  <c r="H67" i="3"/>
  <c r="I82" i="3"/>
  <c r="F53" i="3"/>
  <c r="J82" i="3"/>
  <c r="L65" i="3"/>
  <c r="I67" i="3"/>
  <c r="J76" i="3"/>
  <c r="E39" i="5"/>
  <c r="E54" i="5"/>
  <c r="E45" i="5"/>
  <c r="F66" i="2"/>
  <c r="G66" i="2" s="1"/>
  <c r="J66" i="2" s="1"/>
  <c r="F68" i="2"/>
  <c r="G68" i="2" s="1"/>
  <c r="K68" i="2" s="1"/>
  <c r="E47" i="5"/>
  <c r="E32" i="5"/>
  <c r="E30" i="5"/>
  <c r="E27" i="5"/>
  <c r="E51" i="5"/>
  <c r="G23" i="2"/>
  <c r="K23" i="2" s="1"/>
  <c r="P23" i="2"/>
  <c r="F39" i="2"/>
  <c r="G39" i="2" s="1"/>
  <c r="J39" i="2" s="1"/>
  <c r="F41" i="2"/>
  <c r="G41" i="2" s="1"/>
  <c r="K41" i="2" s="1"/>
  <c r="F46" i="2"/>
  <c r="G46" i="2" s="1"/>
  <c r="K46" i="2" s="1"/>
  <c r="F48" i="2"/>
  <c r="G48" i="2" s="1"/>
  <c r="K48" i="2" s="1"/>
  <c r="E17" i="5"/>
  <c r="E38" i="5"/>
  <c r="E52" i="5"/>
  <c r="E48" i="5"/>
  <c r="E12" i="5"/>
  <c r="F50" i="2"/>
  <c r="G50" i="2" s="1"/>
  <c r="K50" i="2" s="1"/>
  <c r="F26" i="2"/>
  <c r="G26" i="2" s="1"/>
  <c r="K26" i="2" s="1"/>
  <c r="F54" i="2"/>
  <c r="G54" i="2" s="1"/>
  <c r="I54" i="2" s="1"/>
  <c r="F30" i="2"/>
  <c r="G30" i="2" s="1"/>
  <c r="J30" i="2" s="1"/>
  <c r="P71" i="2"/>
  <c r="R71" i="2" s="1"/>
  <c r="T71" i="2" s="1"/>
  <c r="E14" i="5"/>
  <c r="F5" i="2"/>
  <c r="I52" i="3"/>
  <c r="F67" i="3"/>
  <c r="F44" i="3"/>
  <c r="J28" i="3"/>
  <c r="F52" i="3"/>
  <c r="L72" i="3"/>
  <c r="F66" i="3"/>
  <c r="K21" i="4"/>
  <c r="H52" i="3"/>
  <c r="F36" i="3"/>
  <c r="I79" i="3"/>
  <c r="I35" i="3"/>
  <c r="K35" i="3"/>
  <c r="K72" i="3"/>
  <c r="L56" i="3"/>
  <c r="F59" i="3"/>
  <c r="F35" i="3"/>
  <c r="I28" i="3"/>
  <c r="J21" i="4"/>
  <c r="H21" i="4"/>
  <c r="F82" i="3"/>
  <c r="F28" i="3"/>
  <c r="I27" i="3"/>
  <c r="H68" i="3"/>
  <c r="L82" i="3"/>
  <c r="F31" i="3"/>
  <c r="K44" i="3"/>
  <c r="I70" i="3"/>
  <c r="J53" i="3"/>
  <c r="H49" i="3"/>
  <c r="I69" i="3"/>
  <c r="K77" i="3"/>
  <c r="I62" i="3"/>
  <c r="I31" i="3"/>
  <c r="L48" i="3"/>
  <c r="I77" i="3"/>
  <c r="J70" i="3"/>
  <c r="H59" i="3"/>
  <c r="L21" i="3"/>
  <c r="K62" i="3"/>
  <c r="I76" i="3"/>
  <c r="I53" i="3"/>
  <c r="F76" i="3"/>
  <c r="K56" i="3"/>
  <c r="I47" i="3"/>
  <c r="I23" i="3"/>
  <c r="J62" i="3"/>
  <c r="J22" i="3"/>
  <c r="K45" i="3"/>
  <c r="Q13" i="3"/>
  <c r="F78" i="3"/>
  <c r="F65" i="3"/>
  <c r="F45" i="3"/>
  <c r="K23" i="3"/>
  <c r="J71" i="3"/>
  <c r="P92" i="2"/>
  <c r="L13" i="3"/>
  <c r="K13" i="3"/>
  <c r="O13" i="3"/>
  <c r="F24" i="3"/>
  <c r="K71" i="3"/>
  <c r="I45" i="3"/>
  <c r="I24" i="3"/>
  <c r="J45" i="3"/>
  <c r="H22" i="3"/>
  <c r="L45" i="3"/>
  <c r="L78" i="3"/>
  <c r="L40" i="3"/>
  <c r="F40" i="3"/>
  <c r="F22" i="3"/>
  <c r="I40" i="3"/>
  <c r="J40" i="3"/>
  <c r="W16" i="2"/>
  <c r="L77" i="3"/>
  <c r="L28" i="3"/>
  <c r="F37" i="3"/>
  <c r="P98" i="2"/>
  <c r="L74" i="3"/>
  <c r="L24" i="3"/>
  <c r="K82" i="3"/>
  <c r="L32" i="3"/>
  <c r="L23" i="3"/>
  <c r="F51" i="3"/>
  <c r="K78" i="3"/>
  <c r="I51" i="3"/>
  <c r="J51" i="3"/>
  <c r="J24" i="3"/>
  <c r="H74" i="3"/>
  <c r="H54" i="3"/>
  <c r="E13" i="5"/>
  <c r="E19" i="5"/>
  <c r="E46" i="5"/>
  <c r="P63" i="2"/>
  <c r="R63" i="2" s="1"/>
  <c r="T63" i="2" s="1"/>
  <c r="E11" i="5"/>
  <c r="E28" i="5"/>
  <c r="E50" i="5"/>
  <c r="F67" i="2"/>
  <c r="G67" i="2" s="1"/>
  <c r="K67" i="2" s="1"/>
  <c r="R92" i="2"/>
  <c r="T92" i="2" s="1"/>
  <c r="G91" i="2"/>
  <c r="K91" i="2" s="1"/>
  <c r="P91" i="2"/>
  <c r="P97" i="2"/>
  <c r="G97" i="2"/>
  <c r="K97" i="2" s="1"/>
  <c r="G90" i="2"/>
  <c r="K90" i="2" s="1"/>
  <c r="P90" i="2"/>
  <c r="G98" i="2"/>
  <c r="K98" i="2" s="1"/>
  <c r="L53" i="3"/>
  <c r="P68" i="2"/>
  <c r="R68" i="2" s="1"/>
  <c r="T68" i="2" s="1"/>
  <c r="G45" i="3"/>
  <c r="J37" i="3"/>
  <c r="P25" i="2"/>
  <c r="R25" i="2" s="1"/>
  <c r="T25" i="2" s="1"/>
  <c r="K81" i="3"/>
  <c r="F74" i="3"/>
  <c r="F61" i="3"/>
  <c r="F49" i="3"/>
  <c r="K61" i="3"/>
  <c r="K40" i="3"/>
  <c r="K24" i="3"/>
  <c r="J81" i="3"/>
  <c r="J36" i="3"/>
  <c r="H21" i="3"/>
  <c r="P29" i="2"/>
  <c r="R29" i="2" s="1"/>
  <c r="T29" i="2" s="1"/>
  <c r="K25" i="3"/>
  <c r="I30" i="3"/>
  <c r="P65" i="2"/>
  <c r="R65" i="2" s="1"/>
  <c r="T65" i="2" s="1"/>
  <c r="W7" i="2"/>
  <c r="F60" i="3"/>
  <c r="F33" i="3"/>
  <c r="K60" i="3"/>
  <c r="K37" i="3"/>
  <c r="I57" i="3"/>
  <c r="J78" i="3"/>
  <c r="J65" i="3"/>
  <c r="J49" i="3"/>
  <c r="P89" i="2"/>
  <c r="R89" i="2" s="1"/>
  <c r="T89" i="2" s="1"/>
  <c r="P79" i="2"/>
  <c r="R79" i="2" s="1"/>
  <c r="T79" i="2" s="1"/>
  <c r="I68" i="3"/>
  <c r="W8" i="2"/>
  <c r="L61" i="3"/>
  <c r="L38" i="3"/>
  <c r="K57" i="3"/>
  <c r="K36" i="3"/>
  <c r="I81" i="3"/>
  <c r="I55" i="3"/>
  <c r="J77" i="3"/>
  <c r="J33" i="3"/>
  <c r="H33" i="3"/>
  <c r="L41" i="3"/>
  <c r="I61" i="3"/>
  <c r="P22" i="2"/>
  <c r="R22" i="2" s="1"/>
  <c r="T22" i="2" s="1"/>
  <c r="K68" i="3"/>
  <c r="W15" i="2"/>
  <c r="L60" i="3"/>
  <c r="L37" i="3"/>
  <c r="F81" i="3"/>
  <c r="F30" i="3"/>
  <c r="I80" i="3"/>
  <c r="I37" i="3"/>
  <c r="J61" i="3"/>
  <c r="J30" i="3"/>
  <c r="P52" i="2"/>
  <c r="R52" i="2" s="1"/>
  <c r="T52" i="2" s="1"/>
  <c r="P72" i="2"/>
  <c r="R72" i="2" s="1"/>
  <c r="T72" i="2" s="1"/>
  <c r="P42" i="2"/>
  <c r="R42" i="2" s="1"/>
  <c r="T42" i="2" s="1"/>
  <c r="F68" i="3"/>
  <c r="L57" i="3"/>
  <c r="L36" i="3"/>
  <c r="K74" i="3"/>
  <c r="K53" i="3"/>
  <c r="K30" i="3"/>
  <c r="I36" i="3"/>
  <c r="J74" i="3"/>
  <c r="J57" i="3"/>
  <c r="K70" i="3"/>
  <c r="K47" i="3"/>
  <c r="P86" i="2"/>
  <c r="R86" i="2" s="1"/>
  <c r="T86" i="2" s="1"/>
  <c r="P99" i="2"/>
  <c r="R99" i="2" s="1"/>
  <c r="T99" i="2" s="1"/>
  <c r="L68" i="3"/>
  <c r="W18" i="2"/>
  <c r="L30" i="3"/>
  <c r="F77" i="3"/>
  <c r="F55" i="3"/>
  <c r="K49" i="3"/>
  <c r="K28" i="3"/>
  <c r="J55" i="3"/>
  <c r="K26" i="3"/>
  <c r="P61" i="2"/>
  <c r="R61" i="2" s="1"/>
  <c r="T61" i="2" s="1"/>
  <c r="G13" i="4"/>
  <c r="C13" i="4"/>
  <c r="L70" i="3"/>
  <c r="K73" i="3"/>
  <c r="J84" i="3"/>
  <c r="J63" i="3"/>
  <c r="J43" i="3"/>
  <c r="K32" i="3"/>
  <c r="H32" i="3"/>
  <c r="L81" i="3"/>
  <c r="L80" i="3"/>
  <c r="L69" i="3"/>
  <c r="F64" i="3"/>
  <c r="F43" i="3"/>
  <c r="K43" i="3"/>
  <c r="I26" i="3"/>
  <c r="J73" i="3"/>
  <c r="H63" i="3"/>
  <c r="H43" i="3"/>
  <c r="H26" i="3"/>
  <c r="G70" i="3"/>
  <c r="G41" i="3"/>
  <c r="G32" i="3"/>
  <c r="G26" i="3"/>
  <c r="K52" i="3"/>
  <c r="L64" i="3"/>
  <c r="L47" i="3"/>
  <c r="L33" i="3"/>
  <c r="K80" i="3"/>
  <c r="I54" i="3"/>
  <c r="I44" i="3"/>
  <c r="J80" i="3"/>
  <c r="J48" i="3"/>
  <c r="J39" i="3"/>
  <c r="J26" i="3"/>
  <c r="L26" i="3"/>
  <c r="D13" i="4"/>
  <c r="F32" i="3"/>
  <c r="I84" i="3"/>
  <c r="L76" i="3"/>
  <c r="L44" i="3"/>
  <c r="F80" i="3"/>
  <c r="F39" i="3"/>
  <c r="F27" i="3"/>
  <c r="K69" i="3"/>
  <c r="K54" i="3"/>
  <c r="L79" i="3"/>
  <c r="L21" i="4"/>
  <c r="L52" i="3"/>
  <c r="K84" i="3"/>
  <c r="F69" i="3"/>
  <c r="F48" i="3"/>
  <c r="K65" i="3"/>
  <c r="I21" i="3"/>
  <c r="J69" i="3"/>
  <c r="J32" i="3"/>
  <c r="F84" i="3"/>
  <c r="L73" i="3"/>
  <c r="L27" i="3"/>
  <c r="F58" i="3"/>
  <c r="K76" i="3"/>
  <c r="K64" i="3"/>
  <c r="I73" i="3"/>
  <c r="E13" i="4"/>
  <c r="L83" i="3"/>
  <c r="L39" i="3"/>
  <c r="K48" i="3"/>
  <c r="K33" i="3"/>
  <c r="I48" i="3"/>
  <c r="I39" i="3"/>
  <c r="J44" i="3"/>
  <c r="P95" i="2"/>
  <c r="R95" i="2" s="1"/>
  <c r="T95" i="2" s="1"/>
  <c r="G96" i="2"/>
  <c r="P96" i="2"/>
  <c r="P94" i="2"/>
  <c r="R94" i="2" s="1"/>
  <c r="T94" i="2" s="1"/>
  <c r="I75" i="3"/>
  <c r="J75" i="3"/>
  <c r="H75" i="3"/>
  <c r="G79" i="3"/>
  <c r="G47" i="3"/>
  <c r="K22" i="3"/>
  <c r="L22" i="3"/>
  <c r="L50" i="3"/>
  <c r="J50" i="3"/>
  <c r="I50" i="3"/>
  <c r="K50" i="3"/>
  <c r="H50" i="3"/>
  <c r="F50" i="3"/>
  <c r="J34" i="3"/>
  <c r="L34" i="3"/>
  <c r="I34" i="3"/>
  <c r="K34" i="3"/>
  <c r="H34" i="3"/>
  <c r="F34" i="3"/>
  <c r="F29" i="3"/>
  <c r="L29" i="3"/>
  <c r="K29" i="3"/>
  <c r="L63" i="3"/>
  <c r="K63" i="3"/>
  <c r="K79" i="3"/>
  <c r="J29" i="3"/>
  <c r="F79" i="3"/>
  <c r="H79" i="3"/>
  <c r="L84" i="3"/>
  <c r="G84" i="3"/>
  <c r="G13" i="3"/>
  <c r="E13" i="3"/>
  <c r="D13" i="3"/>
  <c r="I13" i="3"/>
  <c r="H13" i="3"/>
  <c r="M13" i="3"/>
  <c r="N13" i="3"/>
  <c r="J13" i="3"/>
  <c r="B15" i="3"/>
  <c r="P13" i="3"/>
  <c r="F13" i="3"/>
  <c r="P33" i="2"/>
  <c r="R33" i="2" s="1"/>
  <c r="T33" i="2" s="1"/>
  <c r="P78" i="2"/>
  <c r="R78" i="2" s="1"/>
  <c r="T78" i="2" s="1"/>
  <c r="P75" i="2"/>
  <c r="R75" i="2" s="1"/>
  <c r="T75" i="2" s="1"/>
  <c r="P70" i="2"/>
  <c r="R70" i="2" s="1"/>
  <c r="T70" i="2" s="1"/>
  <c r="P60" i="2"/>
  <c r="R60" i="2" s="1"/>
  <c r="T60" i="2" s="1"/>
  <c r="P28" i="2"/>
  <c r="R28" i="2" s="1"/>
  <c r="T28" i="2" s="1"/>
  <c r="W20" i="2"/>
  <c r="W13" i="2"/>
  <c r="W5" i="2"/>
  <c r="P36" i="2"/>
  <c r="R36" i="2" s="1"/>
  <c r="T36" i="2" s="1"/>
  <c r="P32" i="2"/>
  <c r="R32" i="2" s="1"/>
  <c r="T32" i="2" s="1"/>
  <c r="P80" i="2"/>
  <c r="R80" i="2" s="1"/>
  <c r="T80" i="2" s="1"/>
  <c r="P82" i="2"/>
  <c r="R82" i="2" s="1"/>
  <c r="T82" i="2" s="1"/>
  <c r="P57" i="2"/>
  <c r="R57" i="2" s="1"/>
  <c r="T57" i="2" s="1"/>
  <c r="P34" i="2"/>
  <c r="R34" i="2" s="1"/>
  <c r="T34" i="2" s="1"/>
  <c r="W21" i="2"/>
  <c r="W12" i="2"/>
  <c r="W4" i="2"/>
  <c r="P35" i="2"/>
  <c r="R35" i="2" s="1"/>
  <c r="T35" i="2" s="1"/>
  <c r="P73" i="2"/>
  <c r="R73" i="2" s="1"/>
  <c r="T73" i="2" s="1"/>
  <c r="P66" i="2"/>
  <c r="R66" i="2" s="1"/>
  <c r="T66" i="2" s="1"/>
  <c r="P47" i="2"/>
  <c r="R47" i="2" s="1"/>
  <c r="T47" i="2" s="1"/>
  <c r="P44" i="2"/>
  <c r="R44" i="2" s="1"/>
  <c r="T44" i="2" s="1"/>
  <c r="W22" i="2"/>
  <c r="W11" i="2"/>
  <c r="W3" i="2"/>
  <c r="P62" i="2"/>
  <c r="R62" i="2" s="1"/>
  <c r="T62" i="2" s="1"/>
  <c r="P84" i="2"/>
  <c r="R84" i="2" s="1"/>
  <c r="T84" i="2" s="1"/>
  <c r="P56" i="2"/>
  <c r="R56" i="2" s="1"/>
  <c r="T56" i="2" s="1"/>
  <c r="P85" i="2"/>
  <c r="R85" i="2" s="1"/>
  <c r="T85" i="2" s="1"/>
  <c r="P93" i="2"/>
  <c r="R93" i="2" s="1"/>
  <c r="T93" i="2" s="1"/>
  <c r="P51" i="2"/>
  <c r="R51" i="2" s="1"/>
  <c r="T51" i="2" s="1"/>
  <c r="P69" i="2"/>
  <c r="R69" i="2" s="1"/>
  <c r="T69" i="2" s="1"/>
  <c r="P59" i="2"/>
  <c r="R59" i="2" s="1"/>
  <c r="T59" i="2" s="1"/>
  <c r="P27" i="2"/>
  <c r="R27" i="2" s="1"/>
  <c r="T27" i="2" s="1"/>
  <c r="P24" i="2"/>
  <c r="R24" i="2" s="1"/>
  <c r="T24" i="2" s="1"/>
  <c r="W23" i="2"/>
  <c r="W10" i="2"/>
  <c r="W2" i="2"/>
  <c r="P50" i="2"/>
  <c r="R50" i="2" s="1"/>
  <c r="T50" i="2" s="1"/>
  <c r="P53" i="2"/>
  <c r="R53" i="2" s="1"/>
  <c r="T53" i="2" s="1"/>
  <c r="P55" i="2"/>
  <c r="R55" i="2" s="1"/>
  <c r="T55" i="2" s="1"/>
  <c r="P40" i="2"/>
  <c r="R40" i="2" s="1"/>
  <c r="T40" i="2" s="1"/>
  <c r="P81" i="2"/>
  <c r="R81" i="2" s="1"/>
  <c r="T81" i="2" s="1"/>
  <c r="P43" i="2"/>
  <c r="R43" i="2" s="1"/>
  <c r="T43" i="2" s="1"/>
  <c r="P77" i="2"/>
  <c r="R77" i="2" s="1"/>
  <c r="T77" i="2" s="1"/>
  <c r="P76" i="2"/>
  <c r="R76" i="2" s="1"/>
  <c r="T76" i="2" s="1"/>
  <c r="P49" i="2"/>
  <c r="R49" i="2" s="1"/>
  <c r="T49" i="2" s="1"/>
  <c r="W17" i="2"/>
  <c r="W9" i="2"/>
  <c r="P38" i="2"/>
  <c r="R38" i="2" s="1"/>
  <c r="T38" i="2" s="1"/>
  <c r="P45" i="2"/>
  <c r="R45" i="2" s="1"/>
  <c r="T45" i="2" s="1"/>
  <c r="P37" i="2"/>
  <c r="R37" i="2" s="1"/>
  <c r="T37" i="2" s="1"/>
  <c r="P31" i="2"/>
  <c r="R31" i="2" s="1"/>
  <c r="T31" i="2" s="1"/>
  <c r="W19" i="2"/>
  <c r="W14" i="2"/>
  <c r="W6" i="2"/>
  <c r="P83" i="2"/>
  <c r="R83" i="2" s="1"/>
  <c r="T83" i="2" s="1"/>
  <c r="P64" i="2"/>
  <c r="R64" i="2" s="1"/>
  <c r="T64" i="2" s="1"/>
  <c r="P87" i="2"/>
  <c r="R87" i="2" s="1"/>
  <c r="T87" i="2" s="1"/>
  <c r="F54" i="3"/>
  <c r="L54" i="3"/>
  <c r="K38" i="3"/>
  <c r="F38" i="3"/>
  <c r="H38" i="3"/>
  <c r="L67" i="3"/>
  <c r="K67" i="3"/>
  <c r="L51" i="3"/>
  <c r="K51" i="3"/>
  <c r="P46" i="2"/>
  <c r="R46" i="2" s="1"/>
  <c r="T46" i="2" s="1"/>
  <c r="P88" i="2"/>
  <c r="R88" i="2" s="1"/>
  <c r="T88" i="2" s="1"/>
  <c r="I83" i="3"/>
  <c r="K83" i="3"/>
  <c r="J83" i="3"/>
  <c r="H83" i="3"/>
  <c r="J58" i="3"/>
  <c r="I58" i="3"/>
  <c r="K58" i="3"/>
  <c r="L58" i="3"/>
  <c r="K31" i="3"/>
  <c r="G31" i="3"/>
  <c r="L31" i="3"/>
  <c r="Q13" i="4"/>
  <c r="M13" i="4"/>
  <c r="I13" i="4"/>
  <c r="J13" i="4"/>
  <c r="F13" i="4"/>
  <c r="N13" i="4"/>
  <c r="B15" i="4"/>
  <c r="P13" i="4"/>
  <c r="L13" i="4"/>
  <c r="K13" i="4"/>
  <c r="O13" i="4"/>
  <c r="F62" i="3"/>
  <c r="L62" i="3"/>
  <c r="J42" i="3"/>
  <c r="L42" i="3"/>
  <c r="I42" i="3"/>
  <c r="K42" i="3"/>
  <c r="H42" i="3"/>
  <c r="F42" i="3"/>
  <c r="K21" i="3"/>
  <c r="F21" i="3"/>
  <c r="L71" i="3"/>
  <c r="L55" i="3"/>
  <c r="K55" i="3"/>
  <c r="L35" i="3"/>
  <c r="G35" i="3"/>
  <c r="I29" i="3"/>
  <c r="F71" i="3"/>
  <c r="H71" i="3"/>
  <c r="J66" i="3"/>
  <c r="I66" i="3"/>
  <c r="K66" i="3"/>
  <c r="L66" i="3"/>
  <c r="K39" i="3"/>
  <c r="G39" i="3"/>
  <c r="P58" i="2"/>
  <c r="R58" i="2" s="1"/>
  <c r="T58" i="2" s="1"/>
  <c r="F46" i="3"/>
  <c r="L46" i="3"/>
  <c r="H46" i="3"/>
  <c r="K46" i="3"/>
  <c r="J25" i="3"/>
  <c r="I25" i="3"/>
  <c r="L25" i="3"/>
  <c r="F25" i="3"/>
  <c r="K75" i="3"/>
  <c r="L75" i="3"/>
  <c r="L59" i="3"/>
  <c r="K59" i="3"/>
  <c r="L43" i="3"/>
  <c r="G43" i="3"/>
  <c r="G22" i="3"/>
  <c r="I64" i="3"/>
  <c r="I56" i="3"/>
  <c r="J64" i="3"/>
  <c r="J56" i="3"/>
  <c r="J31" i="3"/>
  <c r="J23" i="3"/>
  <c r="I60" i="3"/>
  <c r="J60" i="3"/>
  <c r="J27" i="3"/>
  <c r="G18" i="3"/>
  <c r="H18" i="4"/>
  <c r="C18" i="4"/>
  <c r="C11" i="2"/>
  <c r="F18" i="4"/>
  <c r="I18" i="3"/>
  <c r="C12" i="2"/>
  <c r="E18" i="4"/>
  <c r="D18" i="4"/>
  <c r="H18" i="3"/>
  <c r="K18" i="3"/>
  <c r="L18" i="4"/>
  <c r="K18" i="4"/>
  <c r="L18" i="3"/>
  <c r="J18" i="3"/>
  <c r="I18" i="4"/>
  <c r="G18" i="4"/>
  <c r="J18" i="4"/>
  <c r="F18" i="3"/>
  <c r="D18" i="3"/>
  <c r="O100" i="2" l="1"/>
  <c r="P48" i="2"/>
  <c r="R48" i="2" s="1"/>
  <c r="T48" i="2" s="1"/>
  <c r="P74" i="2"/>
  <c r="R74" i="2" s="1"/>
  <c r="T74" i="2" s="1"/>
  <c r="P26" i="2"/>
  <c r="R26" i="2" s="1"/>
  <c r="T26" i="2" s="1"/>
  <c r="R96" i="2"/>
  <c r="T96" i="2" s="1"/>
  <c r="R23" i="2"/>
  <c r="T23" i="2" s="1"/>
  <c r="P39" i="2"/>
  <c r="R39" i="2" s="1"/>
  <c r="T39" i="2" s="1"/>
  <c r="R90" i="2"/>
  <c r="T90" i="2" s="1"/>
  <c r="P41" i="2"/>
  <c r="R41" i="2" s="1"/>
  <c r="T41" i="2" s="1"/>
  <c r="O23" i="2"/>
  <c r="P30" i="2"/>
  <c r="R30" i="2" s="1"/>
  <c r="T30" i="2" s="1"/>
  <c r="P54" i="2"/>
  <c r="R54" i="2" s="1"/>
  <c r="T54" i="2" s="1"/>
  <c r="D15" i="2"/>
  <c r="C19" i="2" s="1"/>
  <c r="P67" i="2"/>
  <c r="R67" i="2" s="1"/>
  <c r="T67" i="2" s="1"/>
  <c r="D16" i="2"/>
  <c r="D19" i="2" s="1"/>
  <c r="R91" i="2"/>
  <c r="T91" i="2" s="1"/>
  <c r="O98" i="2"/>
  <c r="O91" i="2"/>
  <c r="O90" i="2"/>
  <c r="O92" i="2"/>
  <c r="O97" i="2"/>
  <c r="R97" i="2"/>
  <c r="T97" i="2" s="1"/>
  <c r="R98" i="2"/>
  <c r="T98" i="2" s="1"/>
  <c r="C16" i="2"/>
  <c r="D18" i="2" s="1"/>
  <c r="O94" i="2"/>
  <c r="O96" i="2"/>
  <c r="O99" i="2"/>
  <c r="O63" i="2"/>
  <c r="O54" i="2"/>
  <c r="O82" i="2"/>
  <c r="O86" i="2"/>
  <c r="O83" i="2"/>
  <c r="O52" i="2"/>
  <c r="O62" i="2"/>
  <c r="O31" i="2"/>
  <c r="C15" i="2"/>
  <c r="O30" i="2"/>
  <c r="O57" i="2"/>
  <c r="O77" i="2"/>
  <c r="O42" i="2"/>
  <c r="O58" i="2"/>
  <c r="O74" i="2"/>
  <c r="O26" i="2"/>
  <c r="O56" i="2"/>
  <c r="O37" i="2"/>
  <c r="O46" i="2"/>
  <c r="O69" i="2"/>
  <c r="O50" i="2"/>
  <c r="O28" i="2"/>
  <c r="O34" i="2"/>
  <c r="O47" i="2"/>
  <c r="O84" i="2"/>
  <c r="O79" i="2"/>
  <c r="O49" i="2"/>
  <c r="O29" i="2"/>
  <c r="O60" i="2"/>
  <c r="O25" i="2"/>
  <c r="O41" i="2"/>
  <c r="O68" i="2"/>
  <c r="O27" i="2"/>
  <c r="O76" i="2"/>
  <c r="O95" i="2"/>
  <c r="O59" i="2"/>
  <c r="O22" i="2"/>
  <c r="O70" i="2"/>
  <c r="O73" i="2"/>
  <c r="O43" i="2"/>
  <c r="O80" i="2"/>
  <c r="O66" i="2"/>
  <c r="O65" i="2"/>
  <c r="O87" i="2"/>
  <c r="O78" i="2"/>
  <c r="O36" i="2"/>
  <c r="O67" i="2"/>
  <c r="O71" i="2"/>
  <c r="O44" i="2"/>
  <c r="O38" i="2"/>
  <c r="O53" i="2"/>
  <c r="O48" i="2"/>
  <c r="O32" i="2"/>
  <c r="O75" i="2"/>
  <c r="O85" i="2"/>
  <c r="O72" i="2"/>
  <c r="O24" i="2"/>
  <c r="O61" i="2"/>
  <c r="O39" i="2"/>
  <c r="O51" i="2"/>
  <c r="O35" i="2"/>
  <c r="O33" i="2"/>
  <c r="O89" i="2"/>
  <c r="O88" i="2"/>
  <c r="O93" i="2"/>
  <c r="O55" i="2"/>
  <c r="O40" i="2"/>
  <c r="O45" i="2"/>
  <c r="O64" i="2"/>
  <c r="O81" i="2"/>
  <c r="K96" i="2"/>
  <c r="O1" i="3"/>
  <c r="O6" i="3"/>
  <c r="O2" i="3"/>
  <c r="O3" i="3"/>
  <c r="O3" i="4"/>
  <c r="O2" i="4"/>
  <c r="O6" i="4"/>
  <c r="O5" i="3"/>
  <c r="O1" i="4"/>
  <c r="O4" i="4"/>
  <c r="O5" i="4"/>
  <c r="O4" i="3"/>
  <c r="E18" i="3"/>
  <c r="C18" i="2" l="1"/>
  <c r="F6" i="2"/>
  <c r="F8" i="2" s="1"/>
  <c r="E14" i="2"/>
  <c r="P262" i="4"/>
  <c r="P283" i="4"/>
  <c r="P254" i="4"/>
  <c r="P282" i="4"/>
  <c r="P300" i="4"/>
  <c r="P263" i="4"/>
  <c r="P243" i="4"/>
  <c r="P246" i="4"/>
  <c r="P236" i="4"/>
  <c r="P200" i="4"/>
  <c r="P217" i="4"/>
  <c r="P234" i="4"/>
  <c r="P175" i="4"/>
  <c r="P178" i="4"/>
  <c r="P115" i="4"/>
  <c r="P199" i="4"/>
  <c r="P299" i="4"/>
  <c r="P303" i="4"/>
  <c r="P275" i="4"/>
  <c r="P306" i="4"/>
  <c r="P280" i="4"/>
  <c r="P276" i="4"/>
  <c r="P258" i="4"/>
  <c r="P235" i="4"/>
  <c r="P245" i="4"/>
  <c r="P231" i="4"/>
  <c r="P192" i="4"/>
  <c r="P209" i="4"/>
  <c r="P227" i="4"/>
  <c r="P172" i="4"/>
  <c r="P166" i="4"/>
  <c r="P107" i="4"/>
  <c r="P190" i="4"/>
  <c r="P302" i="4"/>
  <c r="P297" i="4"/>
  <c r="P253" i="4"/>
  <c r="P295" i="4"/>
  <c r="P272" i="4"/>
  <c r="P249" i="4"/>
  <c r="P294" i="4"/>
  <c r="P289" i="4"/>
  <c r="P287" i="4"/>
  <c r="P293" i="4"/>
  <c r="P268" i="4"/>
  <c r="P241" i="4"/>
  <c r="P286" i="4"/>
  <c r="P281" i="4"/>
  <c r="P285" i="4"/>
  <c r="P291" i="4"/>
  <c r="P256" i="4"/>
  <c r="P290" i="4"/>
  <c r="P267" i="4"/>
  <c r="P213" i="4"/>
  <c r="P252" i="4"/>
  <c r="P224" i="4"/>
  <c r="P239" i="4"/>
  <c r="P177" i="4"/>
  <c r="P195" i="4"/>
  <c r="P214" i="4"/>
  <c r="P139" i="4"/>
  <c r="P186" i="4"/>
  <c r="P270" i="4"/>
  <c r="P265" i="4"/>
  <c r="P264" i="4"/>
  <c r="P247" i="4"/>
  <c r="P240" i="4"/>
  <c r="P284" i="4"/>
  <c r="P251" i="4"/>
  <c r="P277" i="4"/>
  <c r="P242" i="4"/>
  <c r="P208" i="4"/>
  <c r="P225" i="4"/>
  <c r="P269" i="4"/>
  <c r="P220" i="4"/>
  <c r="P181" i="4"/>
  <c r="P123" i="4"/>
  <c r="P206" i="4"/>
  <c r="P157" i="4"/>
  <c r="P278" i="4"/>
  <c r="P248" i="4"/>
  <c r="P229" i="4"/>
  <c r="P215" i="4"/>
  <c r="P193" i="4"/>
  <c r="P154" i="4"/>
  <c r="P202" i="4"/>
  <c r="P149" i="4"/>
  <c r="P218" i="4"/>
  <c r="P204" i="4"/>
  <c r="P144" i="4"/>
  <c r="P114" i="4"/>
  <c r="P122" i="4"/>
  <c r="P56" i="4"/>
  <c r="P24" i="4"/>
  <c r="P86" i="4"/>
  <c r="P119" i="4"/>
  <c r="P53" i="4"/>
  <c r="P89" i="4"/>
  <c r="P130" i="4"/>
  <c r="P78" i="4"/>
  <c r="P108" i="4"/>
  <c r="P41" i="4"/>
  <c r="P87" i="4"/>
  <c r="P22" i="4"/>
  <c r="P62" i="4"/>
  <c r="P305" i="4"/>
  <c r="P257" i="4"/>
  <c r="P221" i="4"/>
  <c r="P232" i="4"/>
  <c r="P185" i="4"/>
  <c r="P228" i="4"/>
  <c r="P196" i="4"/>
  <c r="P141" i="4"/>
  <c r="P205" i="4"/>
  <c r="P194" i="4"/>
  <c r="P136" i="4"/>
  <c r="P97" i="4"/>
  <c r="P103" i="4"/>
  <c r="P52" i="4"/>
  <c r="P169" i="4"/>
  <c r="P84" i="4"/>
  <c r="P105" i="4"/>
  <c r="P49" i="4"/>
  <c r="P82" i="4"/>
  <c r="P118" i="4"/>
  <c r="P76" i="4"/>
  <c r="P83" i="4"/>
  <c r="P58" i="4"/>
  <c r="P39" i="4"/>
  <c r="P66" i="4"/>
  <c r="P54" i="4"/>
  <c r="P273" i="4"/>
  <c r="P288" i="4"/>
  <c r="P279" i="4"/>
  <c r="P216" i="4"/>
  <c r="P271" i="4"/>
  <c r="P197" i="4"/>
  <c r="P170" i="4"/>
  <c r="P133" i="4"/>
  <c r="P189" i="4"/>
  <c r="P188" i="4"/>
  <c r="P128" i="4"/>
  <c r="P90" i="4"/>
  <c r="P95" i="4"/>
  <c r="P48" i="4"/>
  <c r="P146" i="4"/>
  <c r="P77" i="4"/>
  <c r="P91" i="4"/>
  <c r="P45" i="4"/>
  <c r="P80" i="4"/>
  <c r="P116" i="4"/>
  <c r="P140" i="4"/>
  <c r="P59" i="4"/>
  <c r="P50" i="4"/>
  <c r="P67" i="4"/>
  <c r="P37" i="4"/>
  <c r="P46" i="4"/>
  <c r="P261" i="4"/>
  <c r="P298" i="4"/>
  <c r="P237" i="4"/>
  <c r="P184" i="4"/>
  <c r="P219" i="4"/>
  <c r="P163" i="4"/>
  <c r="P183" i="4"/>
  <c r="P125" i="4"/>
  <c r="P171" i="4"/>
  <c r="P179" i="4"/>
  <c r="P212" i="4"/>
  <c r="P88" i="4"/>
  <c r="P79" i="4"/>
  <c r="P44" i="4"/>
  <c r="P134" i="4"/>
  <c r="P158" i="4"/>
  <c r="P75" i="4"/>
  <c r="P137" i="4"/>
  <c r="P73" i="4"/>
  <c r="P104" i="4"/>
  <c r="P126" i="4"/>
  <c r="P51" i="4"/>
  <c r="P33" i="4"/>
  <c r="P63" i="4"/>
  <c r="P34" i="4"/>
  <c r="P29" i="4"/>
  <c r="P266" i="4"/>
  <c r="P296" i="4"/>
  <c r="P230" i="4"/>
  <c r="P176" i="4"/>
  <c r="P211" i="4"/>
  <c r="P155" i="4"/>
  <c r="P180" i="4"/>
  <c r="P117" i="4"/>
  <c r="P159" i="4"/>
  <c r="P174" i="4"/>
  <c r="P191" i="4"/>
  <c r="P81" i="4"/>
  <c r="P72" i="4"/>
  <c r="P40" i="4"/>
  <c r="P111" i="4"/>
  <c r="P156" i="4"/>
  <c r="P69" i="4"/>
  <c r="P127" i="4"/>
  <c r="P207" i="4"/>
  <c r="P101" i="4"/>
  <c r="P124" i="4"/>
  <c r="P43" i="4"/>
  <c r="P30" i="4"/>
  <c r="P55" i="4"/>
  <c r="P31" i="4"/>
  <c r="P26" i="4"/>
  <c r="P304" i="4"/>
  <c r="P292" i="4"/>
  <c r="P260" i="4"/>
  <c r="P168" i="4"/>
  <c r="P203" i="4"/>
  <c r="P147" i="4"/>
  <c r="P173" i="4"/>
  <c r="P109" i="4"/>
  <c r="P151" i="4"/>
  <c r="P165" i="4"/>
  <c r="P135" i="4"/>
  <c r="P74" i="4"/>
  <c r="P68" i="4"/>
  <c r="P36" i="4"/>
  <c r="P102" i="4"/>
  <c r="P153" i="4"/>
  <c r="P65" i="4"/>
  <c r="P113" i="4"/>
  <c r="P182" i="4"/>
  <c r="P94" i="4"/>
  <c r="P112" i="4"/>
  <c r="P38" i="4"/>
  <c r="P27" i="4"/>
  <c r="P47" i="4"/>
  <c r="P198" i="4"/>
  <c r="P23" i="4"/>
  <c r="P255" i="4"/>
  <c r="P259" i="4"/>
  <c r="P250" i="4"/>
  <c r="P233" i="4"/>
  <c r="P187" i="4"/>
  <c r="P131" i="4"/>
  <c r="P167" i="4"/>
  <c r="P210" i="4"/>
  <c r="P143" i="4"/>
  <c r="P160" i="4"/>
  <c r="P129" i="4"/>
  <c r="P150" i="4"/>
  <c r="P64" i="4"/>
  <c r="P32" i="4"/>
  <c r="P100" i="4"/>
  <c r="P145" i="4"/>
  <c r="P61" i="4"/>
  <c r="P98" i="4"/>
  <c r="P142" i="4"/>
  <c r="P92" i="4"/>
  <c r="P106" i="4"/>
  <c r="P35" i="4"/>
  <c r="P21" i="4"/>
  <c r="P42" i="4"/>
  <c r="P99" i="4"/>
  <c r="P70" i="4"/>
  <c r="P274" i="4"/>
  <c r="P226" i="4"/>
  <c r="P57" i="4"/>
  <c r="P71" i="4"/>
  <c r="P244" i="4"/>
  <c r="P152" i="4"/>
  <c r="P96" i="4"/>
  <c r="P223" i="4"/>
  <c r="P120" i="4"/>
  <c r="P132" i="4"/>
  <c r="P201" i="4"/>
  <c r="P148" i="4"/>
  <c r="P85" i="4"/>
  <c r="P162" i="4"/>
  <c r="P60" i="4"/>
  <c r="P161" i="4"/>
  <c r="P222" i="4"/>
  <c r="P28" i="4"/>
  <c r="P121" i="4"/>
  <c r="P164" i="4"/>
  <c r="P93" i="4"/>
  <c r="P110" i="4"/>
  <c r="P238" i="4"/>
  <c r="P138" i="4"/>
  <c r="P25" i="4"/>
  <c r="P301" i="4"/>
  <c r="Q302" i="4"/>
  <c r="Q306" i="4"/>
  <c r="Q264" i="4"/>
  <c r="Q280" i="4"/>
  <c r="Q276" i="4"/>
  <c r="Q265" i="4"/>
  <c r="Q267" i="4"/>
  <c r="Q252" i="4"/>
  <c r="Q222" i="4"/>
  <c r="Q235" i="4"/>
  <c r="Q177" i="4"/>
  <c r="Q194" i="4"/>
  <c r="Q204" i="4"/>
  <c r="Q155" i="4"/>
  <c r="Q140" i="4"/>
  <c r="Q87" i="4"/>
  <c r="Q190" i="4"/>
  <c r="Q158" i="4"/>
  <c r="Q96" i="4"/>
  <c r="Q189" i="4"/>
  <c r="Q219" i="4"/>
  <c r="Q145" i="4"/>
  <c r="Q64" i="4"/>
  <c r="Q151" i="4"/>
  <c r="Q93" i="4"/>
  <c r="Q119" i="4"/>
  <c r="Q133" i="4"/>
  <c r="Q227" i="4"/>
  <c r="Q62" i="4"/>
  <c r="Q112" i="4"/>
  <c r="Q114" i="4"/>
  <c r="Q45" i="4"/>
  <c r="Q39" i="4"/>
  <c r="Q22" i="4"/>
  <c r="Q78" i="4"/>
  <c r="Q59" i="4"/>
  <c r="Q303" i="4"/>
  <c r="Q298" i="4"/>
  <c r="Q254" i="4"/>
  <c r="Q278" i="4"/>
  <c r="Q257" i="4"/>
  <c r="Q258" i="4"/>
  <c r="Q259" i="4"/>
  <c r="Q244" i="4"/>
  <c r="Q214" i="4"/>
  <c r="Q233" i="4"/>
  <c r="Q169" i="4"/>
  <c r="Q186" i="4"/>
  <c r="Q196" i="4"/>
  <c r="Q147" i="4"/>
  <c r="Q132" i="4"/>
  <c r="Q83" i="4"/>
  <c r="Q183" i="4"/>
  <c r="Q150" i="4"/>
  <c r="Q92" i="4"/>
  <c r="Q211" i="4"/>
  <c r="Q215" i="4"/>
  <c r="Q137" i="4"/>
  <c r="Q60" i="4"/>
  <c r="Q149" i="4"/>
  <c r="Q86" i="4"/>
  <c r="Q107" i="4"/>
  <c r="Q127" i="4"/>
  <c r="Q184" i="4"/>
  <c r="Q58" i="4"/>
  <c r="Q106" i="4"/>
  <c r="Q130" i="4"/>
  <c r="Q33" i="4"/>
  <c r="Q295" i="4"/>
  <c r="Q290" i="4"/>
  <c r="Q287" i="4"/>
  <c r="Q282" i="4"/>
  <c r="Q293" i="4"/>
  <c r="Q270" i="4"/>
  <c r="Q241" i="4"/>
  <c r="Q242" i="4"/>
  <c r="Q281" i="4"/>
  <c r="Q246" i="4"/>
  <c r="Q283" i="4"/>
  <c r="Q217" i="4"/>
  <c r="Q253" i="4"/>
  <c r="Q247" i="4"/>
  <c r="Q213" i="4"/>
  <c r="Q221" i="4"/>
  <c r="Q116" i="4"/>
  <c r="Q75" i="4"/>
  <c r="Q173" i="4"/>
  <c r="Q134" i="4"/>
  <c r="Q84" i="4"/>
  <c r="Q174" i="4"/>
  <c r="Q198" i="4"/>
  <c r="Q122" i="4"/>
  <c r="Q52" i="4"/>
  <c r="Q139" i="4"/>
  <c r="Q279" i="4"/>
  <c r="Q274" i="4"/>
  <c r="Q291" i="4"/>
  <c r="Q268" i="4"/>
  <c r="Q299" i="4"/>
  <c r="Q234" i="4"/>
  <c r="Q277" i="4"/>
  <c r="Q245" i="4"/>
  <c r="Q232" i="4"/>
  <c r="Q209" i="4"/>
  <c r="Q226" i="4"/>
  <c r="Q238" i="4"/>
  <c r="Q197" i="4"/>
  <c r="Q176" i="4"/>
  <c r="Q108" i="4"/>
  <c r="Q275" i="4"/>
  <c r="Q167" i="4"/>
  <c r="Q126" i="4"/>
  <c r="Q80" i="4"/>
  <c r="Q165" i="4"/>
  <c r="Q191" i="4"/>
  <c r="Q109" i="4"/>
  <c r="Q48" i="4"/>
  <c r="Q128" i="4"/>
  <c r="Q271" i="4"/>
  <c r="Q266" i="4"/>
  <c r="Q262" i="4"/>
  <c r="Q256" i="4"/>
  <c r="Q288" i="4"/>
  <c r="Q296" i="4"/>
  <c r="Q273" i="4"/>
  <c r="Q240" i="4"/>
  <c r="Q224" i="4"/>
  <c r="Q201" i="4"/>
  <c r="Q218" i="4"/>
  <c r="Q228" i="4"/>
  <c r="Q181" i="4"/>
  <c r="Q170" i="4"/>
  <c r="Q99" i="4"/>
  <c r="Q229" i="4"/>
  <c r="Q164" i="4"/>
  <c r="Q118" i="4"/>
  <c r="Q76" i="4"/>
  <c r="Q160" i="4"/>
  <c r="Q182" i="4"/>
  <c r="Q103" i="4"/>
  <c r="Q44" i="4"/>
  <c r="Q117" i="4"/>
  <c r="Q138" i="4"/>
  <c r="Q200" i="4"/>
  <c r="Q89" i="4"/>
  <c r="Q121" i="4"/>
  <c r="Q42" i="4"/>
  <c r="Q168" i="4"/>
  <c r="Q162" i="4"/>
  <c r="Q21" i="4"/>
  <c r="Q263" i="4"/>
  <c r="Q289" i="4"/>
  <c r="Q255" i="4"/>
  <c r="Q248" i="4"/>
  <c r="Q286" i="4"/>
  <c r="Q294" i="4"/>
  <c r="Q269" i="4"/>
  <c r="Q237" i="4"/>
  <c r="Q216" i="4"/>
  <c r="Q193" i="4"/>
  <c r="Q210" i="4"/>
  <c r="Q220" i="4"/>
  <c r="Q166" i="4"/>
  <c r="Q156" i="4"/>
  <c r="Q95" i="4"/>
  <c r="Q206" i="4"/>
  <c r="Q195" i="4"/>
  <c r="Q110" i="4"/>
  <c r="Q208" i="4"/>
  <c r="Q152" i="4"/>
  <c r="Q161" i="4"/>
  <c r="Q72" i="4"/>
  <c r="Q187" i="4"/>
  <c r="Q111" i="4"/>
  <c r="Q131" i="4"/>
  <c r="Q159" i="4"/>
  <c r="Q82" i="4"/>
  <c r="Q70" i="4"/>
  <c r="Q171" i="4"/>
  <c r="Q135" i="4"/>
  <c r="Q61" i="4"/>
  <c r="Q81" i="4"/>
  <c r="Q47" i="4"/>
  <c r="Q136" i="4"/>
  <c r="Q23" i="4"/>
  <c r="Q249" i="4"/>
  <c r="Q231" i="4"/>
  <c r="Q188" i="4"/>
  <c r="Q180" i="4"/>
  <c r="Q207" i="4"/>
  <c r="Q77" i="4"/>
  <c r="Q115" i="4"/>
  <c r="Q54" i="4"/>
  <c r="Q97" i="4"/>
  <c r="Q36" i="4"/>
  <c r="Q34" i="4"/>
  <c r="Q26" i="4"/>
  <c r="Q300" i="4"/>
  <c r="Q284" i="4"/>
  <c r="Q239" i="4"/>
  <c r="Q163" i="4"/>
  <c r="Q192" i="4"/>
  <c r="Q153" i="4"/>
  <c r="Q223" i="4"/>
  <c r="Q113" i="4"/>
  <c r="Q50" i="4"/>
  <c r="Q90" i="4"/>
  <c r="Q101" i="4"/>
  <c r="Q31" i="4"/>
  <c r="Q43" i="4"/>
  <c r="Q304" i="4"/>
  <c r="Q250" i="4"/>
  <c r="Q225" i="4"/>
  <c r="Q243" i="4"/>
  <c r="Q142" i="4"/>
  <c r="Q129" i="4"/>
  <c r="Q154" i="4"/>
  <c r="Q98" i="4"/>
  <c r="Q46" i="4"/>
  <c r="Q41" i="4"/>
  <c r="Q94" i="4"/>
  <c r="Q28" i="4"/>
  <c r="Q38" i="4"/>
  <c r="Q285" i="4"/>
  <c r="Q292" i="4"/>
  <c r="Q185" i="4"/>
  <c r="Q148" i="4"/>
  <c r="Q100" i="4"/>
  <c r="Q68" i="4"/>
  <c r="Q125" i="4"/>
  <c r="Q73" i="4"/>
  <c r="Q141" i="4"/>
  <c r="Q53" i="4"/>
  <c r="Q63" i="4"/>
  <c r="Q85" i="4"/>
  <c r="Q51" i="4"/>
  <c r="Q297" i="4"/>
  <c r="Q251" i="4"/>
  <c r="Q261" i="4"/>
  <c r="Q124" i="4"/>
  <c r="Q88" i="4"/>
  <c r="Q56" i="4"/>
  <c r="Q105" i="4"/>
  <c r="Q175" i="4"/>
  <c r="Q71" i="4"/>
  <c r="Q30" i="4"/>
  <c r="Q55" i="4"/>
  <c r="Q57" i="4"/>
  <c r="Q35" i="4"/>
  <c r="Q305" i="4"/>
  <c r="Q260" i="4"/>
  <c r="Q202" i="4"/>
  <c r="Q91" i="4"/>
  <c r="Q205" i="4"/>
  <c r="Q172" i="4"/>
  <c r="Q69" i="4"/>
  <c r="Q143" i="4"/>
  <c r="Q67" i="4"/>
  <c r="Q27" i="4"/>
  <c r="Q25" i="4"/>
  <c r="Q49" i="4"/>
  <c r="Q32" i="4"/>
  <c r="Q272" i="4"/>
  <c r="Q236" i="4"/>
  <c r="Q178" i="4"/>
  <c r="Q79" i="4"/>
  <c r="Q179" i="4"/>
  <c r="Q146" i="4"/>
  <c r="Q65" i="4"/>
  <c r="Q123" i="4"/>
  <c r="Q203" i="4"/>
  <c r="Q24" i="4"/>
  <c r="Q104" i="4"/>
  <c r="Q40" i="4"/>
  <c r="Q102" i="4"/>
  <c r="Q157" i="4"/>
  <c r="Q66" i="4"/>
  <c r="Q301" i="4"/>
  <c r="Q120" i="4"/>
  <c r="Q230" i="4"/>
  <c r="Q74" i="4"/>
  <c r="Q212" i="4"/>
  <c r="Q37" i="4"/>
  <c r="Q199" i="4"/>
  <c r="Q29" i="4"/>
  <c r="Q144" i="4"/>
  <c r="Q299" i="3"/>
  <c r="Q324" i="3"/>
  <c r="Q333" i="3"/>
  <c r="Q269" i="3"/>
  <c r="Q295" i="3"/>
  <c r="Q328" i="3"/>
  <c r="Q283" i="3"/>
  <c r="Q308" i="3"/>
  <c r="Q317" i="3"/>
  <c r="Q253" i="3"/>
  <c r="Q279" i="3"/>
  <c r="Q275" i="3"/>
  <c r="Q300" i="3"/>
  <c r="Q309" i="3"/>
  <c r="Q335" i="3"/>
  <c r="Q271" i="3"/>
  <c r="Q304" i="3"/>
  <c r="Q307" i="3"/>
  <c r="Q284" i="3"/>
  <c r="Q261" i="3"/>
  <c r="Q247" i="3"/>
  <c r="Q264" i="3"/>
  <c r="Q281" i="3"/>
  <c r="Q256" i="3"/>
  <c r="Q262" i="3"/>
  <c r="Q235" i="3"/>
  <c r="Q239" i="3"/>
  <c r="Q244" i="3"/>
  <c r="Q201" i="3"/>
  <c r="Q169" i="3"/>
  <c r="Q137" i="3"/>
  <c r="Q105" i="3"/>
  <c r="Q73" i="3"/>
  <c r="Q237" i="3"/>
  <c r="Q179" i="3"/>
  <c r="Q131" i="3"/>
  <c r="Q215" i="3"/>
  <c r="Q184" i="3"/>
  <c r="Q143" i="3"/>
  <c r="Q102" i="3"/>
  <c r="Q236" i="3"/>
  <c r="Q171" i="3"/>
  <c r="Q130" i="3"/>
  <c r="Q84" i="3"/>
  <c r="Q190" i="3"/>
  <c r="Q144" i="3"/>
  <c r="Q103" i="3"/>
  <c r="Q62" i="3"/>
  <c r="Q44" i="3"/>
  <c r="Q99" i="3"/>
  <c r="Q31" i="3"/>
  <c r="Q49" i="3"/>
  <c r="Q68" i="3"/>
  <c r="Q28" i="3"/>
  <c r="Q25" i="3"/>
  <c r="Q291" i="3"/>
  <c r="Q276" i="3"/>
  <c r="Q327" i="3"/>
  <c r="Q336" i="3"/>
  <c r="Q337" i="3"/>
  <c r="Q273" i="3"/>
  <c r="Q238" i="3"/>
  <c r="Q330" i="3"/>
  <c r="Q227" i="3"/>
  <c r="Q231" i="3"/>
  <c r="Q242" i="3"/>
  <c r="Q197" i="3"/>
  <c r="Q165" i="3"/>
  <c r="Q133" i="3"/>
  <c r="Q101" i="3"/>
  <c r="Q69" i="3"/>
  <c r="Q225" i="3"/>
  <c r="Q172" i="3"/>
  <c r="Q122" i="3"/>
  <c r="Q226" i="3"/>
  <c r="Q182" i="3"/>
  <c r="Q136" i="3"/>
  <c r="Q95" i="3"/>
  <c r="Q221" i="3"/>
  <c r="Q164" i="3"/>
  <c r="Q123" i="3"/>
  <c r="Q82" i="3"/>
  <c r="Q183" i="3"/>
  <c r="Q142" i="3"/>
  <c r="Q96" i="3"/>
  <c r="Q26" i="3"/>
  <c r="Q40" i="3"/>
  <c r="Q92" i="3"/>
  <c r="Q29" i="3"/>
  <c r="Q43" i="3"/>
  <c r="Q57" i="3"/>
  <c r="Q22" i="3"/>
  <c r="Q267" i="3"/>
  <c r="Q268" i="3"/>
  <c r="Q319" i="3"/>
  <c r="Q320" i="3"/>
  <c r="Q329" i="3"/>
  <c r="Q265" i="3"/>
  <c r="Q230" i="3"/>
  <c r="Q310" i="3"/>
  <c r="Q219" i="3"/>
  <c r="Q298" i="3"/>
  <c r="Q266" i="3"/>
  <c r="Q193" i="3"/>
  <c r="Q161" i="3"/>
  <c r="Q129" i="3"/>
  <c r="Q97" i="3"/>
  <c r="Q65" i="3"/>
  <c r="Q213" i="3"/>
  <c r="Q163" i="3"/>
  <c r="Q115" i="3"/>
  <c r="Q218" i="3"/>
  <c r="Q175" i="3"/>
  <c r="Q134" i="3"/>
  <c r="Q88" i="3"/>
  <c r="Q203" i="3"/>
  <c r="Q162" i="3"/>
  <c r="Q116" i="3"/>
  <c r="Q214" i="3"/>
  <c r="Q176" i="3"/>
  <c r="Q135" i="3"/>
  <c r="Q94" i="3"/>
  <c r="Q76" i="3"/>
  <c r="Q36" i="3"/>
  <c r="Q83" i="3"/>
  <c r="Q23" i="3"/>
  <c r="Q41" i="3"/>
  <c r="Q51" i="3"/>
  <c r="Q50" i="3"/>
  <c r="Q259" i="3"/>
  <c r="Q325" i="3"/>
  <c r="Q311" i="3"/>
  <c r="Q312" i="3"/>
  <c r="Q321" i="3"/>
  <c r="Q257" i="3"/>
  <c r="Q222" i="3"/>
  <c r="Q282" i="3"/>
  <c r="Q249" i="3"/>
  <c r="Q290" i="3"/>
  <c r="Q240" i="3"/>
  <c r="Q189" i="3"/>
  <c r="Q157" i="3"/>
  <c r="Q125" i="3"/>
  <c r="Q93" i="3"/>
  <c r="Q61" i="3"/>
  <c r="Q204" i="3"/>
  <c r="Q156" i="3"/>
  <c r="Q108" i="3"/>
  <c r="Q217" i="3"/>
  <c r="Q168" i="3"/>
  <c r="Q127" i="3"/>
  <c r="Q86" i="3"/>
  <c r="Q196" i="3"/>
  <c r="Q155" i="3"/>
  <c r="Q114" i="3"/>
  <c r="Q233" i="3"/>
  <c r="Q174" i="3"/>
  <c r="Q128" i="3"/>
  <c r="Q87" i="3"/>
  <c r="Q67" i="3"/>
  <c r="Q32" i="3"/>
  <c r="Q74" i="3"/>
  <c r="Q75" i="3"/>
  <c r="Q34" i="3"/>
  <c r="Q39" i="3"/>
  <c r="Q59" i="3"/>
  <c r="Q251" i="3"/>
  <c r="Q301" i="3"/>
  <c r="Q303" i="3"/>
  <c r="Q296" i="3"/>
  <c r="Q313" i="3"/>
  <c r="Q318" i="3"/>
  <c r="Q322" i="3"/>
  <c r="Q258" i="3"/>
  <c r="Q278" i="3"/>
  <c r="Q248" i="3"/>
  <c r="Q232" i="3"/>
  <c r="Q185" i="3"/>
  <c r="Q153" i="3"/>
  <c r="Q121" i="3"/>
  <c r="Q89" i="3"/>
  <c r="Q254" i="3"/>
  <c r="Q202" i="3"/>
  <c r="Q154" i="3"/>
  <c r="Q90" i="3"/>
  <c r="Q208" i="3"/>
  <c r="Q166" i="3"/>
  <c r="Q120" i="3"/>
  <c r="Q79" i="3"/>
  <c r="Q194" i="3"/>
  <c r="Q148" i="3"/>
  <c r="Q107" i="3"/>
  <c r="Q220" i="3"/>
  <c r="Q167" i="3"/>
  <c r="Q126" i="3"/>
  <c r="Q80" i="3"/>
  <c r="Q207" i="3"/>
  <c r="Q27" i="3"/>
  <c r="Q60" i="3"/>
  <c r="Q66" i="3"/>
  <c r="Q21" i="3"/>
  <c r="Q37" i="3"/>
  <c r="Q46" i="3"/>
  <c r="Q331" i="3"/>
  <c r="Q332" i="3"/>
  <c r="Q293" i="3"/>
  <c r="Q287" i="3"/>
  <c r="Q288" i="3"/>
  <c r="Q305" i="3"/>
  <c r="Q326" i="3"/>
  <c r="Q314" i="3"/>
  <c r="Q252" i="3"/>
  <c r="Q245" i="3"/>
  <c r="Q302" i="3"/>
  <c r="Q224" i="3"/>
  <c r="Q181" i="3"/>
  <c r="Q149" i="3"/>
  <c r="Q117" i="3"/>
  <c r="Q85" i="3"/>
  <c r="Q250" i="3"/>
  <c r="Q195" i="3"/>
  <c r="Q147" i="3"/>
  <c r="Q234" i="3"/>
  <c r="Q200" i="3"/>
  <c r="Q159" i="3"/>
  <c r="Q118" i="3"/>
  <c r="Q223" i="3"/>
  <c r="Q187" i="3"/>
  <c r="Q146" i="3"/>
  <c r="Q100" i="3"/>
  <c r="Q211" i="3"/>
  <c r="Q160" i="3"/>
  <c r="Q119" i="3"/>
  <c r="Q78" i="3"/>
  <c r="Q56" i="3"/>
  <c r="Q170" i="3"/>
  <c r="Q72" i="3"/>
  <c r="Q63" i="3"/>
  <c r="Q53" i="3"/>
  <c r="Q30" i="3"/>
  <c r="Q42" i="3"/>
  <c r="Q315" i="3"/>
  <c r="Q292" i="3"/>
  <c r="Q277" i="3"/>
  <c r="Q255" i="3"/>
  <c r="Q272" i="3"/>
  <c r="Q289" i="3"/>
  <c r="Q306" i="3"/>
  <c r="Q274" i="3"/>
  <c r="Q243" i="3"/>
  <c r="Q286" i="3"/>
  <c r="Q270" i="3"/>
  <c r="Q205" i="3"/>
  <c r="Q173" i="3"/>
  <c r="Q141" i="3"/>
  <c r="Q109" i="3"/>
  <c r="Q77" i="3"/>
  <c r="Q210" i="3"/>
  <c r="Q186" i="3"/>
  <c r="Q138" i="3"/>
  <c r="Q228" i="3"/>
  <c r="Q191" i="3"/>
  <c r="Q150" i="3"/>
  <c r="Q104" i="3"/>
  <c r="Q206" i="3"/>
  <c r="Q178" i="3"/>
  <c r="Q132" i="3"/>
  <c r="Q91" i="3"/>
  <c r="Q192" i="3"/>
  <c r="Q151" i="3"/>
  <c r="Q110" i="3"/>
  <c r="Q64" i="3"/>
  <c r="Q48" i="3"/>
  <c r="Q106" i="3"/>
  <c r="Q38" i="3"/>
  <c r="Q45" i="3"/>
  <c r="Q24" i="3"/>
  <c r="Q55" i="3"/>
  <c r="Q33" i="3"/>
  <c r="Q323" i="3"/>
  <c r="Q246" i="3"/>
  <c r="Q216" i="3"/>
  <c r="Q180" i="3"/>
  <c r="Q124" i="3"/>
  <c r="Q316" i="3"/>
  <c r="Q241" i="3"/>
  <c r="Q188" i="3"/>
  <c r="Q139" i="3"/>
  <c r="Q54" i="3"/>
  <c r="Q285" i="3"/>
  <c r="Q260" i="3"/>
  <c r="Q140" i="3"/>
  <c r="Q98" i="3"/>
  <c r="Q58" i="3"/>
  <c r="Q263" i="3"/>
  <c r="Q209" i="3"/>
  <c r="Q229" i="3"/>
  <c r="Q199" i="3"/>
  <c r="Q47" i="3"/>
  <c r="Q280" i="3"/>
  <c r="Q177" i="3"/>
  <c r="Q198" i="3"/>
  <c r="Q158" i="3"/>
  <c r="Q70" i="3"/>
  <c r="Q297" i="3"/>
  <c r="Q145" i="3"/>
  <c r="Q152" i="3"/>
  <c r="Q112" i="3"/>
  <c r="Q35" i="3"/>
  <c r="Q334" i="3"/>
  <c r="Q113" i="3"/>
  <c r="Q111" i="3"/>
  <c r="Q71" i="3"/>
  <c r="Q294" i="3"/>
  <c r="Q81" i="3"/>
  <c r="Q212" i="3"/>
  <c r="Q52" i="3"/>
  <c r="P274" i="3"/>
  <c r="P299" i="3"/>
  <c r="P308" i="3"/>
  <c r="P334" i="3"/>
  <c r="P270" i="3"/>
  <c r="P303" i="3"/>
  <c r="P320" i="3"/>
  <c r="P256" i="3"/>
  <c r="P313" i="3"/>
  <c r="P289" i="3"/>
  <c r="P251" i="3"/>
  <c r="P233" i="3"/>
  <c r="P273" i="3"/>
  <c r="P228" i="3"/>
  <c r="P205" i="3"/>
  <c r="P173" i="3"/>
  <c r="P141" i="3"/>
  <c r="P109" i="3"/>
  <c r="P77" i="3"/>
  <c r="P213" i="3"/>
  <c r="P170" i="3"/>
  <c r="P124" i="3"/>
  <c r="P182" i="3"/>
  <c r="P136" i="3"/>
  <c r="P95" i="3"/>
  <c r="P194" i="3"/>
  <c r="P148" i="3"/>
  <c r="P55" i="3"/>
  <c r="P56" i="3"/>
  <c r="P176" i="3"/>
  <c r="P135" i="3"/>
  <c r="P94" i="3"/>
  <c r="P48" i="3"/>
  <c r="P108" i="3"/>
  <c r="P107" i="3"/>
  <c r="P106" i="3"/>
  <c r="P27" i="3"/>
  <c r="P83" i="3"/>
  <c r="P70" i="3"/>
  <c r="P330" i="3"/>
  <c r="P266" i="3"/>
  <c r="P291" i="3"/>
  <c r="P300" i="3"/>
  <c r="P326" i="3"/>
  <c r="P262" i="3"/>
  <c r="P295" i="3"/>
  <c r="P312" i="3"/>
  <c r="P317" i="3"/>
  <c r="P285" i="3"/>
  <c r="P259" i="3"/>
  <c r="P249" i="3"/>
  <c r="P297" i="3"/>
  <c r="P269" i="3"/>
  <c r="P222" i="3"/>
  <c r="P201" i="3"/>
  <c r="P169" i="3"/>
  <c r="P137" i="3"/>
  <c r="P105" i="3"/>
  <c r="P73" i="3"/>
  <c r="P204" i="3"/>
  <c r="P163" i="3"/>
  <c r="P215" i="3"/>
  <c r="P175" i="3"/>
  <c r="P134" i="3"/>
  <c r="P88" i="3"/>
  <c r="P187" i="3"/>
  <c r="P146" i="3"/>
  <c r="P51" i="3"/>
  <c r="P52" i="3"/>
  <c r="P174" i="3"/>
  <c r="P128" i="3"/>
  <c r="P87" i="3"/>
  <c r="P44" i="3"/>
  <c r="P72" i="3"/>
  <c r="P100" i="3"/>
  <c r="P99" i="3"/>
  <c r="P21" i="3"/>
  <c r="P68" i="3"/>
  <c r="P67" i="3"/>
  <c r="P322" i="3"/>
  <c r="P258" i="3"/>
  <c r="P283" i="3"/>
  <c r="P292" i="3"/>
  <c r="P318" i="3"/>
  <c r="P254" i="3"/>
  <c r="P287" i="3"/>
  <c r="P304" i="3"/>
  <c r="P325" i="3"/>
  <c r="P261" i="3"/>
  <c r="P242" i="3"/>
  <c r="P333" i="3"/>
  <c r="P293" i="3"/>
  <c r="P265" i="3"/>
  <c r="P220" i="3"/>
  <c r="P197" i="3"/>
  <c r="P165" i="3"/>
  <c r="P133" i="3"/>
  <c r="P101" i="3"/>
  <c r="P314" i="3"/>
  <c r="P250" i="3"/>
  <c r="P275" i="3"/>
  <c r="P284" i="3"/>
  <c r="P310" i="3"/>
  <c r="P246" i="3"/>
  <c r="P279" i="3"/>
  <c r="P296" i="3"/>
  <c r="P305" i="3"/>
  <c r="P329" i="3"/>
  <c r="P234" i="3"/>
  <c r="P257" i="3"/>
  <c r="P239" i="3"/>
  <c r="P247" i="3"/>
  <c r="P208" i="3"/>
  <c r="P193" i="3"/>
  <c r="P161" i="3"/>
  <c r="P129" i="3"/>
  <c r="P97" i="3"/>
  <c r="P65" i="3"/>
  <c r="P195" i="3"/>
  <c r="P154" i="3"/>
  <c r="P217" i="3"/>
  <c r="P166" i="3"/>
  <c r="P120" i="3"/>
  <c r="P79" i="3"/>
  <c r="P178" i="3"/>
  <c r="P132" i="3"/>
  <c r="P43" i="3"/>
  <c r="P211" i="3"/>
  <c r="P160" i="3"/>
  <c r="P119" i="3"/>
  <c r="P78" i="3"/>
  <c r="P123" i="3"/>
  <c r="P38" i="3"/>
  <c r="P66" i="3"/>
  <c r="P74" i="3"/>
  <c r="P91" i="3"/>
  <c r="P37" i="3"/>
  <c r="P22" i="3"/>
  <c r="P306" i="3"/>
  <c r="P331" i="3"/>
  <c r="P267" i="3"/>
  <c r="P276" i="3"/>
  <c r="P302" i="3"/>
  <c r="P335" i="3"/>
  <c r="P271" i="3"/>
  <c r="P288" i="3"/>
  <c r="P277" i="3"/>
  <c r="P321" i="3"/>
  <c r="P226" i="3"/>
  <c r="P245" i="3"/>
  <c r="P231" i="3"/>
  <c r="P244" i="3"/>
  <c r="P240" i="3"/>
  <c r="P189" i="3"/>
  <c r="P157" i="3"/>
  <c r="P125" i="3"/>
  <c r="P93" i="3"/>
  <c r="P61" i="3"/>
  <c r="P188" i="3"/>
  <c r="P147" i="3"/>
  <c r="P200" i="3"/>
  <c r="P159" i="3"/>
  <c r="P118" i="3"/>
  <c r="P212" i="3"/>
  <c r="P171" i="3"/>
  <c r="P130" i="3"/>
  <c r="P39" i="3"/>
  <c r="P199" i="3"/>
  <c r="P158" i="3"/>
  <c r="P112" i="3"/>
  <c r="P71" i="3"/>
  <c r="P116" i="3"/>
  <c r="P36" i="3"/>
  <c r="P63" i="3"/>
  <c r="P49" i="3"/>
  <c r="P84" i="3"/>
  <c r="P30" i="3"/>
  <c r="P46" i="3"/>
  <c r="P298" i="3"/>
  <c r="P323" i="3"/>
  <c r="P332" i="3"/>
  <c r="P268" i="3"/>
  <c r="P294" i="3"/>
  <c r="P327" i="3"/>
  <c r="P263" i="3"/>
  <c r="P280" i="3"/>
  <c r="P237" i="3"/>
  <c r="P301" i="3"/>
  <c r="P218" i="3"/>
  <c r="P243" i="3"/>
  <c r="P223" i="3"/>
  <c r="P238" i="3"/>
  <c r="P232" i="3"/>
  <c r="P185" i="3"/>
  <c r="P153" i="3"/>
  <c r="P121" i="3"/>
  <c r="P89" i="3"/>
  <c r="P207" i="3"/>
  <c r="P186" i="3"/>
  <c r="P140" i="3"/>
  <c r="P198" i="3"/>
  <c r="P152" i="3"/>
  <c r="P111" i="3"/>
  <c r="P206" i="3"/>
  <c r="P164" i="3"/>
  <c r="P216" i="3"/>
  <c r="P35" i="3"/>
  <c r="P192" i="3"/>
  <c r="P151" i="3"/>
  <c r="P110" i="3"/>
  <c r="P64" i="3"/>
  <c r="P50" i="3"/>
  <c r="P29" i="3"/>
  <c r="P60" i="3"/>
  <c r="P41" i="3"/>
  <c r="P53" i="3"/>
  <c r="P76" i="3"/>
  <c r="P40" i="3"/>
  <c r="P282" i="3"/>
  <c r="P307" i="3"/>
  <c r="P316" i="3"/>
  <c r="P252" i="3"/>
  <c r="P278" i="3"/>
  <c r="P311" i="3"/>
  <c r="P328" i="3"/>
  <c r="P264" i="3"/>
  <c r="P221" i="3"/>
  <c r="P337" i="3"/>
  <c r="P253" i="3"/>
  <c r="P235" i="3"/>
  <c r="P309" i="3"/>
  <c r="P230" i="3"/>
  <c r="P209" i="3"/>
  <c r="P177" i="3"/>
  <c r="P145" i="3"/>
  <c r="P113" i="3"/>
  <c r="P81" i="3"/>
  <c r="P225" i="3"/>
  <c r="P172" i="3"/>
  <c r="P131" i="3"/>
  <c r="P184" i="3"/>
  <c r="P143" i="3"/>
  <c r="P102" i="3"/>
  <c r="P196" i="3"/>
  <c r="P155" i="3"/>
  <c r="P59" i="3"/>
  <c r="P25" i="3"/>
  <c r="P183" i="3"/>
  <c r="P142" i="3"/>
  <c r="P96" i="3"/>
  <c r="P26" i="3"/>
  <c r="P115" i="3"/>
  <c r="P114" i="3"/>
  <c r="P45" i="3"/>
  <c r="P32" i="3"/>
  <c r="P90" i="3"/>
  <c r="P82" i="3"/>
  <c r="P336" i="3"/>
  <c r="P224" i="3"/>
  <c r="P179" i="3"/>
  <c r="P104" i="3"/>
  <c r="P31" i="3"/>
  <c r="P62" i="3"/>
  <c r="P34" i="3"/>
  <c r="P272" i="3"/>
  <c r="P181" i="3"/>
  <c r="P156" i="3"/>
  <c r="P86" i="3"/>
  <c r="P219" i="3"/>
  <c r="P42" i="3"/>
  <c r="P98" i="3"/>
  <c r="P290" i="3"/>
  <c r="P229" i="3"/>
  <c r="P149" i="3"/>
  <c r="P138" i="3"/>
  <c r="P203" i="3"/>
  <c r="P190" i="3"/>
  <c r="P122" i="3"/>
  <c r="P24" i="3"/>
  <c r="P315" i="3"/>
  <c r="P281" i="3"/>
  <c r="P117" i="3"/>
  <c r="P210" i="3"/>
  <c r="P180" i="3"/>
  <c r="P167" i="3"/>
  <c r="P54" i="3"/>
  <c r="P57" i="3"/>
  <c r="P324" i="3"/>
  <c r="P255" i="3"/>
  <c r="P85" i="3"/>
  <c r="P191" i="3"/>
  <c r="P162" i="3"/>
  <c r="P144" i="3"/>
  <c r="P23" i="3"/>
  <c r="P33" i="3"/>
  <c r="P260" i="3"/>
  <c r="P241" i="3"/>
  <c r="P69" i="3"/>
  <c r="P168" i="3"/>
  <c r="P139" i="3"/>
  <c r="P126" i="3"/>
  <c r="P75" i="3"/>
  <c r="P28" i="3"/>
  <c r="P286" i="3"/>
  <c r="P248" i="3"/>
  <c r="P227" i="3"/>
  <c r="P150" i="3"/>
  <c r="P214" i="3"/>
  <c r="P103" i="3"/>
  <c r="P58" i="3"/>
  <c r="P319" i="3"/>
  <c r="P236" i="3"/>
  <c r="P202" i="3"/>
  <c r="P127" i="3"/>
  <c r="P47" i="3"/>
  <c r="P80" i="3"/>
  <c r="P92" i="3"/>
  <c r="O301" i="4"/>
  <c r="O288" i="4"/>
  <c r="O289" i="4"/>
  <c r="O262" i="4"/>
  <c r="O270" i="4"/>
  <c r="O248" i="4"/>
  <c r="O294" i="4"/>
  <c r="O243" i="4"/>
  <c r="O249" i="4"/>
  <c r="O231" i="4"/>
  <c r="O167" i="4"/>
  <c r="O184" i="4"/>
  <c r="O210" i="4"/>
  <c r="O182" i="4"/>
  <c r="O304" i="4"/>
  <c r="O260" i="4"/>
  <c r="O287" i="4"/>
  <c r="O291" i="4"/>
  <c r="O268" i="4"/>
  <c r="O265" i="4"/>
  <c r="O242" i="4"/>
  <c r="O244" i="4"/>
  <c r="O281" i="4"/>
  <c r="O183" i="4"/>
  <c r="O200" i="4"/>
  <c r="O226" i="4"/>
  <c r="O198" i="4"/>
  <c r="O293" i="4"/>
  <c r="O264" i="4"/>
  <c r="O297" i="4"/>
  <c r="O255" i="4"/>
  <c r="O299" i="4"/>
  <c r="O250" i="4"/>
  <c r="O245" i="4"/>
  <c r="O207" i="4"/>
  <c r="O208" i="4"/>
  <c r="O202" i="4"/>
  <c r="O153" i="4"/>
  <c r="O130" i="4"/>
  <c r="O86" i="4"/>
  <c r="O176" i="4"/>
  <c r="O140" i="4"/>
  <c r="O87" i="4"/>
  <c r="O180" i="4"/>
  <c r="O158" i="4"/>
  <c r="O159" i="4"/>
  <c r="O63" i="4"/>
  <c r="O97" i="4"/>
  <c r="O103" i="4"/>
  <c r="O131" i="4"/>
  <c r="O174" i="4"/>
  <c r="O69" i="4"/>
  <c r="O179" i="4"/>
  <c r="O141" i="4"/>
  <c r="O26" i="4"/>
  <c r="O43" i="4"/>
  <c r="O50" i="4"/>
  <c r="O60" i="4"/>
  <c r="O92" i="4"/>
  <c r="O46" i="4"/>
  <c r="O285" i="4"/>
  <c r="O279" i="4"/>
  <c r="O266" i="4"/>
  <c r="O247" i="4"/>
  <c r="O286" i="4"/>
  <c r="O273" i="4"/>
  <c r="O237" i="4"/>
  <c r="O199" i="4"/>
  <c r="O192" i="4"/>
  <c r="O194" i="4"/>
  <c r="O213" i="4"/>
  <c r="O122" i="4"/>
  <c r="O82" i="4"/>
  <c r="O166" i="4"/>
  <c r="O132" i="4"/>
  <c r="O83" i="4"/>
  <c r="O173" i="4"/>
  <c r="O150" i="4"/>
  <c r="O151" i="4"/>
  <c r="O59" i="4"/>
  <c r="O88" i="4"/>
  <c r="O72" i="4"/>
  <c r="O125" i="4"/>
  <c r="O157" i="4"/>
  <c r="O65" i="4"/>
  <c r="O136" i="4"/>
  <c r="O118" i="4"/>
  <c r="O23" i="4"/>
  <c r="O38" i="4"/>
  <c r="O36" i="4"/>
  <c r="O52" i="4"/>
  <c r="O85" i="4"/>
  <c r="O160" i="4"/>
  <c r="O277" i="4"/>
  <c r="O271" i="4"/>
  <c r="O254" i="4"/>
  <c r="O239" i="4"/>
  <c r="O276" i="4"/>
  <c r="O238" i="4"/>
  <c r="O230" i="4"/>
  <c r="O191" i="4"/>
  <c r="O233" i="4"/>
  <c r="O186" i="4"/>
  <c r="O193" i="4"/>
  <c r="O114" i="4"/>
  <c r="O78" i="4"/>
  <c r="O163" i="4"/>
  <c r="O124" i="4"/>
  <c r="O79" i="4"/>
  <c r="O234" i="4"/>
  <c r="O142" i="4"/>
  <c r="O143" i="4"/>
  <c r="O55" i="4"/>
  <c r="O81" i="4"/>
  <c r="O68" i="4"/>
  <c r="O111" i="4"/>
  <c r="O145" i="4"/>
  <c r="O61" i="4"/>
  <c r="O121" i="4"/>
  <c r="O104" i="4"/>
  <c r="O188" i="4"/>
  <c r="O35" i="4"/>
  <c r="O33" i="4"/>
  <c r="O44" i="4"/>
  <c r="O40" i="4"/>
  <c r="O269" i="4"/>
  <c r="O252" i="4"/>
  <c r="O246" i="4"/>
  <c r="O282" i="4"/>
  <c r="O257" i="4"/>
  <c r="O228" i="4"/>
  <c r="O222" i="4"/>
  <c r="O175" i="4"/>
  <c r="O302" i="4"/>
  <c r="O283" i="4"/>
  <c r="O305" i="4"/>
  <c r="O274" i="4"/>
  <c r="O290" i="4"/>
  <c r="O220" i="4"/>
  <c r="O214" i="4"/>
  <c r="O235" i="4"/>
  <c r="O259" i="4"/>
  <c r="O203" i="4"/>
  <c r="O162" i="4"/>
  <c r="O102" i="4"/>
  <c r="O221" i="4"/>
  <c r="O196" i="4"/>
  <c r="O108" i="4"/>
  <c r="O209" i="4"/>
  <c r="O201" i="4"/>
  <c r="O211" i="4"/>
  <c r="O126" i="4"/>
  <c r="O47" i="4"/>
  <c r="O147" i="4"/>
  <c r="O204" i="4"/>
  <c r="O100" i="4"/>
  <c r="O133" i="4"/>
  <c r="O53" i="4"/>
  <c r="O70" i="4"/>
  <c r="O127" i="4"/>
  <c r="O89" i="4"/>
  <c r="O113" i="4"/>
  <c r="O27" i="4"/>
  <c r="O28" i="4"/>
  <c r="O34" i="4"/>
  <c r="O296" i="4"/>
  <c r="O275" i="4"/>
  <c r="O303" i="4"/>
  <c r="O256" i="4"/>
  <c r="O284" i="4"/>
  <c r="O212" i="4"/>
  <c r="O236" i="4"/>
  <c r="O232" i="4"/>
  <c r="O251" i="4"/>
  <c r="O187" i="4"/>
  <c r="O154" i="4"/>
  <c r="O98" i="4"/>
  <c r="O197" i="4"/>
  <c r="O170" i="4"/>
  <c r="O99" i="4"/>
  <c r="O206" i="4"/>
  <c r="O185" i="4"/>
  <c r="O205" i="4"/>
  <c r="O112" i="4"/>
  <c r="O129" i="4"/>
  <c r="O139" i="4"/>
  <c r="O155" i="4"/>
  <c r="O93" i="4"/>
  <c r="O119" i="4"/>
  <c r="O49" i="4"/>
  <c r="O66" i="4"/>
  <c r="O76" i="4"/>
  <c r="O64" i="4"/>
  <c r="O80" i="4"/>
  <c r="O21" i="4"/>
  <c r="O25" i="4"/>
  <c r="O31" i="4"/>
  <c r="O280" i="4"/>
  <c r="O261" i="4"/>
  <c r="O295" i="4"/>
  <c r="O240" i="4"/>
  <c r="O263" i="4"/>
  <c r="O298" i="4"/>
  <c r="O223" i="4"/>
  <c r="O224" i="4"/>
  <c r="O241" i="4"/>
  <c r="O169" i="4"/>
  <c r="O146" i="4"/>
  <c r="O94" i="4"/>
  <c r="O181" i="4"/>
  <c r="O156" i="4"/>
  <c r="O95" i="4"/>
  <c r="O195" i="4"/>
  <c r="O177" i="4"/>
  <c r="O189" i="4"/>
  <c r="O71" i="4"/>
  <c r="O120" i="4"/>
  <c r="O128" i="4"/>
  <c r="O152" i="4"/>
  <c r="O84" i="4"/>
  <c r="O115" i="4"/>
  <c r="O45" i="4"/>
  <c r="O165" i="4"/>
  <c r="O32" i="4"/>
  <c r="O56" i="4"/>
  <c r="O73" i="4"/>
  <c r="O101" i="4"/>
  <c r="O22" i="4"/>
  <c r="O62" i="4"/>
  <c r="O272" i="4"/>
  <c r="O292" i="4"/>
  <c r="O74" i="4"/>
  <c r="O217" i="4"/>
  <c r="O149" i="4"/>
  <c r="O57" i="4"/>
  <c r="O24" i="4"/>
  <c r="O253" i="4"/>
  <c r="O218" i="4"/>
  <c r="O178" i="4"/>
  <c r="O168" i="4"/>
  <c r="O117" i="4"/>
  <c r="O41" i="4"/>
  <c r="O58" i="4"/>
  <c r="O278" i="4"/>
  <c r="O227" i="4"/>
  <c r="O229" i="4"/>
  <c r="O225" i="4"/>
  <c r="O219" i="4"/>
  <c r="O110" i="4"/>
  <c r="O30" i="4"/>
  <c r="O300" i="4"/>
  <c r="O161" i="4"/>
  <c r="O148" i="4"/>
  <c r="O171" i="4"/>
  <c r="O134" i="4"/>
  <c r="O164" i="4"/>
  <c r="O39" i="4"/>
  <c r="O258" i="4"/>
  <c r="O172" i="4"/>
  <c r="O116" i="4"/>
  <c r="O135" i="4"/>
  <c r="O107" i="4"/>
  <c r="O137" i="4"/>
  <c r="O42" i="4"/>
  <c r="O267" i="4"/>
  <c r="O138" i="4"/>
  <c r="O91" i="4"/>
  <c r="O67" i="4"/>
  <c r="O77" i="4"/>
  <c r="O29" i="4"/>
  <c r="O123" i="4"/>
  <c r="O215" i="4"/>
  <c r="O106" i="4"/>
  <c r="O75" i="4"/>
  <c r="O51" i="4"/>
  <c r="O144" i="4"/>
  <c r="O96" i="4"/>
  <c r="O37" i="4"/>
  <c r="O306" i="4"/>
  <c r="O216" i="4"/>
  <c r="O90" i="4"/>
  <c r="O190" i="4"/>
  <c r="O109" i="4"/>
  <c r="O105" i="4"/>
  <c r="O48" i="4"/>
  <c r="O54" i="4"/>
  <c r="O7" i="4"/>
  <c r="E4" i="4" s="1"/>
  <c r="O281" i="3"/>
  <c r="O306" i="3"/>
  <c r="O315" i="3"/>
  <c r="O251" i="3"/>
  <c r="O277" i="3"/>
  <c r="O310" i="3"/>
  <c r="O327" i="3"/>
  <c r="O263" i="3"/>
  <c r="O236" i="3"/>
  <c r="O288" i="3"/>
  <c r="O254" i="3"/>
  <c r="O296" i="3"/>
  <c r="O227" i="3"/>
  <c r="O226" i="3"/>
  <c r="O188" i="3"/>
  <c r="O156" i="3"/>
  <c r="O124" i="3"/>
  <c r="O92" i="3"/>
  <c r="O60" i="3"/>
  <c r="O199" i="3"/>
  <c r="O151" i="3"/>
  <c r="O110" i="3"/>
  <c r="O195" i="3"/>
  <c r="O154" i="3"/>
  <c r="O113" i="3"/>
  <c r="O223" i="3"/>
  <c r="O166" i="3"/>
  <c r="O125" i="3"/>
  <c r="O337" i="3"/>
  <c r="O273" i="3"/>
  <c r="O298" i="3"/>
  <c r="O307" i="3"/>
  <c r="O333" i="3"/>
  <c r="O269" i="3"/>
  <c r="O302" i="3"/>
  <c r="O319" i="3"/>
  <c r="O255" i="3"/>
  <c r="O228" i="3"/>
  <c r="O329" i="3"/>
  <c r="O265" i="3"/>
  <c r="O290" i="3"/>
  <c r="O299" i="3"/>
  <c r="O325" i="3"/>
  <c r="O261" i="3"/>
  <c r="O294" i="3"/>
  <c r="O311" i="3"/>
  <c r="O316" i="3"/>
  <c r="O220" i="3"/>
  <c r="O241" i="3"/>
  <c r="O232" i="3"/>
  <c r="O256" i="3"/>
  <c r="O239" i="3"/>
  <c r="O215" i="3"/>
  <c r="O180" i="3"/>
  <c r="O148" i="3"/>
  <c r="O116" i="3"/>
  <c r="O84" i="3"/>
  <c r="O321" i="3"/>
  <c r="O257" i="3"/>
  <c r="O282" i="3"/>
  <c r="O291" i="3"/>
  <c r="O317" i="3"/>
  <c r="O253" i="3"/>
  <c r="O286" i="3"/>
  <c r="O303" i="3"/>
  <c r="O324" i="3"/>
  <c r="O320" i="3"/>
  <c r="O233" i="3"/>
  <c r="O224" i="3"/>
  <c r="O237" i="3"/>
  <c r="O231" i="3"/>
  <c r="O207" i="3"/>
  <c r="O176" i="3"/>
  <c r="O144" i="3"/>
  <c r="O112" i="3"/>
  <c r="O80" i="3"/>
  <c r="O313" i="3"/>
  <c r="O249" i="3"/>
  <c r="O274" i="3"/>
  <c r="O283" i="3"/>
  <c r="O309" i="3"/>
  <c r="O245" i="3"/>
  <c r="O278" i="3"/>
  <c r="O295" i="3"/>
  <c r="O332" i="3"/>
  <c r="O292" i="3"/>
  <c r="O225" i="3"/>
  <c r="O252" i="3"/>
  <c r="O272" i="3"/>
  <c r="O260" i="3"/>
  <c r="O204" i="3"/>
  <c r="O172" i="3"/>
  <c r="O140" i="3"/>
  <c r="O108" i="3"/>
  <c r="O76" i="3"/>
  <c r="O305" i="3"/>
  <c r="O330" i="3"/>
  <c r="O266" i="3"/>
  <c r="O275" i="3"/>
  <c r="O301" i="3"/>
  <c r="O334" i="3"/>
  <c r="O270" i="3"/>
  <c r="O287" i="3"/>
  <c r="O250" i="3"/>
  <c r="O280" i="3"/>
  <c r="O217" i="3"/>
  <c r="O312" i="3"/>
  <c r="O264" i="3"/>
  <c r="O247" i="3"/>
  <c r="O200" i="3"/>
  <c r="O168" i="3"/>
  <c r="O136" i="3"/>
  <c r="O104" i="3"/>
  <c r="O72" i="3"/>
  <c r="O289" i="3"/>
  <c r="O314" i="3"/>
  <c r="O323" i="3"/>
  <c r="O259" i="3"/>
  <c r="O285" i="3"/>
  <c r="O318" i="3"/>
  <c r="O335" i="3"/>
  <c r="O271" i="3"/>
  <c r="O244" i="3"/>
  <c r="O336" i="3"/>
  <c r="O276" i="3"/>
  <c r="O300" i="3"/>
  <c r="O235" i="3"/>
  <c r="O234" i="3"/>
  <c r="O192" i="3"/>
  <c r="O160" i="3"/>
  <c r="O128" i="3"/>
  <c r="O96" i="3"/>
  <c r="O64" i="3"/>
  <c r="O211" i="3"/>
  <c r="O158" i="3"/>
  <c r="O117" i="3"/>
  <c r="O202" i="3"/>
  <c r="O161" i="3"/>
  <c r="O115" i="3"/>
  <c r="O210" i="3"/>
  <c r="O173" i="3"/>
  <c r="O127" i="3"/>
  <c r="O331" i="3"/>
  <c r="O308" i="3"/>
  <c r="O218" i="3"/>
  <c r="O88" i="3"/>
  <c r="O197" i="3"/>
  <c r="O135" i="3"/>
  <c r="O229" i="3"/>
  <c r="O147" i="3"/>
  <c r="O97" i="3"/>
  <c r="O182" i="3"/>
  <c r="O118" i="3"/>
  <c r="O221" i="3"/>
  <c r="O185" i="3"/>
  <c r="O139" i="3"/>
  <c r="O98" i="3"/>
  <c r="O165" i="3"/>
  <c r="O51" i="3"/>
  <c r="O69" i="3"/>
  <c r="O33" i="3"/>
  <c r="O23" i="3"/>
  <c r="O34" i="3"/>
  <c r="O44" i="3"/>
  <c r="O267" i="3"/>
  <c r="O284" i="3"/>
  <c r="O196" i="3"/>
  <c r="O68" i="3"/>
  <c r="O190" i="3"/>
  <c r="O133" i="3"/>
  <c r="O213" i="3"/>
  <c r="O145" i="3"/>
  <c r="O90" i="3"/>
  <c r="O175" i="3"/>
  <c r="O111" i="3"/>
  <c r="O212" i="3"/>
  <c r="O178" i="3"/>
  <c r="O137" i="3"/>
  <c r="O91" i="3"/>
  <c r="O103" i="3"/>
  <c r="O47" i="3"/>
  <c r="O67" i="3"/>
  <c r="O56" i="3"/>
  <c r="O63" i="3"/>
  <c r="O32" i="3"/>
  <c r="O37" i="3"/>
  <c r="O293" i="3"/>
  <c r="O240" i="3"/>
  <c r="O184" i="3"/>
  <c r="O246" i="3"/>
  <c r="O183" i="3"/>
  <c r="O126" i="3"/>
  <c r="O193" i="3"/>
  <c r="O138" i="3"/>
  <c r="O83" i="3"/>
  <c r="O159" i="3"/>
  <c r="O109" i="3"/>
  <c r="O206" i="3"/>
  <c r="O171" i="3"/>
  <c r="O130" i="3"/>
  <c r="O89" i="3"/>
  <c r="O94" i="3"/>
  <c r="O43" i="3"/>
  <c r="O48" i="3"/>
  <c r="O50" i="3"/>
  <c r="O58" i="3"/>
  <c r="O27" i="3"/>
  <c r="O30" i="3"/>
  <c r="O326" i="3"/>
  <c r="O304" i="3"/>
  <c r="O164" i="3"/>
  <c r="O238" i="3"/>
  <c r="O181" i="3"/>
  <c r="O119" i="3"/>
  <c r="O186" i="3"/>
  <c r="O131" i="3"/>
  <c r="O81" i="3"/>
  <c r="O157" i="3"/>
  <c r="O102" i="3"/>
  <c r="O209" i="3"/>
  <c r="O169" i="3"/>
  <c r="O123" i="3"/>
  <c r="O82" i="3"/>
  <c r="O87" i="3"/>
  <c r="O39" i="3"/>
  <c r="O61" i="3"/>
  <c r="O26" i="3"/>
  <c r="O45" i="3"/>
  <c r="O21" i="3"/>
  <c r="O70" i="3"/>
  <c r="O262" i="3"/>
  <c r="O258" i="3"/>
  <c r="O152" i="3"/>
  <c r="O230" i="3"/>
  <c r="O174" i="3"/>
  <c r="O101" i="3"/>
  <c r="O179" i="3"/>
  <c r="O129" i="3"/>
  <c r="O205" i="3"/>
  <c r="O150" i="3"/>
  <c r="O95" i="3"/>
  <c r="O203" i="3"/>
  <c r="O162" i="3"/>
  <c r="O121" i="3"/>
  <c r="O75" i="3"/>
  <c r="O216" i="3"/>
  <c r="O35" i="3"/>
  <c r="O52" i="3"/>
  <c r="O54" i="3"/>
  <c r="O74" i="3"/>
  <c r="O77" i="3"/>
  <c r="O28" i="3"/>
  <c r="O279" i="3"/>
  <c r="O243" i="3"/>
  <c r="O132" i="3"/>
  <c r="O222" i="3"/>
  <c r="O167" i="3"/>
  <c r="O85" i="3"/>
  <c r="O177" i="3"/>
  <c r="O122" i="3"/>
  <c r="O198" i="3"/>
  <c r="O143" i="3"/>
  <c r="O93" i="3"/>
  <c r="O201" i="3"/>
  <c r="O155" i="3"/>
  <c r="O114" i="3"/>
  <c r="O73" i="3"/>
  <c r="O214" i="3"/>
  <c r="O31" i="3"/>
  <c r="O46" i="3"/>
  <c r="O38" i="3"/>
  <c r="O65" i="3"/>
  <c r="O53" i="3"/>
  <c r="O297" i="3"/>
  <c r="O248" i="3"/>
  <c r="O268" i="3"/>
  <c r="O120" i="3"/>
  <c r="O208" i="3"/>
  <c r="O149" i="3"/>
  <c r="O71" i="3"/>
  <c r="O170" i="3"/>
  <c r="O106" i="3"/>
  <c r="O191" i="3"/>
  <c r="O141" i="3"/>
  <c r="O322" i="3"/>
  <c r="O328" i="3"/>
  <c r="O242" i="3"/>
  <c r="O100" i="3"/>
  <c r="O219" i="3"/>
  <c r="O142" i="3"/>
  <c r="O62" i="3"/>
  <c r="O163" i="3"/>
  <c r="O99" i="3"/>
  <c r="O189" i="3"/>
  <c r="O134" i="3"/>
  <c r="O79" i="3"/>
  <c r="O187" i="3"/>
  <c r="O146" i="3"/>
  <c r="O105" i="3"/>
  <c r="O24" i="3"/>
  <c r="O55" i="3"/>
  <c r="O78" i="3"/>
  <c r="O40" i="3"/>
  <c r="O29" i="3"/>
  <c r="O41" i="3"/>
  <c r="O57" i="3"/>
  <c r="O153" i="3"/>
  <c r="O22" i="3"/>
  <c r="O107" i="3"/>
  <c r="O66" i="3"/>
  <c r="O59" i="3"/>
  <c r="O25" i="3"/>
  <c r="O42" i="3"/>
  <c r="O86" i="3"/>
  <c r="O36" i="3"/>
  <c r="O194" i="3"/>
  <c r="O49" i="3"/>
  <c r="O7" i="3"/>
  <c r="E4" i="3" s="1"/>
  <c r="Q18" i="4"/>
  <c r="Q18" i="3"/>
  <c r="O18" i="4"/>
  <c r="O18" i="3"/>
  <c r="P18" i="4"/>
  <c r="P18" i="3"/>
  <c r="F7" i="2" l="1"/>
  <c r="E5" i="4"/>
  <c r="E6" i="4"/>
  <c r="E9" i="4" s="1"/>
  <c r="E10" i="4" s="1"/>
  <c r="E6" i="3"/>
  <c r="E9" i="3" s="1"/>
  <c r="E10" i="3" s="1"/>
  <c r="E5" i="3"/>
  <c r="M24" i="3" l="1"/>
  <c r="N24" i="3" s="1"/>
  <c r="M224" i="4"/>
  <c r="R224" i="4" s="1"/>
  <c r="M137" i="3"/>
  <c r="R137" i="3" s="1"/>
  <c r="M112" i="3"/>
  <c r="N112" i="3" s="1"/>
  <c r="M37" i="3"/>
  <c r="R37" i="3" s="1"/>
  <c r="M279" i="3"/>
  <c r="R279" i="3" s="1"/>
  <c r="M240" i="3"/>
  <c r="R240" i="3" s="1"/>
  <c r="M217" i="3"/>
  <c r="N217" i="3" s="1"/>
  <c r="M134" i="3"/>
  <c r="R134" i="3" s="1"/>
  <c r="M108" i="3"/>
  <c r="N108" i="3" s="1"/>
  <c r="M224" i="3"/>
  <c r="N224" i="3" s="1"/>
  <c r="V18" i="3"/>
  <c r="M58" i="3"/>
  <c r="R58" i="3" s="1"/>
  <c r="M135" i="3"/>
  <c r="N135" i="3" s="1"/>
  <c r="M219" i="3"/>
  <c r="R219" i="3" s="1"/>
  <c r="M145" i="3"/>
  <c r="N145" i="3" s="1"/>
  <c r="M90" i="3"/>
  <c r="R90" i="3" s="1"/>
  <c r="M201" i="3"/>
  <c r="N201" i="3" s="1"/>
  <c r="M147" i="3"/>
  <c r="N147" i="3" s="1"/>
  <c r="M250" i="3"/>
  <c r="N250" i="3" s="1"/>
  <c r="V13" i="3"/>
  <c r="M293" i="3"/>
  <c r="R293" i="3" s="1"/>
  <c r="M253" i="3"/>
  <c r="R253" i="3" s="1"/>
  <c r="V5" i="3"/>
  <c r="M162" i="3"/>
  <c r="N162" i="3" s="1"/>
  <c r="M281" i="3"/>
  <c r="N281" i="3" s="1"/>
  <c r="M94" i="3"/>
  <c r="N94" i="3" s="1"/>
  <c r="M255" i="3"/>
  <c r="R255" i="3" s="1"/>
  <c r="V15" i="3"/>
  <c r="M83" i="3"/>
  <c r="R83" i="3" s="1"/>
  <c r="M155" i="3"/>
  <c r="R155" i="3" s="1"/>
  <c r="M214" i="3"/>
  <c r="N214" i="3" s="1"/>
  <c r="M205" i="3"/>
  <c r="R205" i="3" s="1"/>
  <c r="M185" i="3"/>
  <c r="R185" i="3" s="1"/>
  <c r="M275" i="3"/>
  <c r="R275" i="3" s="1"/>
  <c r="M198" i="3"/>
  <c r="R198" i="3" s="1"/>
  <c r="M171" i="3"/>
  <c r="R171" i="3" s="1"/>
  <c r="M270" i="3"/>
  <c r="N270" i="3" s="1"/>
  <c r="M42" i="3"/>
  <c r="R42" i="3" s="1"/>
  <c r="M41" i="3"/>
  <c r="R41" i="3" s="1"/>
  <c r="M119" i="3"/>
  <c r="N119" i="3" s="1"/>
  <c r="M66" i="3"/>
  <c r="N66" i="3" s="1"/>
  <c r="M142" i="3"/>
  <c r="R142" i="3" s="1"/>
  <c r="M252" i="3"/>
  <c r="N252" i="3" s="1"/>
  <c r="M173" i="3"/>
  <c r="N173" i="3" s="1"/>
  <c r="M304" i="3"/>
  <c r="R304" i="3" s="1"/>
  <c r="M23" i="3"/>
  <c r="R23" i="3" s="1"/>
  <c r="M284" i="3"/>
  <c r="N284" i="3" s="1"/>
  <c r="M71" i="3"/>
  <c r="R71" i="3" s="1"/>
  <c r="M124" i="3"/>
  <c r="N124" i="3" s="1"/>
  <c r="M141" i="3"/>
  <c r="N141" i="3" s="1"/>
  <c r="M190" i="3"/>
  <c r="R190" i="3" s="1"/>
  <c r="M206" i="3"/>
  <c r="R206" i="3" s="1"/>
  <c r="M274" i="3"/>
  <c r="N274" i="3" s="1"/>
  <c r="M244" i="3"/>
  <c r="R244" i="3" s="1"/>
  <c r="M186" i="3"/>
  <c r="R186" i="3" s="1"/>
  <c r="M283" i="3"/>
  <c r="N283" i="3" s="1"/>
  <c r="V17" i="3"/>
  <c r="M22" i="3"/>
  <c r="N22" i="3" s="1"/>
  <c r="M60" i="3"/>
  <c r="R60" i="3" s="1"/>
  <c r="M139" i="3"/>
  <c r="N139" i="3" s="1"/>
  <c r="M182" i="3"/>
  <c r="N182" i="3" s="1"/>
  <c r="V20" i="3"/>
  <c r="M202" i="3"/>
  <c r="R202" i="3" s="1"/>
  <c r="M289" i="3"/>
  <c r="N289" i="3" s="1"/>
  <c r="M276" i="3"/>
  <c r="N276" i="3" s="1"/>
  <c r="M239" i="3"/>
  <c r="R239" i="3" s="1"/>
  <c r="V26" i="3"/>
  <c r="M88" i="3"/>
  <c r="N88" i="3" s="1"/>
  <c r="M96" i="3"/>
  <c r="R96" i="3" s="1"/>
  <c r="M200" i="3"/>
  <c r="R200" i="3" s="1"/>
  <c r="M314" i="3"/>
  <c r="N314" i="3" s="1"/>
  <c r="M77" i="3"/>
  <c r="R77" i="3" s="1"/>
  <c r="M236" i="3"/>
  <c r="N236" i="3" s="1"/>
  <c r="M303" i="3"/>
  <c r="R303" i="3" s="1"/>
  <c r="M297" i="3"/>
  <c r="N297" i="3" s="1"/>
  <c r="M301" i="3"/>
  <c r="R301" i="3" s="1"/>
  <c r="V14" i="3"/>
  <c r="V24" i="3"/>
  <c r="M165" i="3"/>
  <c r="R165" i="3" s="1"/>
  <c r="M104" i="3"/>
  <c r="N104" i="3" s="1"/>
  <c r="M254" i="3"/>
  <c r="N254" i="3" s="1"/>
  <c r="M50" i="3"/>
  <c r="N50" i="3" s="1"/>
  <c r="M53" i="3"/>
  <c r="R53" i="3" s="1"/>
  <c r="M333" i="3"/>
  <c r="R333" i="3" s="1"/>
  <c r="M140" i="3"/>
  <c r="N140" i="3" s="1"/>
  <c r="M57" i="3"/>
  <c r="N57" i="3" s="1"/>
  <c r="M296" i="3"/>
  <c r="N296" i="3" s="1"/>
  <c r="M129" i="4"/>
  <c r="M288" i="4"/>
  <c r="M212" i="4"/>
  <c r="M177" i="4"/>
  <c r="M151" i="4"/>
  <c r="M180" i="4"/>
  <c r="M208" i="4"/>
  <c r="M232" i="4"/>
  <c r="M33" i="4"/>
  <c r="M57" i="4"/>
  <c r="M84" i="4"/>
  <c r="M239" i="4"/>
  <c r="M41" i="4"/>
  <c r="M117" i="4"/>
  <c r="M227" i="4"/>
  <c r="M195" i="4"/>
  <c r="M237" i="4"/>
  <c r="M35" i="4"/>
  <c r="M67" i="4"/>
  <c r="M219" i="4"/>
  <c r="M192" i="4"/>
  <c r="M281" i="4"/>
  <c r="M23" i="4"/>
  <c r="M118" i="4"/>
  <c r="M77" i="4"/>
  <c r="M182" i="4"/>
  <c r="M259" i="4"/>
  <c r="M266" i="4"/>
  <c r="M24" i="4"/>
  <c r="M64" i="4"/>
  <c r="M157" i="4"/>
  <c r="M171" i="4"/>
  <c r="M289" i="4"/>
  <c r="M62" i="4"/>
  <c r="M166" i="4"/>
  <c r="M204" i="4"/>
  <c r="M260" i="4"/>
  <c r="M92" i="3"/>
  <c r="M47" i="3"/>
  <c r="M107" i="3"/>
  <c r="M212" i="3"/>
  <c r="M65" i="3"/>
  <c r="M199" i="3"/>
  <c r="M230" i="3"/>
  <c r="M68" i="3"/>
  <c r="M87" i="3"/>
  <c r="M158" i="3"/>
  <c r="M35" i="3"/>
  <c r="M117" i="3"/>
  <c r="M193" i="3"/>
  <c r="M40" i="3"/>
  <c r="M72" i="3"/>
  <c r="M189" i="3"/>
  <c r="M291" i="3"/>
  <c r="M56" i="3"/>
  <c r="M167" i="3"/>
  <c r="M241" i="3"/>
  <c r="M59" i="3"/>
  <c r="M133" i="3"/>
  <c r="M62" i="3"/>
  <c r="M61" i="3"/>
  <c r="V3" i="3"/>
  <c r="M209" i="3"/>
  <c r="M305" i="3"/>
  <c r="M233" i="3"/>
  <c r="M324" i="3"/>
  <c r="M78" i="3"/>
  <c r="M215" i="3"/>
  <c r="M272" i="3"/>
  <c r="M181" i="3"/>
  <c r="M129" i="3"/>
  <c r="M237" i="3"/>
  <c r="M251" i="3"/>
  <c r="M113" i="3"/>
  <c r="M91" i="3"/>
  <c r="M122" i="3"/>
  <c r="M226" i="3"/>
  <c r="M263" i="3"/>
  <c r="M257" i="3"/>
  <c r="M317" i="3"/>
  <c r="M111" i="4"/>
  <c r="M26" i="4"/>
  <c r="M83" i="4"/>
  <c r="M283" i="4"/>
  <c r="M236" i="4"/>
  <c r="M297" i="4"/>
  <c r="M246" i="4"/>
  <c r="M273" i="4"/>
  <c r="M290" i="4"/>
  <c r="M115" i="4"/>
  <c r="M153" i="4"/>
  <c r="M128" i="4"/>
  <c r="M255" i="4"/>
  <c r="M32" i="4"/>
  <c r="M63" i="4"/>
  <c r="M203" i="4"/>
  <c r="M184" i="4"/>
  <c r="M279" i="4"/>
  <c r="V11" i="4"/>
  <c r="M94" i="4"/>
  <c r="M73" i="4"/>
  <c r="M257" i="4"/>
  <c r="M251" i="4"/>
  <c r="V17" i="4"/>
  <c r="M143" i="4"/>
  <c r="M114" i="4"/>
  <c r="M272" i="4"/>
  <c r="M274" i="4"/>
  <c r="M287" i="4"/>
  <c r="V10" i="4"/>
  <c r="M47" i="4"/>
  <c r="M156" i="4"/>
  <c r="M159" i="4"/>
  <c r="M269" i="4"/>
  <c r="M86" i="4"/>
  <c r="M142" i="4"/>
  <c r="M89" i="4"/>
  <c r="M206" i="4"/>
  <c r="M284" i="4"/>
  <c r="M159" i="3"/>
  <c r="M128" i="3"/>
  <c r="M256" i="3"/>
  <c r="M337" i="3"/>
  <c r="M21" i="3"/>
  <c r="M109" i="3"/>
  <c r="M231" i="3"/>
  <c r="M34" i="3"/>
  <c r="M151" i="3"/>
  <c r="M225" i="3"/>
  <c r="V25" i="3"/>
  <c r="M172" i="3"/>
  <c r="M98" i="3"/>
  <c r="V23" i="3"/>
  <c r="M69" i="3"/>
  <c r="M120" i="3"/>
  <c r="M287" i="3"/>
  <c r="V6" i="3"/>
  <c r="M84" i="3"/>
  <c r="M260" i="3"/>
  <c r="M30" i="3"/>
  <c r="M197" i="3"/>
  <c r="M126" i="3"/>
  <c r="M73" i="3"/>
  <c r="M85" i="3"/>
  <c r="M152" i="3"/>
  <c r="M161" i="3"/>
  <c r="M266" i="3"/>
  <c r="M299" i="3"/>
  <c r="M110" i="3"/>
  <c r="M290" i="3"/>
  <c r="M336" i="3"/>
  <c r="M89" i="3"/>
  <c r="M175" i="3"/>
  <c r="M222" i="3"/>
  <c r="M315" i="3"/>
  <c r="M67" i="3"/>
  <c r="M132" i="3"/>
  <c r="M154" i="3"/>
  <c r="M322" i="3"/>
  <c r="M327" i="3"/>
  <c r="M321" i="3"/>
  <c r="M308" i="3"/>
  <c r="M145" i="4"/>
  <c r="M186" i="4"/>
  <c r="M37" i="4"/>
  <c r="M56" i="4"/>
  <c r="V19" i="4"/>
  <c r="V20" i="4"/>
  <c r="M46" i="4"/>
  <c r="M99" i="4"/>
  <c r="M27" i="4"/>
  <c r="M107" i="4"/>
  <c r="M178" i="4"/>
  <c r="M185" i="4"/>
  <c r="M254" i="4"/>
  <c r="V5" i="4"/>
  <c r="M87" i="4"/>
  <c r="M280" i="4"/>
  <c r="M231" i="4"/>
  <c r="M296" i="4"/>
  <c r="V6" i="4"/>
  <c r="M116" i="4"/>
  <c r="M106" i="4"/>
  <c r="M268" i="4"/>
  <c r="M258" i="4"/>
  <c r="M31" i="4"/>
  <c r="M75" i="4"/>
  <c r="M175" i="4"/>
  <c r="M221" i="4"/>
  <c r="M302" i="4"/>
  <c r="M261" i="4"/>
  <c r="M54" i="4"/>
  <c r="M163" i="4"/>
  <c r="M188" i="4"/>
  <c r="M216" i="4"/>
  <c r="M252" i="4"/>
  <c r="M44" i="4"/>
  <c r="V7" i="4"/>
  <c r="M138" i="4"/>
  <c r="M181" i="4"/>
  <c r="M305" i="4"/>
  <c r="M93" i="4"/>
  <c r="M124" i="4"/>
  <c r="M150" i="4"/>
  <c r="M52" i="4"/>
  <c r="M34" i="4"/>
  <c r="M135" i="4"/>
  <c r="M58" i="4"/>
  <c r="V14" i="4"/>
  <c r="M29" i="4"/>
  <c r="M59" i="4"/>
  <c r="M193" i="4"/>
  <c r="M196" i="4"/>
  <c r="M277" i="4"/>
  <c r="V3" i="4"/>
  <c r="M110" i="4"/>
  <c r="M101" i="4"/>
  <c r="M230" i="4"/>
  <c r="M250" i="4"/>
  <c r="M28" i="4"/>
  <c r="M21" i="4"/>
  <c r="M169" i="4"/>
  <c r="M213" i="4"/>
  <c r="M294" i="4"/>
  <c r="M50" i="4"/>
  <c r="M158" i="4"/>
  <c r="M233" i="4"/>
  <c r="M235" i="4"/>
  <c r="M304" i="4"/>
  <c r="M244" i="4"/>
  <c r="M79" i="4"/>
  <c r="M132" i="4"/>
  <c r="M85" i="4"/>
  <c r="M198" i="4"/>
  <c r="M265" i="4"/>
  <c r="M95" i="4"/>
  <c r="M98" i="4"/>
  <c r="M194" i="4"/>
  <c r="M247" i="4"/>
  <c r="M275" i="4"/>
  <c r="M156" i="3"/>
  <c r="M26" i="3"/>
  <c r="M210" i="3"/>
  <c r="V8" i="3"/>
  <c r="V19" i="3"/>
  <c r="M79" i="3"/>
  <c r="M288" i="3"/>
  <c r="M29" i="3"/>
  <c r="M116" i="3"/>
  <c r="M326" i="3"/>
  <c r="M36" i="3"/>
  <c r="M153" i="3"/>
  <c r="M227" i="3"/>
  <c r="M55" i="3"/>
  <c r="M179" i="3"/>
  <c r="M102" i="3"/>
  <c r="M48" i="3"/>
  <c r="M97" i="3"/>
  <c r="M196" i="3"/>
  <c r="M323" i="3"/>
  <c r="M75" i="3"/>
  <c r="M169" i="3"/>
  <c r="M245" i="3"/>
  <c r="M32" i="3"/>
  <c r="M204" i="3"/>
  <c r="M130" i="3"/>
  <c r="M74" i="3"/>
  <c r="M258" i="3"/>
  <c r="M264" i="3"/>
  <c r="M174" i="3"/>
  <c r="M277" i="3"/>
  <c r="M49" i="3"/>
  <c r="M176" i="3"/>
  <c r="M82" i="3"/>
  <c r="M223" i="3"/>
  <c r="M280" i="3"/>
  <c r="M149" i="3"/>
  <c r="M216" i="3"/>
  <c r="M221" i="3"/>
  <c r="M292" i="3"/>
  <c r="M234" i="3"/>
  <c r="M271" i="3"/>
  <c r="M265" i="3"/>
  <c r="M66" i="4"/>
  <c r="M113" i="4"/>
  <c r="M161" i="4"/>
  <c r="M103" i="4"/>
  <c r="M43" i="4"/>
  <c r="M55" i="4"/>
  <c r="M126" i="4"/>
  <c r="M202" i="4"/>
  <c r="V2" i="4"/>
  <c r="M78" i="4"/>
  <c r="M223" i="4"/>
  <c r="M243" i="4"/>
  <c r="M292" i="4"/>
  <c r="M25" i="4"/>
  <c r="V18" i="4"/>
  <c r="M162" i="4"/>
  <c r="M205" i="4"/>
  <c r="M286" i="4"/>
  <c r="M22" i="4"/>
  <c r="M137" i="4"/>
  <c r="M217" i="4"/>
  <c r="M241" i="4"/>
  <c r="M306" i="4"/>
  <c r="M109" i="4"/>
  <c r="M69" i="4"/>
  <c r="M96" i="4"/>
  <c r="M256" i="4"/>
  <c r="M190" i="4"/>
  <c r="M263" i="4"/>
  <c r="M40" i="4"/>
  <c r="M183" i="4"/>
  <c r="M130" i="4"/>
  <c r="M173" i="4"/>
  <c r="M303" i="4"/>
  <c r="V4" i="4"/>
  <c r="M49" i="4"/>
  <c r="M76" i="4"/>
  <c r="M226" i="4"/>
  <c r="M70" i="3"/>
  <c r="M192" i="3"/>
  <c r="M157" i="3"/>
  <c r="M25" i="3"/>
  <c r="M101" i="3"/>
  <c r="M177" i="3"/>
  <c r="M31" i="3"/>
  <c r="M228" i="3"/>
  <c r="M180" i="3"/>
  <c r="M316" i="3"/>
  <c r="M111" i="3"/>
  <c r="M211" i="3"/>
  <c r="M306" i="3"/>
  <c r="V7" i="3"/>
  <c r="M105" i="3"/>
  <c r="M166" i="3"/>
  <c r="M44" i="3"/>
  <c r="M76" i="3"/>
  <c r="M136" i="3"/>
  <c r="M319" i="3"/>
  <c r="V12" i="3"/>
  <c r="M93" i="3"/>
  <c r="M302" i="3"/>
  <c r="V27" i="3"/>
  <c r="M121" i="3"/>
  <c r="M194" i="3"/>
  <c r="M106" i="3"/>
  <c r="M278" i="3"/>
  <c r="M328" i="3"/>
  <c r="M213" i="3"/>
  <c r="M268" i="3"/>
  <c r="M81" i="3"/>
  <c r="M220" i="3"/>
  <c r="M114" i="3"/>
  <c r="M318" i="3"/>
  <c r="M247" i="3"/>
  <c r="M195" i="3"/>
  <c r="M143" i="3"/>
  <c r="M243" i="3"/>
  <c r="M267" i="3"/>
  <c r="M334" i="3"/>
  <c r="M335" i="3"/>
  <c r="M329" i="3"/>
  <c r="M120" i="4"/>
  <c r="M81" i="4"/>
  <c r="M149" i="4"/>
  <c r="V12" i="4"/>
  <c r="M82" i="4"/>
  <c r="M108" i="4"/>
  <c r="M199" i="4"/>
  <c r="M53" i="4"/>
  <c r="M164" i="4"/>
  <c r="M70" i="4"/>
  <c r="M97" i="4"/>
  <c r="M222" i="4"/>
  <c r="M301" i="4"/>
  <c r="V13" i="4"/>
  <c r="M127" i="4"/>
  <c r="M225" i="4"/>
  <c r="M228" i="4"/>
  <c r="M299" i="4"/>
  <c r="M39" i="4"/>
  <c r="M65" i="4"/>
  <c r="M92" i="4"/>
  <c r="M248" i="4"/>
  <c r="M48" i="4"/>
  <c r="M147" i="4"/>
  <c r="M141" i="4"/>
  <c r="M152" i="4"/>
  <c r="M285" i="4"/>
  <c r="M165" i="4"/>
  <c r="M282" i="4"/>
  <c r="M42" i="4"/>
  <c r="M91" i="4"/>
  <c r="M191" i="4"/>
  <c r="M234" i="4"/>
  <c r="M267" i="4"/>
  <c r="M105" i="4"/>
  <c r="M123" i="4"/>
  <c r="M112" i="4"/>
  <c r="M295" i="4"/>
  <c r="M39" i="3"/>
  <c r="M246" i="3"/>
  <c r="M325" i="3"/>
  <c r="V9" i="3"/>
  <c r="M163" i="3"/>
  <c r="M86" i="3"/>
  <c r="V11" i="3"/>
  <c r="V21" i="3"/>
  <c r="M95" i="3"/>
  <c r="M320" i="3"/>
  <c r="M33" i="3"/>
  <c r="M125" i="3"/>
  <c r="M218" i="3"/>
  <c r="M43" i="3"/>
  <c r="M160" i="3"/>
  <c r="M229" i="3"/>
  <c r="M46" i="3"/>
  <c r="M131" i="3"/>
  <c r="M286" i="3"/>
  <c r="V4" i="3"/>
  <c r="M45" i="3"/>
  <c r="M148" i="3"/>
  <c r="M261" i="3"/>
  <c r="V10" i="3"/>
  <c r="M183" i="3"/>
  <c r="M249" i="3"/>
  <c r="M138" i="3"/>
  <c r="M262" i="3"/>
  <c r="M295" i="3"/>
  <c r="M235" i="3"/>
  <c r="M332" i="3"/>
  <c r="M28" i="3"/>
  <c r="M123" i="3"/>
  <c r="M146" i="3"/>
  <c r="M294" i="3"/>
  <c r="M311" i="3"/>
  <c r="M103" i="3"/>
  <c r="M184" i="3"/>
  <c r="M238" i="3"/>
  <c r="M331" i="3"/>
  <c r="M309" i="3"/>
  <c r="M298" i="3"/>
  <c r="M312" i="3"/>
  <c r="M189" i="4"/>
  <c r="M100" i="4"/>
  <c r="M122" i="4"/>
  <c r="M170" i="4"/>
  <c r="M148" i="4"/>
  <c r="M187" i="4"/>
  <c r="M172" i="4"/>
  <c r="M211" i="4"/>
  <c r="M60" i="4"/>
  <c r="V16" i="4"/>
  <c r="M154" i="4"/>
  <c r="M197" i="4"/>
  <c r="M278" i="4"/>
  <c r="M36" i="4"/>
  <c r="M61" i="4"/>
  <c r="M88" i="4"/>
  <c r="M240" i="4"/>
  <c r="V21" i="4"/>
  <c r="M134" i="4"/>
  <c r="M133" i="4"/>
  <c r="M144" i="4"/>
  <c r="M264" i="4"/>
  <c r="V9" i="4"/>
  <c r="M139" i="4"/>
  <c r="M140" i="4"/>
  <c r="M209" i="4"/>
  <c r="M253" i="4"/>
  <c r="M229" i="4"/>
  <c r="M300" i="4"/>
  <c r="M74" i="4"/>
  <c r="M45" i="4"/>
  <c r="M72" i="4"/>
  <c r="M218" i="4"/>
  <c r="M90" i="4"/>
  <c r="M68" i="4"/>
  <c r="M167" i="4"/>
  <c r="M174" i="4"/>
  <c r="M238" i="4"/>
  <c r="M208" i="3"/>
  <c r="M52" i="3"/>
  <c r="M64" i="3"/>
  <c r="M51" i="3"/>
  <c r="M80" i="3"/>
  <c r="M150" i="3"/>
  <c r="V28" i="3"/>
  <c r="M115" i="3"/>
  <c r="M191" i="3"/>
  <c r="M38" i="3"/>
  <c r="M63" i="3"/>
  <c r="M187" i="3"/>
  <c r="M259" i="3"/>
  <c r="V2" i="3"/>
  <c r="M207" i="3"/>
  <c r="M232" i="3"/>
  <c r="M27" i="3"/>
  <c r="M188" i="3"/>
  <c r="M118" i="3"/>
  <c r="M54" i="3"/>
  <c r="M127" i="3"/>
  <c r="M203" i="3"/>
  <c r="M273" i="3"/>
  <c r="V16" i="3"/>
  <c r="M100" i="3"/>
  <c r="M248" i="3"/>
  <c r="M170" i="3"/>
  <c r="M269" i="3"/>
  <c r="M168" i="3"/>
  <c r="M310" i="3"/>
  <c r="M307" i="3"/>
  <c r="M99" i="3"/>
  <c r="M164" i="3"/>
  <c r="M178" i="3"/>
  <c r="M285" i="3"/>
  <c r="V22" i="3"/>
  <c r="M144" i="3"/>
  <c r="M330" i="3"/>
  <c r="M282" i="3"/>
  <c r="M313" i="3"/>
  <c r="M300" i="3"/>
  <c r="M242" i="3"/>
  <c r="M270" i="4"/>
  <c r="M214" i="4"/>
  <c r="M160" i="4"/>
  <c r="M146" i="4"/>
  <c r="M179" i="4"/>
  <c r="M207" i="4"/>
  <c r="M276" i="4"/>
  <c r="M80" i="4"/>
  <c r="V8" i="4"/>
  <c r="M121" i="4"/>
  <c r="M215" i="4"/>
  <c r="M220" i="4"/>
  <c r="M291" i="4"/>
  <c r="M125" i="4"/>
  <c r="M155" i="4"/>
  <c r="M136" i="4"/>
  <c r="M262" i="4"/>
  <c r="M30" i="4"/>
  <c r="M131" i="4"/>
  <c r="M249" i="4"/>
  <c r="M201" i="4"/>
  <c r="M245" i="4"/>
  <c r="M38" i="4"/>
  <c r="M71" i="4"/>
  <c r="M242" i="4"/>
  <c r="M200" i="4"/>
  <c r="M298" i="4"/>
  <c r="M210" i="4"/>
  <c r="V22" i="4"/>
  <c r="M102" i="4"/>
  <c r="M119" i="4"/>
  <c r="M104" i="4"/>
  <c r="M293" i="4"/>
  <c r="V15" i="4"/>
  <c r="M51" i="4"/>
  <c r="M176" i="4"/>
  <c r="M168" i="4"/>
  <c r="M271" i="4"/>
  <c r="N134" i="3" l="1"/>
  <c r="R24" i="3"/>
  <c r="R162" i="3"/>
  <c r="R139" i="3"/>
  <c r="R112" i="3"/>
  <c r="R173" i="3"/>
  <c r="N171" i="3"/>
  <c r="N206" i="3"/>
  <c r="N58" i="3"/>
  <c r="N301" i="3"/>
  <c r="R88" i="3"/>
  <c r="N37" i="3"/>
  <c r="N23" i="3"/>
  <c r="N304" i="3"/>
  <c r="N137" i="3"/>
  <c r="N83" i="3"/>
  <c r="R108" i="3"/>
  <c r="R270" i="3"/>
  <c r="N224" i="4"/>
  <c r="R274" i="3"/>
  <c r="N96" i="3"/>
  <c r="N293" i="3"/>
  <c r="R135" i="3"/>
  <c r="N279" i="3"/>
  <c r="R141" i="3"/>
  <c r="R182" i="3"/>
  <c r="N333" i="3"/>
  <c r="N253" i="3"/>
  <c r="R217" i="3"/>
  <c r="N200" i="3"/>
  <c r="N240" i="3"/>
  <c r="N219" i="3"/>
  <c r="N42" i="3"/>
  <c r="R140" i="3"/>
  <c r="R145" i="3"/>
  <c r="N41" i="3"/>
  <c r="R214" i="3"/>
  <c r="N186" i="3"/>
  <c r="R284" i="3"/>
  <c r="R57" i="3"/>
  <c r="R283" i="3"/>
  <c r="N275" i="3"/>
  <c r="N155" i="3"/>
  <c r="N244" i="3"/>
  <c r="N77" i="3"/>
  <c r="R94" i="3"/>
  <c r="R22" i="3"/>
  <c r="N90" i="3"/>
  <c r="N190" i="3"/>
  <c r="N198" i="3"/>
  <c r="R252" i="3"/>
  <c r="N142" i="3"/>
  <c r="N239" i="3"/>
  <c r="R50" i="3"/>
  <c r="R250" i="3"/>
  <c r="N255" i="3"/>
  <c r="N53" i="3"/>
  <c r="R314" i="3"/>
  <c r="R224" i="3"/>
  <c r="N60" i="3"/>
  <c r="R297" i="3"/>
  <c r="N303" i="3"/>
  <c r="R147" i="3"/>
  <c r="R201" i="3"/>
  <c r="R281" i="3"/>
  <c r="R236" i="3"/>
  <c r="N185" i="3"/>
  <c r="N205" i="3"/>
  <c r="R104" i="3"/>
  <c r="R124" i="3"/>
  <c r="N71" i="3"/>
  <c r="R296" i="3"/>
  <c r="N165" i="3"/>
  <c r="R66" i="3"/>
  <c r="R119" i="3"/>
  <c r="R276" i="3"/>
  <c r="R289" i="3"/>
  <c r="N202" i="3"/>
  <c r="R254" i="3"/>
  <c r="N71" i="4"/>
  <c r="R71" i="4"/>
  <c r="R168" i="4"/>
  <c r="N168" i="4"/>
  <c r="N291" i="4"/>
  <c r="R291" i="4"/>
  <c r="R307" i="3"/>
  <c r="N307" i="3"/>
  <c r="N174" i="4"/>
  <c r="R174" i="4"/>
  <c r="N148" i="4"/>
  <c r="R148" i="4"/>
  <c r="R147" i="4"/>
  <c r="N147" i="4"/>
  <c r="R329" i="3"/>
  <c r="N329" i="3"/>
  <c r="R157" i="3"/>
  <c r="N157" i="3"/>
  <c r="N22" i="4"/>
  <c r="R22" i="4"/>
  <c r="N216" i="3"/>
  <c r="R216" i="3"/>
  <c r="R174" i="3"/>
  <c r="N174" i="3"/>
  <c r="R169" i="3"/>
  <c r="N169" i="3"/>
  <c r="N55" i="3"/>
  <c r="R55" i="3"/>
  <c r="R79" i="3"/>
  <c r="N79" i="3"/>
  <c r="N194" i="4"/>
  <c r="R194" i="4"/>
  <c r="N277" i="4"/>
  <c r="R277" i="4"/>
  <c r="N34" i="4"/>
  <c r="R34" i="4"/>
  <c r="R252" i="4"/>
  <c r="N252" i="4"/>
  <c r="R175" i="4"/>
  <c r="N175" i="4"/>
  <c r="R296" i="4"/>
  <c r="N296" i="4"/>
  <c r="N107" i="4"/>
  <c r="R107" i="4"/>
  <c r="R186" i="4"/>
  <c r="N186" i="4"/>
  <c r="R67" i="3"/>
  <c r="N67" i="3"/>
  <c r="N299" i="3"/>
  <c r="R299" i="3"/>
  <c r="N30" i="3"/>
  <c r="R30" i="3"/>
  <c r="R98" i="3"/>
  <c r="N98" i="3"/>
  <c r="R21" i="3"/>
  <c r="N21" i="3"/>
  <c r="N206" i="4"/>
  <c r="R206" i="4"/>
  <c r="R257" i="4"/>
  <c r="N257" i="4"/>
  <c r="N32" i="4"/>
  <c r="R32" i="4"/>
  <c r="N297" i="4"/>
  <c r="R297" i="4"/>
  <c r="R263" i="3"/>
  <c r="N263" i="3"/>
  <c r="N181" i="3"/>
  <c r="R181" i="3"/>
  <c r="R291" i="3"/>
  <c r="N291" i="3"/>
  <c r="R87" i="3"/>
  <c r="N87" i="3"/>
  <c r="N92" i="3"/>
  <c r="R92" i="3"/>
  <c r="R64" i="4"/>
  <c r="N64" i="4"/>
  <c r="R281" i="4"/>
  <c r="N281" i="4"/>
  <c r="N117" i="4"/>
  <c r="R117" i="4"/>
  <c r="N180" i="4"/>
  <c r="R180" i="4"/>
  <c r="N104" i="4"/>
  <c r="R104" i="4"/>
  <c r="N136" i="4"/>
  <c r="R136" i="4"/>
  <c r="N201" i="4"/>
  <c r="R201" i="4"/>
  <c r="N282" i="3"/>
  <c r="R282" i="3"/>
  <c r="N207" i="3"/>
  <c r="R207" i="3"/>
  <c r="N300" i="4"/>
  <c r="R300" i="4"/>
  <c r="R278" i="4"/>
  <c r="N278" i="4"/>
  <c r="R28" i="3"/>
  <c r="N28" i="3"/>
  <c r="N225" i="4"/>
  <c r="R225" i="4"/>
  <c r="R106" i="3"/>
  <c r="N106" i="3"/>
  <c r="R111" i="3"/>
  <c r="N111" i="3"/>
  <c r="N223" i="4"/>
  <c r="R223" i="4"/>
  <c r="N169" i="4"/>
  <c r="R169" i="4"/>
  <c r="R176" i="4"/>
  <c r="N176" i="4"/>
  <c r="N210" i="4"/>
  <c r="R210" i="4"/>
  <c r="N249" i="4"/>
  <c r="R249" i="4"/>
  <c r="N220" i="4"/>
  <c r="R220" i="4"/>
  <c r="N146" i="4"/>
  <c r="R146" i="4"/>
  <c r="N330" i="3"/>
  <c r="R330" i="3"/>
  <c r="N310" i="3"/>
  <c r="R310" i="3"/>
  <c r="R203" i="3"/>
  <c r="N203" i="3"/>
  <c r="R150" i="3"/>
  <c r="N150" i="3"/>
  <c r="R167" i="4"/>
  <c r="N167" i="4"/>
  <c r="N229" i="4"/>
  <c r="R229" i="4"/>
  <c r="N133" i="4"/>
  <c r="R133" i="4"/>
  <c r="R197" i="4"/>
  <c r="N197" i="4"/>
  <c r="R170" i="4"/>
  <c r="N170" i="4"/>
  <c r="N238" i="3"/>
  <c r="R238" i="3"/>
  <c r="N332" i="3"/>
  <c r="R332" i="3"/>
  <c r="N261" i="3"/>
  <c r="R261" i="3"/>
  <c r="N160" i="3"/>
  <c r="R160" i="3"/>
  <c r="R91" i="4"/>
  <c r="N91" i="4"/>
  <c r="N48" i="4"/>
  <c r="R48" i="4"/>
  <c r="N127" i="4"/>
  <c r="R127" i="4"/>
  <c r="N199" i="4"/>
  <c r="R199" i="4"/>
  <c r="R335" i="3"/>
  <c r="N335" i="3"/>
  <c r="R114" i="3"/>
  <c r="N114" i="3"/>
  <c r="N194" i="3"/>
  <c r="R194" i="3"/>
  <c r="N76" i="3"/>
  <c r="R76" i="3"/>
  <c r="R316" i="3"/>
  <c r="N316" i="3"/>
  <c r="N192" i="3"/>
  <c r="R192" i="3"/>
  <c r="R303" i="4"/>
  <c r="N303" i="4"/>
  <c r="R96" i="4"/>
  <c r="N96" i="4"/>
  <c r="R286" i="4"/>
  <c r="N286" i="4"/>
  <c r="R78" i="4"/>
  <c r="N78" i="4"/>
  <c r="N113" i="4"/>
  <c r="R113" i="4"/>
  <c r="N149" i="3"/>
  <c r="R149" i="3"/>
  <c r="N264" i="3"/>
  <c r="R264" i="3"/>
  <c r="R75" i="3"/>
  <c r="N75" i="3"/>
  <c r="N227" i="3"/>
  <c r="R227" i="3"/>
  <c r="N98" i="4"/>
  <c r="R98" i="4"/>
  <c r="R304" i="4"/>
  <c r="N304" i="4"/>
  <c r="R21" i="4"/>
  <c r="N21" i="4"/>
  <c r="N196" i="4"/>
  <c r="R196" i="4"/>
  <c r="N52" i="4"/>
  <c r="R52" i="4"/>
  <c r="N216" i="4"/>
  <c r="R216" i="4"/>
  <c r="N75" i="4"/>
  <c r="R75" i="4"/>
  <c r="N231" i="4"/>
  <c r="R231" i="4"/>
  <c r="N27" i="4"/>
  <c r="R27" i="4"/>
  <c r="R145" i="4"/>
  <c r="N145" i="4"/>
  <c r="R315" i="3"/>
  <c r="N315" i="3"/>
  <c r="N266" i="3"/>
  <c r="R266" i="3"/>
  <c r="N260" i="3"/>
  <c r="R260" i="3"/>
  <c r="N172" i="3"/>
  <c r="R172" i="3"/>
  <c r="N337" i="3"/>
  <c r="R337" i="3"/>
  <c r="R89" i="4"/>
  <c r="N89" i="4"/>
  <c r="R287" i="4"/>
  <c r="N287" i="4"/>
  <c r="N73" i="4"/>
  <c r="R73" i="4"/>
  <c r="R255" i="4"/>
  <c r="N255" i="4"/>
  <c r="N236" i="4"/>
  <c r="R236" i="4"/>
  <c r="N226" i="3"/>
  <c r="R226" i="3"/>
  <c r="N272" i="3"/>
  <c r="R272" i="3"/>
  <c r="R61" i="3"/>
  <c r="N61" i="3"/>
  <c r="R189" i="3"/>
  <c r="N189" i="3"/>
  <c r="N68" i="3"/>
  <c r="R68" i="3"/>
  <c r="N260" i="4"/>
  <c r="R260" i="4"/>
  <c r="R24" i="4"/>
  <c r="N24" i="4"/>
  <c r="N192" i="4"/>
  <c r="R192" i="4"/>
  <c r="N41" i="4"/>
  <c r="R41" i="4"/>
  <c r="N151" i="4"/>
  <c r="R151" i="4"/>
  <c r="N30" i="4"/>
  <c r="R30" i="4"/>
  <c r="R80" i="4"/>
  <c r="N80" i="4"/>
  <c r="R179" i="4"/>
  <c r="N179" i="4"/>
  <c r="R273" i="3"/>
  <c r="N273" i="3"/>
  <c r="N144" i="4"/>
  <c r="R144" i="4"/>
  <c r="R331" i="3"/>
  <c r="N331" i="3"/>
  <c r="R229" i="3"/>
  <c r="N229" i="3"/>
  <c r="N191" i="4"/>
  <c r="R191" i="4"/>
  <c r="R53" i="4"/>
  <c r="N53" i="4"/>
  <c r="N318" i="3"/>
  <c r="R318" i="3"/>
  <c r="N136" i="3"/>
  <c r="R136" i="3"/>
  <c r="N256" i="4"/>
  <c r="R256" i="4"/>
  <c r="R161" i="4"/>
  <c r="N161" i="4"/>
  <c r="R244" i="4"/>
  <c r="N244" i="4"/>
  <c r="N51" i="4"/>
  <c r="R51" i="4"/>
  <c r="N298" i="4"/>
  <c r="R298" i="4"/>
  <c r="N131" i="4"/>
  <c r="R131" i="4"/>
  <c r="N215" i="4"/>
  <c r="R215" i="4"/>
  <c r="R160" i="4"/>
  <c r="N160" i="4"/>
  <c r="N144" i="3"/>
  <c r="R144" i="3"/>
  <c r="N168" i="3"/>
  <c r="R168" i="3"/>
  <c r="R127" i="3"/>
  <c r="N127" i="3"/>
  <c r="R259" i="3"/>
  <c r="N259" i="3"/>
  <c r="N80" i="3"/>
  <c r="R80" i="3"/>
  <c r="R68" i="4"/>
  <c r="N68" i="4"/>
  <c r="R253" i="4"/>
  <c r="N253" i="4"/>
  <c r="N134" i="4"/>
  <c r="R134" i="4"/>
  <c r="N154" i="4"/>
  <c r="R154" i="4"/>
  <c r="R122" i="4"/>
  <c r="N122" i="4"/>
  <c r="N184" i="3"/>
  <c r="R184" i="3"/>
  <c r="N235" i="3"/>
  <c r="R235" i="3"/>
  <c r="R148" i="3"/>
  <c r="N148" i="3"/>
  <c r="N43" i="3"/>
  <c r="R43" i="3"/>
  <c r="R86" i="3"/>
  <c r="N86" i="3"/>
  <c r="N295" i="4"/>
  <c r="R295" i="4"/>
  <c r="N42" i="4"/>
  <c r="R42" i="4"/>
  <c r="N248" i="4"/>
  <c r="R248" i="4"/>
  <c r="R108" i="4"/>
  <c r="N108" i="4"/>
  <c r="N334" i="3"/>
  <c r="R334" i="3"/>
  <c r="N220" i="3"/>
  <c r="R220" i="3"/>
  <c r="N121" i="3"/>
  <c r="R121" i="3"/>
  <c r="R44" i="3"/>
  <c r="N44" i="3"/>
  <c r="N180" i="3"/>
  <c r="R180" i="3"/>
  <c r="R70" i="3"/>
  <c r="N70" i="3"/>
  <c r="N173" i="4"/>
  <c r="R173" i="4"/>
  <c r="R69" i="4"/>
  <c r="N69" i="4"/>
  <c r="R205" i="4"/>
  <c r="N205" i="4"/>
  <c r="R66" i="4"/>
  <c r="N66" i="4"/>
  <c r="N280" i="3"/>
  <c r="R280" i="3"/>
  <c r="N258" i="3"/>
  <c r="R258" i="3"/>
  <c r="R323" i="3"/>
  <c r="N323" i="3"/>
  <c r="N153" i="3"/>
  <c r="R153" i="3"/>
  <c r="N95" i="4"/>
  <c r="R95" i="4"/>
  <c r="N235" i="4"/>
  <c r="R235" i="4"/>
  <c r="R28" i="4"/>
  <c r="N28" i="4"/>
  <c r="N193" i="4"/>
  <c r="R193" i="4"/>
  <c r="N150" i="4"/>
  <c r="R150" i="4"/>
  <c r="N188" i="4"/>
  <c r="R188" i="4"/>
  <c r="R31" i="4"/>
  <c r="N31" i="4"/>
  <c r="R280" i="4"/>
  <c r="N280" i="4"/>
  <c r="R99" i="4"/>
  <c r="N99" i="4"/>
  <c r="N308" i="3"/>
  <c r="R308" i="3"/>
  <c r="N222" i="3"/>
  <c r="R222" i="3"/>
  <c r="R161" i="3"/>
  <c r="N161" i="3"/>
  <c r="N84" i="3"/>
  <c r="R84" i="3"/>
  <c r="N256" i="3"/>
  <c r="R256" i="3"/>
  <c r="R142" i="4"/>
  <c r="N142" i="4"/>
  <c r="R274" i="4"/>
  <c r="N274" i="4"/>
  <c r="N94" i="4"/>
  <c r="R94" i="4"/>
  <c r="R128" i="4"/>
  <c r="N128" i="4"/>
  <c r="N283" i="4"/>
  <c r="R283" i="4"/>
  <c r="R122" i="3"/>
  <c r="N122" i="3"/>
  <c r="N215" i="3"/>
  <c r="R215" i="3"/>
  <c r="R62" i="3"/>
  <c r="N62" i="3"/>
  <c r="N72" i="3"/>
  <c r="R72" i="3"/>
  <c r="N230" i="3"/>
  <c r="R230" i="3"/>
  <c r="N204" i="4"/>
  <c r="R204" i="4"/>
  <c r="N266" i="4"/>
  <c r="R266" i="4"/>
  <c r="R219" i="4"/>
  <c r="N219" i="4"/>
  <c r="N239" i="4"/>
  <c r="R239" i="4"/>
  <c r="R177" i="4"/>
  <c r="N177" i="4"/>
  <c r="N214" i="4"/>
  <c r="R214" i="4"/>
  <c r="N269" i="3"/>
  <c r="R269" i="3"/>
  <c r="N54" i="3"/>
  <c r="R54" i="3"/>
  <c r="N187" i="3"/>
  <c r="R187" i="3"/>
  <c r="N51" i="3"/>
  <c r="R51" i="3"/>
  <c r="R90" i="4"/>
  <c r="N90" i="4"/>
  <c r="R209" i="4"/>
  <c r="N209" i="4"/>
  <c r="N100" i="4"/>
  <c r="R100" i="4"/>
  <c r="N103" i="3"/>
  <c r="R103" i="3"/>
  <c r="R295" i="3"/>
  <c r="N295" i="3"/>
  <c r="R45" i="3"/>
  <c r="N45" i="3"/>
  <c r="N218" i="3"/>
  <c r="R218" i="3"/>
  <c r="N163" i="3"/>
  <c r="R163" i="3"/>
  <c r="N112" i="4"/>
  <c r="R112" i="4"/>
  <c r="R282" i="4"/>
  <c r="N282" i="4"/>
  <c r="R92" i="4"/>
  <c r="N92" i="4"/>
  <c r="R301" i="4"/>
  <c r="N301" i="4"/>
  <c r="N82" i="4"/>
  <c r="R82" i="4"/>
  <c r="R267" i="3"/>
  <c r="N267" i="3"/>
  <c r="N81" i="3"/>
  <c r="R81" i="3"/>
  <c r="N166" i="3"/>
  <c r="R166" i="3"/>
  <c r="R228" i="3"/>
  <c r="N228" i="3"/>
  <c r="N130" i="4"/>
  <c r="R130" i="4"/>
  <c r="N109" i="4"/>
  <c r="R109" i="4"/>
  <c r="R162" i="4"/>
  <c r="N162" i="4"/>
  <c r="R202" i="4"/>
  <c r="N202" i="4"/>
  <c r="N265" i="3"/>
  <c r="R265" i="3"/>
  <c r="R223" i="3"/>
  <c r="N223" i="3"/>
  <c r="R74" i="3"/>
  <c r="N74" i="3"/>
  <c r="N196" i="3"/>
  <c r="R196" i="3"/>
  <c r="R36" i="3"/>
  <c r="N36" i="3"/>
  <c r="N210" i="3"/>
  <c r="R210" i="3"/>
  <c r="R265" i="4"/>
  <c r="N265" i="4"/>
  <c r="N233" i="4"/>
  <c r="R233" i="4"/>
  <c r="N250" i="4"/>
  <c r="R250" i="4"/>
  <c r="N59" i="4"/>
  <c r="R59" i="4"/>
  <c r="N124" i="4"/>
  <c r="R124" i="4"/>
  <c r="N305" i="4"/>
  <c r="R305" i="4"/>
  <c r="R163" i="4"/>
  <c r="N163" i="4"/>
  <c r="R258" i="4"/>
  <c r="N258" i="4"/>
  <c r="N87" i="4"/>
  <c r="R87" i="4"/>
  <c r="R46" i="4"/>
  <c r="N46" i="4"/>
  <c r="N321" i="3"/>
  <c r="R321" i="3"/>
  <c r="R175" i="3"/>
  <c r="N175" i="3"/>
  <c r="N152" i="3"/>
  <c r="R152" i="3"/>
  <c r="R225" i="3"/>
  <c r="N225" i="3"/>
  <c r="N128" i="3"/>
  <c r="R128" i="3"/>
  <c r="N86" i="4"/>
  <c r="R86" i="4"/>
  <c r="N272" i="4"/>
  <c r="R272" i="4"/>
  <c r="N153" i="4"/>
  <c r="R153" i="4"/>
  <c r="R83" i="4"/>
  <c r="N83" i="4"/>
  <c r="R91" i="3"/>
  <c r="N91" i="3"/>
  <c r="R78" i="3"/>
  <c r="N78" i="3"/>
  <c r="N133" i="3"/>
  <c r="R133" i="3"/>
  <c r="R40" i="3"/>
  <c r="N40" i="3"/>
  <c r="N199" i="3"/>
  <c r="R199" i="3"/>
  <c r="R166" i="4"/>
  <c r="N166" i="4"/>
  <c r="N259" i="4"/>
  <c r="R259" i="4"/>
  <c r="R67" i="4"/>
  <c r="N67" i="4"/>
  <c r="R84" i="4"/>
  <c r="N84" i="4"/>
  <c r="N212" i="4"/>
  <c r="R212" i="4"/>
  <c r="N293" i="4"/>
  <c r="R293" i="4"/>
  <c r="R242" i="4"/>
  <c r="N242" i="4"/>
  <c r="R262" i="4"/>
  <c r="N262" i="4"/>
  <c r="R270" i="4"/>
  <c r="N270" i="4"/>
  <c r="N285" i="3"/>
  <c r="R285" i="3"/>
  <c r="R170" i="3"/>
  <c r="N170" i="3"/>
  <c r="R118" i="3"/>
  <c r="N118" i="3"/>
  <c r="R63" i="3"/>
  <c r="N63" i="3"/>
  <c r="N64" i="3"/>
  <c r="R64" i="3"/>
  <c r="N218" i="4"/>
  <c r="R218" i="4"/>
  <c r="N140" i="4"/>
  <c r="R140" i="4"/>
  <c r="N240" i="4"/>
  <c r="R240" i="4"/>
  <c r="N60" i="4"/>
  <c r="R60" i="4"/>
  <c r="R189" i="4"/>
  <c r="N189" i="4"/>
  <c r="R311" i="3"/>
  <c r="N311" i="3"/>
  <c r="N262" i="3"/>
  <c r="R262" i="3"/>
  <c r="R125" i="3"/>
  <c r="N125" i="3"/>
  <c r="R123" i="4"/>
  <c r="N123" i="4"/>
  <c r="R165" i="4"/>
  <c r="N165" i="4"/>
  <c r="N65" i="4"/>
  <c r="R65" i="4"/>
  <c r="R222" i="4"/>
  <c r="N222" i="4"/>
  <c r="N243" i="3"/>
  <c r="R243" i="3"/>
  <c r="N268" i="3"/>
  <c r="R268" i="3"/>
  <c r="N302" i="3"/>
  <c r="R302" i="3"/>
  <c r="N105" i="3"/>
  <c r="R105" i="3"/>
  <c r="N31" i="3"/>
  <c r="R31" i="3"/>
  <c r="R183" i="4"/>
  <c r="N183" i="4"/>
  <c r="N306" i="4"/>
  <c r="R306" i="4"/>
  <c r="N126" i="4"/>
  <c r="R126" i="4"/>
  <c r="R271" i="3"/>
  <c r="N271" i="3"/>
  <c r="R82" i="3"/>
  <c r="N82" i="3"/>
  <c r="R130" i="3"/>
  <c r="N130" i="3"/>
  <c r="N97" i="3"/>
  <c r="R97" i="3"/>
  <c r="R326" i="3"/>
  <c r="N326" i="3"/>
  <c r="R26" i="3"/>
  <c r="N26" i="3"/>
  <c r="N198" i="4"/>
  <c r="R198" i="4"/>
  <c r="R158" i="4"/>
  <c r="N158" i="4"/>
  <c r="R230" i="4"/>
  <c r="N230" i="4"/>
  <c r="N29" i="4"/>
  <c r="R29" i="4"/>
  <c r="R93" i="4"/>
  <c r="N93" i="4"/>
  <c r="N181" i="4"/>
  <c r="R181" i="4"/>
  <c r="R54" i="4"/>
  <c r="N54" i="4"/>
  <c r="N268" i="4"/>
  <c r="R268" i="4"/>
  <c r="R327" i="3"/>
  <c r="N327" i="3"/>
  <c r="N89" i="3"/>
  <c r="R89" i="3"/>
  <c r="N85" i="3"/>
  <c r="R85" i="3"/>
  <c r="R287" i="3"/>
  <c r="N287" i="3"/>
  <c r="N151" i="3"/>
  <c r="R151" i="3"/>
  <c r="R159" i="3"/>
  <c r="N159" i="3"/>
  <c r="R269" i="4"/>
  <c r="N269" i="4"/>
  <c r="R114" i="4"/>
  <c r="N114" i="4"/>
  <c r="N279" i="4"/>
  <c r="R279" i="4"/>
  <c r="R115" i="4"/>
  <c r="N115" i="4"/>
  <c r="N26" i="4"/>
  <c r="R26" i="4"/>
  <c r="N113" i="3"/>
  <c r="R113" i="3"/>
  <c r="N324" i="3"/>
  <c r="R324" i="3"/>
  <c r="N59" i="3"/>
  <c r="R59" i="3"/>
  <c r="R193" i="3"/>
  <c r="N193" i="3"/>
  <c r="R65" i="3"/>
  <c r="N65" i="3"/>
  <c r="R62" i="4"/>
  <c r="N62" i="4"/>
  <c r="N182" i="4"/>
  <c r="R182" i="4"/>
  <c r="N35" i="4"/>
  <c r="R35" i="4"/>
  <c r="R57" i="4"/>
  <c r="N57" i="4"/>
  <c r="R288" i="4"/>
  <c r="N288" i="4"/>
  <c r="N38" i="3"/>
  <c r="R38" i="3"/>
  <c r="N72" i="4"/>
  <c r="R72" i="4"/>
  <c r="R139" i="4"/>
  <c r="N139" i="4"/>
  <c r="N88" i="4"/>
  <c r="R88" i="4"/>
  <c r="N211" i="4"/>
  <c r="R211" i="4"/>
  <c r="N312" i="3"/>
  <c r="R312" i="3"/>
  <c r="N294" i="3"/>
  <c r="R294" i="3"/>
  <c r="R138" i="3"/>
  <c r="N138" i="3"/>
  <c r="N286" i="3"/>
  <c r="R286" i="3"/>
  <c r="N33" i="3"/>
  <c r="R33" i="3"/>
  <c r="N325" i="3"/>
  <c r="R325" i="3"/>
  <c r="N105" i="4"/>
  <c r="R105" i="4"/>
  <c r="R285" i="4"/>
  <c r="N285" i="4"/>
  <c r="R39" i="4"/>
  <c r="N39" i="4"/>
  <c r="N97" i="4"/>
  <c r="R97" i="4"/>
  <c r="R149" i="4"/>
  <c r="N149" i="4"/>
  <c r="R143" i="3"/>
  <c r="N143" i="3"/>
  <c r="N213" i="3"/>
  <c r="R213" i="3"/>
  <c r="R93" i="3"/>
  <c r="N93" i="3"/>
  <c r="R177" i="3"/>
  <c r="N177" i="3"/>
  <c r="R226" i="4"/>
  <c r="N226" i="4"/>
  <c r="R40" i="4"/>
  <c r="N40" i="4"/>
  <c r="R241" i="4"/>
  <c r="N241" i="4"/>
  <c r="R25" i="4"/>
  <c r="N25" i="4"/>
  <c r="R55" i="4"/>
  <c r="N55" i="4"/>
  <c r="R234" i="3"/>
  <c r="N234" i="3"/>
  <c r="N176" i="3"/>
  <c r="R176" i="3"/>
  <c r="N204" i="3"/>
  <c r="R204" i="3"/>
  <c r="R48" i="3"/>
  <c r="N48" i="3"/>
  <c r="N116" i="3"/>
  <c r="R116" i="3"/>
  <c r="N156" i="3"/>
  <c r="R156" i="3"/>
  <c r="R85" i="4"/>
  <c r="N85" i="4"/>
  <c r="R50" i="4"/>
  <c r="N50" i="4"/>
  <c r="R101" i="4"/>
  <c r="N101" i="4"/>
  <c r="R138" i="4"/>
  <c r="N138" i="4"/>
  <c r="N261" i="4"/>
  <c r="R261" i="4"/>
  <c r="N106" i="4"/>
  <c r="R106" i="4"/>
  <c r="R254" i="4"/>
  <c r="N254" i="4"/>
  <c r="N322" i="3"/>
  <c r="R322" i="3"/>
  <c r="N336" i="3"/>
  <c r="R336" i="3"/>
  <c r="N73" i="3"/>
  <c r="R73" i="3"/>
  <c r="N120" i="3"/>
  <c r="R120" i="3"/>
  <c r="N34" i="3"/>
  <c r="R34" i="3"/>
  <c r="N159" i="4"/>
  <c r="R159" i="4"/>
  <c r="R143" i="4"/>
  <c r="N143" i="4"/>
  <c r="N184" i="4"/>
  <c r="R184" i="4"/>
  <c r="N290" i="4"/>
  <c r="R290" i="4"/>
  <c r="N111" i="4"/>
  <c r="R111" i="4"/>
  <c r="N251" i="3"/>
  <c r="R251" i="3"/>
  <c r="R233" i="3"/>
  <c r="N233" i="3"/>
  <c r="R241" i="3"/>
  <c r="N241" i="3"/>
  <c r="N117" i="3"/>
  <c r="R117" i="3"/>
  <c r="N212" i="3"/>
  <c r="R212" i="3"/>
  <c r="N289" i="4"/>
  <c r="R289" i="4"/>
  <c r="R77" i="4"/>
  <c r="N77" i="4"/>
  <c r="R237" i="4"/>
  <c r="N237" i="4"/>
  <c r="R33" i="4"/>
  <c r="N33" i="4"/>
  <c r="N129" i="4"/>
  <c r="R129" i="4"/>
  <c r="N200" i="4"/>
  <c r="R200" i="4"/>
  <c r="R242" i="3"/>
  <c r="N242" i="3"/>
  <c r="R178" i="3"/>
  <c r="N178" i="3"/>
  <c r="R248" i="3"/>
  <c r="N248" i="3"/>
  <c r="N188" i="3"/>
  <c r="R188" i="3"/>
  <c r="N52" i="3"/>
  <c r="R52" i="3"/>
  <c r="R119" i="4"/>
  <c r="N119" i="4"/>
  <c r="N38" i="4"/>
  <c r="R38" i="4"/>
  <c r="R155" i="4"/>
  <c r="N155" i="4"/>
  <c r="N276" i="4"/>
  <c r="R276" i="4"/>
  <c r="N300" i="3"/>
  <c r="R300" i="3"/>
  <c r="N164" i="3"/>
  <c r="R164" i="3"/>
  <c r="N100" i="3"/>
  <c r="R100" i="3"/>
  <c r="N27" i="3"/>
  <c r="R27" i="3"/>
  <c r="R191" i="3"/>
  <c r="N191" i="3"/>
  <c r="N208" i="3"/>
  <c r="R208" i="3"/>
  <c r="N45" i="4"/>
  <c r="R45" i="4"/>
  <c r="R61" i="4"/>
  <c r="N61" i="4"/>
  <c r="N172" i="4"/>
  <c r="R172" i="4"/>
  <c r="N298" i="3"/>
  <c r="R298" i="3"/>
  <c r="R146" i="3"/>
  <c r="N146" i="3"/>
  <c r="R249" i="3"/>
  <c r="N249" i="3"/>
  <c r="N131" i="3"/>
  <c r="R131" i="3"/>
  <c r="R320" i="3"/>
  <c r="N320" i="3"/>
  <c r="N246" i="3"/>
  <c r="R246" i="3"/>
  <c r="N267" i="4"/>
  <c r="R267" i="4"/>
  <c r="R152" i="4"/>
  <c r="N152" i="4"/>
  <c r="N299" i="4"/>
  <c r="R299" i="4"/>
  <c r="N70" i="4"/>
  <c r="R70" i="4"/>
  <c r="R81" i="4"/>
  <c r="N81" i="4"/>
  <c r="N195" i="3"/>
  <c r="R195" i="3"/>
  <c r="N328" i="3"/>
  <c r="R328" i="3"/>
  <c r="N306" i="3"/>
  <c r="R306" i="3"/>
  <c r="R101" i="3"/>
  <c r="N101" i="3"/>
  <c r="N76" i="4"/>
  <c r="R76" i="4"/>
  <c r="R263" i="4"/>
  <c r="N263" i="4"/>
  <c r="R217" i="4"/>
  <c r="N217" i="4"/>
  <c r="N292" i="4"/>
  <c r="R292" i="4"/>
  <c r="R43" i="4"/>
  <c r="N43" i="4"/>
  <c r="N292" i="3"/>
  <c r="R292" i="3"/>
  <c r="R49" i="3"/>
  <c r="N49" i="3"/>
  <c r="R32" i="3"/>
  <c r="N32" i="3"/>
  <c r="N102" i="3"/>
  <c r="R102" i="3"/>
  <c r="N29" i="3"/>
  <c r="R29" i="3"/>
  <c r="R275" i="4"/>
  <c r="N275" i="4"/>
  <c r="R132" i="4"/>
  <c r="N132" i="4"/>
  <c r="N294" i="4"/>
  <c r="R294" i="4"/>
  <c r="N110" i="4"/>
  <c r="R110" i="4"/>
  <c r="R58" i="4"/>
  <c r="N58" i="4"/>
  <c r="N302" i="4"/>
  <c r="R302" i="4"/>
  <c r="R116" i="4"/>
  <c r="N116" i="4"/>
  <c r="R185" i="4"/>
  <c r="N185" i="4"/>
  <c r="N56" i="4"/>
  <c r="R56" i="4"/>
  <c r="R154" i="3"/>
  <c r="N154" i="3"/>
  <c r="N290" i="3"/>
  <c r="R290" i="3"/>
  <c r="R126" i="3"/>
  <c r="N126" i="3"/>
  <c r="R69" i="3"/>
  <c r="N69" i="3"/>
  <c r="R231" i="3"/>
  <c r="N231" i="3"/>
  <c r="N156" i="4"/>
  <c r="R156" i="4"/>
  <c r="N203" i="4"/>
  <c r="R203" i="4"/>
  <c r="N273" i="4"/>
  <c r="R273" i="4"/>
  <c r="R317" i="3"/>
  <c r="N317" i="3"/>
  <c r="N237" i="3"/>
  <c r="R237" i="3"/>
  <c r="N305" i="3"/>
  <c r="R305" i="3"/>
  <c r="N167" i="3"/>
  <c r="R167" i="3"/>
  <c r="N35" i="3"/>
  <c r="R35" i="3"/>
  <c r="R107" i="3"/>
  <c r="N107" i="3"/>
  <c r="N171" i="4"/>
  <c r="R171" i="4"/>
  <c r="N118" i="4"/>
  <c r="R118" i="4"/>
  <c r="R195" i="4"/>
  <c r="N195" i="4"/>
  <c r="N232" i="4"/>
  <c r="R232" i="4"/>
  <c r="N121" i="4"/>
  <c r="R121" i="4"/>
  <c r="R271" i="4"/>
  <c r="N271" i="4"/>
  <c r="R102" i="4"/>
  <c r="N102" i="4"/>
  <c r="N245" i="4"/>
  <c r="R245" i="4"/>
  <c r="R125" i="4"/>
  <c r="N125" i="4"/>
  <c r="N207" i="4"/>
  <c r="R207" i="4"/>
  <c r="N313" i="3"/>
  <c r="R313" i="3"/>
  <c r="N99" i="3"/>
  <c r="R99" i="3"/>
  <c r="R232" i="3"/>
  <c r="N232" i="3"/>
  <c r="N115" i="3"/>
  <c r="R115" i="3"/>
  <c r="N238" i="4"/>
  <c r="R238" i="4"/>
  <c r="N74" i="4"/>
  <c r="R74" i="4"/>
  <c r="N264" i="4"/>
  <c r="R264" i="4"/>
  <c r="N36" i="4"/>
  <c r="R36" i="4"/>
  <c r="N187" i="4"/>
  <c r="R187" i="4"/>
  <c r="N309" i="3"/>
  <c r="R309" i="3"/>
  <c r="R123" i="3"/>
  <c r="N123" i="3"/>
  <c r="N183" i="3"/>
  <c r="R183" i="3"/>
  <c r="N46" i="3"/>
  <c r="R46" i="3"/>
  <c r="R95" i="3"/>
  <c r="N95" i="3"/>
  <c r="R39" i="3"/>
  <c r="N39" i="3"/>
  <c r="N234" i="4"/>
  <c r="R234" i="4"/>
  <c r="R141" i="4"/>
  <c r="N141" i="4"/>
  <c r="N228" i="4"/>
  <c r="R228" i="4"/>
  <c r="N164" i="4"/>
  <c r="R164" i="4"/>
  <c r="N120" i="4"/>
  <c r="R120" i="4"/>
  <c r="R247" i="3"/>
  <c r="N247" i="3"/>
  <c r="N278" i="3"/>
  <c r="R278" i="3"/>
  <c r="R319" i="3"/>
  <c r="N319" i="3"/>
  <c r="N211" i="3"/>
  <c r="R211" i="3"/>
  <c r="R25" i="3"/>
  <c r="N25" i="3"/>
  <c r="R49" i="4"/>
  <c r="N49" i="4"/>
  <c r="N190" i="4"/>
  <c r="R190" i="4"/>
  <c r="R137" i="4"/>
  <c r="N137" i="4"/>
  <c r="N243" i="4"/>
  <c r="R243" i="4"/>
  <c r="R103" i="4"/>
  <c r="N103" i="4"/>
  <c r="N221" i="3"/>
  <c r="R221" i="3"/>
  <c r="N277" i="3"/>
  <c r="R277" i="3"/>
  <c r="N245" i="3"/>
  <c r="R245" i="3"/>
  <c r="N179" i="3"/>
  <c r="R179" i="3"/>
  <c r="N288" i="3"/>
  <c r="R288" i="3"/>
  <c r="R247" i="4"/>
  <c r="N247" i="4"/>
  <c r="R79" i="4"/>
  <c r="N79" i="4"/>
  <c r="N213" i="4"/>
  <c r="R213" i="4"/>
  <c r="N135" i="4"/>
  <c r="R135" i="4"/>
  <c r="N44" i="4"/>
  <c r="R44" i="4"/>
  <c r="R221" i="4"/>
  <c r="N221" i="4"/>
  <c r="R178" i="4"/>
  <c r="N178" i="4"/>
  <c r="N37" i="4"/>
  <c r="R37" i="4"/>
  <c r="N132" i="3"/>
  <c r="R132" i="3"/>
  <c r="R110" i="3"/>
  <c r="N110" i="3"/>
  <c r="N197" i="3"/>
  <c r="R197" i="3"/>
  <c r="R109" i="3"/>
  <c r="N109" i="3"/>
  <c r="N284" i="4"/>
  <c r="R284" i="4"/>
  <c r="R47" i="4"/>
  <c r="N47" i="4"/>
  <c r="R251" i="4"/>
  <c r="N251" i="4"/>
  <c r="N63" i="4"/>
  <c r="R63" i="4"/>
  <c r="R246" i="4"/>
  <c r="N246" i="4"/>
  <c r="N257" i="3"/>
  <c r="R257" i="3"/>
  <c r="R129" i="3"/>
  <c r="N129" i="3"/>
  <c r="N209" i="3"/>
  <c r="R209" i="3"/>
  <c r="R56" i="3"/>
  <c r="N56" i="3"/>
  <c r="R158" i="3"/>
  <c r="N158" i="3"/>
  <c r="N47" i="3"/>
  <c r="R47" i="3"/>
  <c r="N157" i="4"/>
  <c r="R157" i="4"/>
  <c r="R23" i="4"/>
  <c r="N23" i="4"/>
  <c r="R227" i="4"/>
  <c r="N227" i="4"/>
  <c r="R208" i="4"/>
  <c r="N208" i="4"/>
  <c r="N18" i="3"/>
  <c r="N18" i="4"/>
  <c r="E7" i="3" l="1"/>
  <c r="E7" i="4"/>
  <c r="F4" i="3" l="1"/>
  <c r="H4" i="3" s="1"/>
  <c r="F6" i="3"/>
  <c r="H6" i="3" s="1"/>
  <c r="F9" i="3" s="1"/>
  <c r="F5" i="3"/>
  <c r="H5" i="3" s="1"/>
  <c r="F4" i="4"/>
  <c r="H4" i="4" s="1"/>
  <c r="F6" i="4"/>
  <c r="H6" i="4" s="1"/>
  <c r="F9" i="4" s="1"/>
  <c r="F10" i="4" s="1"/>
  <c r="F5" i="4"/>
  <c r="H5" i="4" s="1"/>
  <c r="F8" i="3"/>
  <c r="F8" i="4"/>
  <c r="G9" i="4" l="1"/>
  <c r="G9" i="3"/>
</calcChain>
</file>

<file path=xl/sharedStrings.xml><?xml version="1.0" encoding="utf-8"?>
<sst xmlns="http://schemas.openxmlformats.org/spreadsheetml/2006/main" count="880" uniqueCount="378">
  <si>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</si>
  <si>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</si>
  <si>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</si>
  <si>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</si>
  <si>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</si>
  <si>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</si>
  <si>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</si>
  <si>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</si>
  <si>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</si>
  <si>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</si>
  <si>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</si>
  <si>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</si>
  <si>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</si>
  <si>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</si>
  <si>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</si>
  <si>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</si>
  <si>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</si>
  <si>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</si>
  <si>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</si>
  <si>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</si>
  <si>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</si>
  <si>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</si>
  <si>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</si>
  <si>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</si>
  <si>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</si>
  <si>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</si>
  <si>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</si>
  <si>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</si>
  <si>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</si>
  <si>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</si>
  <si>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</si>
  <si>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</si>
  <si>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AQ Boo</t>
  </si>
  <si>
    <t>IBVS 4871</t>
  </si>
  <si>
    <t>I</t>
  </si>
  <si>
    <t>II</t>
  </si>
  <si>
    <t>IBVS 5484</t>
  </si>
  <si>
    <t>IBVS 5583</t>
  </si>
  <si>
    <t>not avail.</t>
  </si>
  <si>
    <t>IBVS</t>
  </si>
  <si>
    <t>Schmidt1996..PASP..108..1105S</t>
  </si>
  <si>
    <t>See page B.</t>
  </si>
  <si>
    <t>Also found in IBVS 4871</t>
  </si>
  <si>
    <t>EA</t>
  </si>
  <si>
    <t>AQ Boo / GSC 1460-0578</t>
  </si>
  <si>
    <t># of data points:</t>
  </si>
  <si>
    <t>IBVS 5438</t>
  </si>
  <si>
    <t>IBVS 5653</t>
  </si>
  <si>
    <t>IBVS 5760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</si>
  <si>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</si>
  <si>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</si>
  <si>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</si>
  <si>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</si>
  <si>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OEJV 0074</t>
  </si>
  <si>
    <t>OEJV 0073</t>
  </si>
  <si>
    <t>IBVS 5894</t>
  </si>
  <si>
    <t>Add cycle</t>
  </si>
  <si>
    <t>Old Cycle</t>
  </si>
  <si>
    <t>IBVS 5959</t>
  </si>
  <si>
    <t>IBVS 5992</t>
  </si>
  <si>
    <t>IBVS 6010</t>
  </si>
  <si>
    <t>OEJV 0160</t>
  </si>
  <si>
    <t>IBVS 6048</t>
  </si>
  <si>
    <t>IBVS 6084</t>
  </si>
  <si>
    <t>BAD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</si>
  <si>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</si>
  <si>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</si>
  <si>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</si>
  <si>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</si>
  <si>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</si>
  <si>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</si>
  <si>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</si>
  <si>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</si>
  <si>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</si>
  <si>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</si>
  <si>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</si>
  <si>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</si>
  <si>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</si>
  <si>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</si>
  <si>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</si>
  <si>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</si>
  <si>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</si>
  <si>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</si>
  <si>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</si>
  <si>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</si>
  <si>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</si>
  <si>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</si>
  <si>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</si>
  <si>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</si>
  <si>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</si>
  <si>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</si>
  <si>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</si>
  <si>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</si>
  <si>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</si>
  <si>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</si>
  <si>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</si>
  <si>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</si>
  <si>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</si>
  <si>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</si>
  <si>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</si>
  <si>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</si>
  <si>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</si>
  <si>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</si>
  <si>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</si>
  <si>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</si>
  <si>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</si>
  <si>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</si>
  <si>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</si>
  <si>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</si>
  <si>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</si>
  <si>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</si>
  <si>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</si>
  <si>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</si>
  <si>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</si>
  <si>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</si>
  <si>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</si>
  <si>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</si>
  <si>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</si>
  <si>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</si>
  <si>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</si>
  <si>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</si>
  <si>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</si>
  <si>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</si>
  <si>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</si>
  <si>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</si>
  <si>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</si>
  <si>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</si>
  <si>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</si>
  <si>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</si>
  <si>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</si>
  <si>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</si>
  <si>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</si>
  <si>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</si>
  <si>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</si>
  <si>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</si>
  <si>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</si>
  <si>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</si>
  <si>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</si>
  <si>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</si>
  <si>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</si>
  <si>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</si>
  <si>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</si>
  <si>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</si>
  <si>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</si>
  <si>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</si>
  <si>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</si>
  <si>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</si>
  <si>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</si>
  <si>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</si>
  <si>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</si>
  <si>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</si>
  <si>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</si>
  <si>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</si>
  <si>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</si>
  <si>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</si>
  <si>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</si>
  <si>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</si>
  <si>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</si>
  <si>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</si>
  <si>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dP/dt =</t>
  </si>
  <si>
    <t>IBVS 6094</t>
  </si>
  <si>
    <t>ii</t>
  </si>
  <si>
    <t>OEJV 0165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</si>
  <si>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</si>
  <si>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</si>
  <si>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</si>
  <si>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</si>
  <si>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</si>
  <si>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</si>
  <si>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</si>
  <si>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2451262.5888 </t>
  </si>
  <si>
    <t> 25.03.1999 02:07 </t>
  </si>
  <si>
    <t> -0.0002 </t>
  </si>
  <si>
    <t>E </t>
  </si>
  <si>
    <t> F.Agerer </t>
  </si>
  <si>
    <t>BAVM 158 </t>
  </si>
  <si>
    <t>2451262.5925 </t>
  </si>
  <si>
    <t> 25.03.1999 02:13 </t>
  </si>
  <si>
    <t> 0.0035 </t>
  </si>
  <si>
    <t>B;V</t>
  </si>
  <si>
    <t>2451278.4144 </t>
  </si>
  <si>
    <t> 09.04.1999 21:56 </t>
  </si>
  <si>
    <t> 0.0012 </t>
  </si>
  <si>
    <t>o</t>
  </si>
  <si>
    <t>2451278.5804 </t>
  </si>
  <si>
    <t> 10.04.1999 01:55 </t>
  </si>
  <si>
    <t> 0.0007 </t>
  </si>
  <si>
    <t>2451301.4008 </t>
  </si>
  <si>
    <t> 02.05.1999 21:37 </t>
  </si>
  <si>
    <t> 0.0010 </t>
  </si>
  <si>
    <t>2451301.5657 </t>
  </si>
  <si>
    <t> 03.05.1999 01:34 </t>
  </si>
  <si>
    <t> -0.0006 </t>
  </si>
  <si>
    <t>2451334.5469 </t>
  </si>
  <si>
    <t> 05.06.1999 01:07 </t>
  </si>
  <si>
    <t>?</t>
  </si>
  <si>
    <t> E.Blättler </t>
  </si>
  <si>
    <t> BBS 120 </t>
  </si>
  <si>
    <t>2451358.365 </t>
  </si>
  <si>
    <t> 28.06.1999 20:45 </t>
  </si>
  <si>
    <t> -0.002 </t>
  </si>
  <si>
    <t>2451602.3928 </t>
  </si>
  <si>
    <t> 27.02.2000 21:25 </t>
  </si>
  <si>
    <t> 0.0016 </t>
  </si>
  <si>
    <t> BBS 122 </t>
  </si>
  <si>
    <t>2451602.5585 </t>
  </si>
  <si>
    <t> 28.02.2000 01:24 </t>
  </si>
  <si>
    <t>2452031.4740 </t>
  </si>
  <si>
    <t> 01.05.2001 23:22 </t>
  </si>
  <si>
    <t> -0.0008 </t>
  </si>
  <si>
    <t>2452039.4706 </t>
  </si>
  <si>
    <t> 09.05.2001 23:17 </t>
  </si>
  <si>
    <t> 0.0005 </t>
  </si>
  <si>
    <t> R.Diethelm </t>
  </si>
  <si>
    <t> BBS 125 </t>
  </si>
  <si>
    <t>2452296.4871 </t>
  </si>
  <si>
    <t> 21.01.2002 23:41 </t>
  </si>
  <si>
    <t> -0.0001 </t>
  </si>
  <si>
    <t> BBS 127 </t>
  </si>
  <si>
    <t>2452296.6547 </t>
  </si>
  <si>
    <t> 22.01.2002 03:42 </t>
  </si>
  <si>
    <t>2452371.4443 </t>
  </si>
  <si>
    <t> 06.04.2002 22:39 </t>
  </si>
  <si>
    <t> 0.0008 </t>
  </si>
  <si>
    <t>-I</t>
  </si>
  <si>
    <t>2452716.4051 </t>
  </si>
  <si>
    <t> 17.03.2003 21:43 </t>
  </si>
  <si>
    <t>649</t>
  </si>
  <si>
    <t> -0.0043 </t>
  </si>
  <si>
    <t>2452717.4065 </t>
  </si>
  <si>
    <t> 18.03.2003 21:45 </t>
  </si>
  <si>
    <t>652</t>
  </si>
  <si>
    <t> -0.0023 </t>
  </si>
  <si>
    <t>2452723.4063 </t>
  </si>
  <si>
    <t> 24.03.2003 21:45 </t>
  </si>
  <si>
    <t>670</t>
  </si>
  <si>
    <t> BBS 129 </t>
  </si>
  <si>
    <t>2452730.4004 </t>
  </si>
  <si>
    <t> 31.03.2003 21:36 </t>
  </si>
  <si>
    <t>691</t>
  </si>
  <si>
    <t> M.Zejda </t>
  </si>
  <si>
    <t>IBVS 5583 </t>
  </si>
  <si>
    <t>2453515.4450 </t>
  </si>
  <si>
    <t> 24.05.2005 22:40 </t>
  </si>
  <si>
    <t>3047.5</t>
  </si>
  <si>
    <t>IBVS 5653 </t>
  </si>
  <si>
    <t>2453815.7686 </t>
  </si>
  <si>
    <t> 21.03.2006 06:26 </t>
  </si>
  <si>
    <t>3949</t>
  </si>
  <si>
    <t>C </t>
  </si>
  <si>
    <t> R.Nelson </t>
  </si>
  <si>
    <t>IBVS 5760 </t>
  </si>
  <si>
    <t>2453898.38715 </t>
  </si>
  <si>
    <t> 11.06.2006 21:17 </t>
  </si>
  <si>
    <t>4197</t>
  </si>
  <si>
    <t> -0.00081 </t>
  </si>
  <si>
    <t> R.Ehrenberger </t>
  </si>
  <si>
    <t>OEJV 0074 </t>
  </si>
  <si>
    <t>2454202.378 </t>
  </si>
  <si>
    <t> 11.04.2007 21:04 </t>
  </si>
  <si>
    <t>5109.5</t>
  </si>
  <si>
    <t> 0.000 </t>
  </si>
  <si>
    <t> A.Paschke </t>
  </si>
  <si>
    <t>OEJV 0073 </t>
  </si>
  <si>
    <t>OEJV 0116 </t>
  </si>
  <si>
    <t>2454202.543 </t>
  </si>
  <si>
    <t> 12.04.2007 01:01 </t>
  </si>
  <si>
    <t>5110</t>
  </si>
  <si>
    <t> -0.001 </t>
  </si>
  <si>
    <t>2454948.7748 </t>
  </si>
  <si>
    <t> 27.04.2009 06:35 </t>
  </si>
  <si>
    <t>7350</t>
  </si>
  <si>
    <t> -0.0017 </t>
  </si>
  <si>
    <t>IBVS 5894 </t>
  </si>
  <si>
    <t>2454948.9395 </t>
  </si>
  <si>
    <t> 27.04.2009 10:32 </t>
  </si>
  <si>
    <t>7350.5</t>
  </si>
  <si>
    <t> -0.0036 </t>
  </si>
  <si>
    <t>2455294.4080 </t>
  </si>
  <si>
    <t> 07.04.2010 21:47 </t>
  </si>
  <si>
    <t>8387.5</t>
  </si>
  <si>
    <t>BAVM 214 </t>
  </si>
  <si>
    <t>2455294.5743 </t>
  </si>
  <si>
    <t> 08.04.2010 01:46 </t>
  </si>
  <si>
    <t>8388</t>
  </si>
  <si>
    <t> -0.0009 </t>
  </si>
  <si>
    <t>2455310.3964 </t>
  </si>
  <si>
    <t> 23.04.2010 21:30 </t>
  </si>
  <si>
    <t>8435.5</t>
  </si>
  <si>
    <t> -0.0029 </t>
  </si>
  <si>
    <t>2455310.5638 </t>
  </si>
  <si>
    <t> 24.04.2010 01:31 </t>
  </si>
  <si>
    <t>8436</t>
  </si>
  <si>
    <t> -0.0021 </t>
  </si>
  <si>
    <t>2455624.54583 </t>
  </si>
  <si>
    <t> 04.03.2011 01:05 </t>
  </si>
  <si>
    <t>9378.5</t>
  </si>
  <si>
    <t> -0.00393 </t>
  </si>
  <si>
    <t> M.Lehky </t>
  </si>
  <si>
    <t>OEJV 0160 </t>
  </si>
  <si>
    <t>2455629.876 </t>
  </si>
  <si>
    <t> 09.03.2011 09:01 </t>
  </si>
  <si>
    <t>9394.5</t>
  </si>
  <si>
    <t> -0.004 </t>
  </si>
  <si>
    <t>OEJV 0162 </t>
  </si>
  <si>
    <t>2455631.8750 </t>
  </si>
  <si>
    <t> 11.03.2011 09:00 </t>
  </si>
  <si>
    <t>9400.5</t>
  </si>
  <si>
    <t> -0.0038 </t>
  </si>
  <si>
    <t>IBVS 5992 </t>
  </si>
  <si>
    <t>2455658.3588 </t>
  </si>
  <si>
    <t> 06.04.2011 20:36 </t>
  </si>
  <si>
    <t>9480</t>
  </si>
  <si>
    <t> -0.0046 </t>
  </si>
  <si>
    <t> W.Moschner &amp; P.Frank </t>
  </si>
  <si>
    <t>BAVM 220 </t>
  </si>
  <si>
    <t>2455668.35334 </t>
  </si>
  <si>
    <t> 16.04.2011 20:28 </t>
  </si>
  <si>
    <t>9510</t>
  </si>
  <si>
    <t> -0.00425 </t>
  </si>
  <si>
    <t>2455694.8381 </t>
  </si>
  <si>
    <t> 13.05.2011 08:06 </t>
  </si>
  <si>
    <t>9589.5</t>
  </si>
  <si>
    <t> -0.0041 </t>
  </si>
  <si>
    <t>2455699.50114 </t>
  </si>
  <si>
    <t> 18.05.2011 00:01 </t>
  </si>
  <si>
    <t>9603.5</t>
  </si>
  <si>
    <t> -0.00499 </t>
  </si>
  <si>
    <t> M.Audejean </t>
  </si>
  <si>
    <t>2455961.68132 </t>
  </si>
  <si>
    <t> 04.02.2012 04:21 </t>
  </si>
  <si>
    <t>10390.5</t>
  </si>
  <si>
    <t> -0.00552 </t>
  </si>
  <si>
    <t>2456009.4855 </t>
  </si>
  <si>
    <t> 22.03.2012 23:39 </t>
  </si>
  <si>
    <t>10534</t>
  </si>
  <si>
    <t> -0.0068 </t>
  </si>
  <si>
    <t>BAVM 228 </t>
  </si>
  <si>
    <t>2456011.48447 </t>
  </si>
  <si>
    <t> 24.03.2012 23:37 </t>
  </si>
  <si>
    <t>10540</t>
  </si>
  <si>
    <t> -0.00671 </t>
  </si>
  <si>
    <t>2456356.6148 </t>
  </si>
  <si>
    <t> 05.03.2013 02:45 </t>
  </si>
  <si>
    <t>11576</t>
  </si>
  <si>
    <t> -0.0088 </t>
  </si>
  <si>
    <t> P.Frank </t>
  </si>
  <si>
    <t>BAVM 232 </t>
  </si>
  <si>
    <t>2456404.41193 </t>
  </si>
  <si>
    <t> 21.04.2013 21:53 </t>
  </si>
  <si>
    <t>11719.5</t>
  </si>
  <si>
    <t> -0.01717 </t>
  </si>
  <si>
    <t>2456474.3809 </t>
  </si>
  <si>
    <t> 30.06.2013 21:08 </t>
  </si>
  <si>
    <t>11929.5</t>
  </si>
  <si>
    <t> -0.0075 </t>
  </si>
  <si>
    <t> F.Salvaggio </t>
  </si>
  <si>
    <t>IBVS 6094 </t>
  </si>
  <si>
    <t>s5</t>
  </si>
  <si>
    <t>s6</t>
  </si>
  <si>
    <t>s7</t>
  </si>
  <si>
    <t>OEJV 0116</t>
  </si>
  <si>
    <t>IBVS 6209</t>
  </si>
  <si>
    <t>OEJV 0179</t>
  </si>
  <si>
    <t>JAVSO..48..256</t>
  </si>
  <si>
    <t>OEJV 0211</t>
  </si>
  <si>
    <t>Active</t>
  </si>
  <si>
    <t>JAVSO, 48, 256</t>
  </si>
  <si>
    <t>JAAVSO, 50, 255</t>
  </si>
  <si>
    <t>OEJV 0248 2024</t>
  </si>
  <si>
    <t xml:space="preserve">Mag </t>
  </si>
  <si>
    <t>Next ToM-P</t>
  </si>
  <si>
    <t>Next ToM-S</t>
  </si>
  <si>
    <t>Period from TomCat.</t>
  </si>
  <si>
    <t>VSX</t>
  </si>
  <si>
    <t>12.30-13.00</t>
  </si>
  <si>
    <t>VSX period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</si>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</sst>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0" xfId="0" applyNumberFormat="1" applyAlignment="1"/>
    <xf numFmtId="0" fontId="0" fillId="0" borderId="11" xfId="0" applyBorder="1" applyAlignment="1"/>
    <xf numFmtId="0" fontId="5" fillId="24" borderId="11" xfId="0" applyFont="1" applyFill="1" applyBorder="1" applyAlignment="1"/>
    <xf numFmtId="165" fontId="0" fillId="0" borderId="11" xfId="0" applyNumberFormat="1" applyBorder="1" applyAlignment="1"/>
    <xf numFmtId="165" fontId="10" fillId="0" borderId="0" xfId="0" applyNumberFormat="1" applyFont="1" applyAlignment="1"/>
    <xf numFmtId="0" fontId="11" fillId="0" borderId="0" xfId="0" applyFont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0" fontId="5" fillId="0" borderId="11" xfId="0" applyFont="1" applyBorder="1" applyAlignment="1"/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21" fillId="0" borderId="8" xfId="0" applyFont="1" applyBorder="1" applyAlignment="1">
      <alignment horizontal="center"/>
    </xf>
    <xf numFmtId="0" fontId="9" fillId="0" borderId="0" xfId="0" applyFont="1" applyAlignment="1"/>
    <xf numFmtId="0" fontId="22" fillId="0" borderId="0" xfId="0" applyFont="1" applyAlignment="1"/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23" fillId="0" borderId="0" xfId="0" applyFont="1">
      <alignment vertical="top"/>
    </xf>
    <xf numFmtId="0" fontId="17" fillId="0" borderId="8" xfId="0" applyFont="1" applyBorder="1" applyAlignment="1">
      <alignment horizontal="center"/>
    </xf>
    <xf numFmtId="0" fontId="7" fillId="0" borderId="17" xfId="0" applyFont="1" applyBorder="1">
      <alignment vertical="top"/>
    </xf>
    <xf numFmtId="0" fontId="11" fillId="0" borderId="18" xfId="0" applyFont="1" applyBorder="1">
      <alignment vertical="top"/>
    </xf>
    <xf numFmtId="0" fontId="10" fillId="0" borderId="12" xfId="0" applyFont="1" applyBorder="1">
      <alignment vertical="top"/>
    </xf>
    <xf numFmtId="167" fontId="10" fillId="0" borderId="12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11" fillId="0" borderId="20" xfId="0" applyFont="1" applyBorder="1">
      <alignment vertical="top"/>
    </xf>
    <xf numFmtId="0" fontId="10" fillId="0" borderId="13" xfId="0" applyFont="1" applyBorder="1">
      <alignment vertical="top"/>
    </xf>
    <xf numFmtId="167" fontId="10" fillId="0" borderId="13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11" fillId="0" borderId="22" xfId="0" applyFont="1" applyBorder="1">
      <alignment vertical="top"/>
    </xf>
    <xf numFmtId="0" fontId="10" fillId="0" borderId="14" xfId="0" applyFont="1" applyBorder="1">
      <alignment vertical="top"/>
    </xf>
    <xf numFmtId="167" fontId="10" fillId="0" borderId="14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11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168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3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9" fillId="0" borderId="0" xfId="0" applyFont="1">
      <alignment vertical="top"/>
    </xf>
    <xf numFmtId="0" fontId="13" fillId="25" borderId="5" xfId="0" applyFont="1" applyFill="1" applyBorder="1">
      <alignment vertical="top"/>
    </xf>
    <xf numFmtId="0" fontId="13" fillId="25" borderId="11" xfId="0" applyFont="1" applyFill="1" applyBorder="1">
      <alignment vertical="top"/>
    </xf>
    <xf numFmtId="0" fontId="10" fillId="0" borderId="11" xfId="0" applyFont="1" applyBorder="1">
      <alignment vertical="top"/>
    </xf>
    <xf numFmtId="0" fontId="10" fillId="0" borderId="0" xfId="0" applyFont="1" applyAlignment="1">
      <alignment horizontal="left"/>
    </xf>
    <xf numFmtId="0" fontId="28" fillId="0" borderId="0" xfId="0" applyFont="1" applyAlignment="1">
      <alignment horizontal="right" vertical="top"/>
    </xf>
    <xf numFmtId="0" fontId="28" fillId="0" borderId="0" xfId="0" applyFont="1" applyAlignment="1"/>
    <xf numFmtId="0" fontId="2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 applyAlignme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31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6" borderId="23" xfId="0" applyFont="1" applyFill="1" applyBorder="1" applyAlignment="1">
      <alignment horizontal="left" vertical="top" wrapText="1" indent="1"/>
    </xf>
    <xf numFmtId="0" fontId="5" fillId="26" borderId="23" xfId="0" applyFont="1" applyFill="1" applyBorder="1" applyAlignment="1">
      <alignment horizontal="center" vertical="top" wrapText="1"/>
    </xf>
    <xf numFmtId="0" fontId="5" fillId="26" borderId="23" xfId="0" applyFont="1" applyFill="1" applyBorder="1" applyAlignment="1">
      <alignment horizontal="right" vertical="top" wrapText="1"/>
    </xf>
    <xf numFmtId="0" fontId="31" fillId="26" borderId="23" xfId="38" applyFill="1" applyBorder="1" applyAlignment="1" applyProtection="1">
      <alignment horizontal="right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2" fillId="0" borderId="11" xfId="0" applyFont="1" applyBorder="1" applyAlignment="1"/>
    <xf numFmtId="0" fontId="18" fillId="27" borderId="11" xfId="0" applyFont="1" applyFill="1" applyBorder="1" applyAlignme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9" fillId="0" borderId="0" xfId="43"/>
    <xf numFmtId="0" fontId="9" fillId="0" borderId="0" xfId="43" applyAlignment="1">
      <alignment horizontal="center" wrapText="1"/>
    </xf>
    <xf numFmtId="0" fontId="9" fillId="0" borderId="0" xfId="43" applyAlignment="1">
      <alignment horizontal="left" wrapText="1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6" fillId="0" borderId="11" xfId="0" applyFont="1" applyBorder="1" applyAlignment="1"/>
    <xf numFmtId="0" fontId="48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right" vertical="top"/>
    </xf>
    <xf numFmtId="0" fontId="49" fillId="28" borderId="24" xfId="0" applyFont="1" applyFill="1" applyBorder="1" applyAlignment="1">
      <alignment horizontal="right" vertical="center"/>
    </xf>
    <xf numFmtId="0" fontId="49" fillId="0" borderId="26" xfId="0" applyFont="1" applyBorder="1" applyAlignment="1">
      <alignment horizontal="right" vertical="center"/>
    </xf>
    <xf numFmtId="0" fontId="51" fillId="0" borderId="27" xfId="0" applyFont="1" applyBorder="1" applyAlignment="1"/>
    <xf numFmtId="0" fontId="50" fillId="0" borderId="27" xfId="0" applyFont="1" applyBorder="1" applyAlignment="1"/>
    <xf numFmtId="22" fontId="50" fillId="0" borderId="27" xfId="0" applyNumberFormat="1" applyFont="1" applyBorder="1" applyAlignment="1"/>
    <xf numFmtId="0" fontId="49" fillId="0" borderId="28" xfId="0" applyFont="1" applyBorder="1" applyAlignment="1">
      <alignment horizontal="right" vertical="center"/>
    </xf>
    <xf numFmtId="22" fontId="50" fillId="0" borderId="29" xfId="0" applyNumberFormat="1" applyFont="1" applyBorder="1" applyAlignment="1"/>
    <xf numFmtId="0" fontId="49" fillId="0" borderId="0" xfId="0" applyFont="1" applyAlignment="1">
      <alignment horizontal="right" vertical="center"/>
    </xf>
    <xf numFmtId="0" fontId="6" fillId="0" borderId="0" xfId="0" applyFont="1" applyAlignment="1"/>
    <xf numFmtId="0" fontId="6" fillId="28" borderId="25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6" fontId="48" fillId="0" borderId="0" xfId="0" applyNumberFormat="1" applyFont="1" applyAlignment="1" applyProtection="1">
      <alignment horizontal="left"/>
      <protection locked="0"/>
    </xf>
    <xf numFmtId="166" fontId="48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5399361022364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953316519776211"/>
          <c:w val="0.80990415335463262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5.8999999999999999E-3</c:v>
                  </c:pt>
                  <c:pt idx="27">
                    <c:v>1.6999999999999999E-3</c:v>
                  </c:pt>
                  <c:pt idx="28">
                    <c:v>1E-4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3.0000000000000001E-3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3.2000000000000002E-3</c:v>
                  </c:pt>
                  <c:pt idx="39">
                    <c:v>2.2000000000000001E-3</c:v>
                  </c:pt>
                  <c:pt idx="40">
                    <c:v>4.4000000000000003E-3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2.3000000000000001E-4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3.8999999999999999E-4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2.0000000000000001E-4</c:v>
                  </c:pt>
                  <c:pt idx="64">
                    <c:v>1.9E-3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6.9999999999999999E-4</c:v>
                  </c:pt>
                  <c:pt idx="71">
                    <c:v>3.0000000000000001E-3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4.0000000000000001E-3</c:v>
                  </c:pt>
                  <c:pt idx="77">
                    <c:v>2E-3</c:v>
                  </c:pt>
                  <c:pt idx="78">
                    <c:v>2.9999999999999997E-4</c:v>
                  </c:pt>
                  <c:pt idx="79">
                    <c:v>4.0000000000000002E-4</c:v>
                  </c:pt>
                </c:numCache>
              </c:numRef>
            </c:plus>
            <c:min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5.8999999999999999E-3</c:v>
                  </c:pt>
                  <c:pt idx="27">
                    <c:v>1.6999999999999999E-3</c:v>
                  </c:pt>
                  <c:pt idx="28">
                    <c:v>1E-4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3.0000000000000001E-3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3.2000000000000002E-3</c:v>
                  </c:pt>
                  <c:pt idx="39">
                    <c:v>2.2000000000000001E-3</c:v>
                  </c:pt>
                  <c:pt idx="40">
                    <c:v>4.4000000000000003E-3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2.3000000000000001E-4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3.8999999999999999E-4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2.0000000000000001E-4</c:v>
                  </c:pt>
                  <c:pt idx="64">
                    <c:v>1.9E-3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6.9999999999999999E-4</c:v>
                  </c:pt>
                  <c:pt idx="71">
                    <c:v>3.0000000000000001E-3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4.0000000000000001E-3</c:v>
                  </c:pt>
                  <c:pt idx="77">
                    <c:v>2E-3</c:v>
                  </c:pt>
                  <c:pt idx="78">
                    <c:v>2.9999999999999997E-4</c:v>
                  </c:pt>
                  <c:pt idx="7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E-488C-9311-6E5D35712E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30" formatCode="0.0000">
                  <c:v>-3.5294000001158565E-2</c:v>
                </c:pt>
                <c:pt idx="31" formatCode="0.0000">
                  <c:v>-3.5294000001158565E-2</c:v>
                </c:pt>
                <c:pt idx="32" formatCode="0.0000">
                  <c:v>-3.5293999972054735E-2</c:v>
                </c:pt>
                <c:pt idx="33" formatCode="0.0000">
                  <c:v>-3.6865499998384621E-2</c:v>
                </c:pt>
                <c:pt idx="34" formatCode="0.0000">
                  <c:v>-3.6865499998384621E-2</c:v>
                </c:pt>
                <c:pt idx="35" formatCode="0.0000">
                  <c:v>-3.6865499932901002E-2</c:v>
                </c:pt>
                <c:pt idx="43" formatCode="0.0000">
                  <c:v>-5.5049000002327375E-2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AE-488C-9311-6E5D35712E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" formatCode="0.0000">
                  <c:v>-4.0904999987105839E-3</c:v>
                </c:pt>
                <c:pt idx="6" formatCode="0.0000">
                  <c:v>-2.7829999962705187E-3</c:v>
                </c:pt>
                <c:pt idx="7" formatCode="0.0000">
                  <c:v>-3.3544999969308265E-3</c:v>
                </c:pt>
                <c:pt idx="8" formatCode="0.0000">
                  <c:v>-3.2499999942956492E-3</c:v>
                </c:pt>
                <c:pt idx="9" formatCode="0.0000">
                  <c:v>-4.9214999962714501E-3</c:v>
                </c:pt>
                <c:pt idx="18" formatCode="0.0000">
                  <c:v>-1.2934499995026272E-2</c:v>
                </c:pt>
                <c:pt idx="22" formatCode="0.0000">
                  <c:v>-1.5065999992657453E-2</c:v>
                </c:pt>
                <c:pt idx="23" formatCode="0.0000">
                  <c:v>-2.3842499991587829E-2</c:v>
                </c:pt>
                <c:pt idx="24" formatCode="0.0000">
                  <c:v>-2.1871500000997912E-2</c:v>
                </c:pt>
                <c:pt idx="38" formatCode="0.0000">
                  <c:v>-4.8047999989648815E-2</c:v>
                </c:pt>
                <c:pt idx="39" formatCode="0.0000">
                  <c:v>-4.831949999788776E-2</c:v>
                </c:pt>
                <c:pt idx="40" formatCode="0.0000">
                  <c:v>-5.0512000001617707E-2</c:v>
                </c:pt>
                <c:pt idx="41" formatCode="0.0000">
                  <c:v>-4.9683499993989244E-2</c:v>
                </c:pt>
                <c:pt idx="45" formatCode="0.0000">
                  <c:v>-5.5975499992200639E-2</c:v>
                </c:pt>
                <c:pt idx="50" formatCode="0.0000">
                  <c:v>-6.1997499993594829E-2</c:v>
                </c:pt>
                <c:pt idx="52" formatCode="0.0000">
                  <c:v>-6.7703499989875127E-2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AE-488C-9311-6E5D35712E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Active!$K$21:$K$995</c:f>
              <c:numCache>
                <c:formatCode>0.0000</c:formatCode>
                <c:ptCount val="975"/>
                <c:pt idx="0">
                  <c:v>0</c:v>
                </c:pt>
                <c:pt idx="1">
                  <c:v>-1.0000000038417056E-3</c:v>
                </c:pt>
                <c:pt idx="2">
                  <c:v>0</c:v>
                </c:pt>
                <c:pt idx="3">
                  <c:v>-1.7384999300702475E-3</c:v>
                </c:pt>
                <c:pt idx="5">
                  <c:v>-3.9049999759299681E-4</c:v>
                </c:pt>
                <c:pt idx="10">
                  <c:v>-4.8785000399220735E-3</c:v>
                </c:pt>
                <c:pt idx="11">
                  <c:v>-4.8784999962663278E-3</c:v>
                </c:pt>
                <c:pt idx="12">
                  <c:v>-6.5029999968828633E-3</c:v>
                </c:pt>
                <c:pt idx="13">
                  <c:v>-6.5029997713281773E-3</c:v>
                </c:pt>
                <c:pt idx="14">
                  <c:v>-5.9504999953787774E-3</c:v>
                </c:pt>
                <c:pt idx="15">
                  <c:v>-5.9504999662749469E-3</c:v>
                </c:pt>
                <c:pt idx="16">
                  <c:v>-6.8220001849113032E-3</c:v>
                </c:pt>
                <c:pt idx="17">
                  <c:v>-6.8219999957364053E-3</c:v>
                </c:pt>
                <c:pt idx="19">
                  <c:v>-1.176649999251822E-2</c:v>
                </c:pt>
                <c:pt idx="20">
                  <c:v>-1.5091000001120847E-2</c:v>
                </c:pt>
                <c:pt idx="21">
                  <c:v>-1.4062499998544808E-2</c:v>
                </c:pt>
                <c:pt idx="25">
                  <c:v>-1.8645499992999248E-2</c:v>
                </c:pt>
                <c:pt idx="26">
                  <c:v>-2.0548499996948522E-2</c:v>
                </c:pt>
                <c:pt idx="27">
                  <c:v>-2.7427999993960839E-2</c:v>
                </c:pt>
                <c:pt idx="28">
                  <c:v>-3.2242499990388751E-2</c:v>
                </c:pt>
                <c:pt idx="29">
                  <c:v>-3.3156499994220212E-2</c:v>
                </c:pt>
                <c:pt idx="36">
                  <c:v>-4.5385499994154088E-2</c:v>
                </c:pt>
                <c:pt idx="37">
                  <c:v>-4.7256999998353422E-2</c:v>
                </c:pt>
                <c:pt idx="42">
                  <c:v>-5.4930999991483986E-2</c:v>
                </c:pt>
                <c:pt idx="44">
                  <c:v>-5.4906999997911043E-2</c:v>
                </c:pt>
                <c:pt idx="46">
                  <c:v>-5.5725499994878192E-2</c:v>
                </c:pt>
                <c:pt idx="47">
                  <c:v>-5.5833999998867512E-2</c:v>
                </c:pt>
                <c:pt idx="48">
                  <c:v>-5.6795999997120816E-2</c:v>
                </c:pt>
                <c:pt idx="49">
                  <c:v>-6.0156999992614146E-2</c:v>
                </c:pt>
                <c:pt idx="51">
                  <c:v>-6.1885499992058612E-2</c:v>
                </c:pt>
                <c:pt idx="54">
                  <c:v>-6.7413999997370411E-2</c:v>
                </c:pt>
                <c:pt idx="55">
                  <c:v>-6.7653999998583458E-2</c:v>
                </c:pt>
                <c:pt idx="56">
                  <c:v>-7.1153999997477513E-2</c:v>
                </c:pt>
                <c:pt idx="57">
                  <c:v>-7.2571499993500765E-2</c:v>
                </c:pt>
                <c:pt idx="58">
                  <c:v>-7.6616999998805113E-2</c:v>
                </c:pt>
                <c:pt idx="59">
                  <c:v>-7.241299999441253E-2</c:v>
                </c:pt>
                <c:pt idx="60">
                  <c:v>-7.2392999994917773E-2</c:v>
                </c:pt>
                <c:pt idx="61">
                  <c:v>-8.4664499998325482E-2</c:v>
                </c:pt>
                <c:pt idx="62">
                  <c:v>-8.9796499996737111E-2</c:v>
                </c:pt>
                <c:pt idx="63">
                  <c:v>-8.8366500145639293E-2</c:v>
                </c:pt>
                <c:pt idx="64">
                  <c:v>-8.9067999993858393E-2</c:v>
                </c:pt>
                <c:pt idx="65">
                  <c:v>-8.7832999764941633E-2</c:v>
                </c:pt>
                <c:pt idx="66">
                  <c:v>-8.7803000002168119E-2</c:v>
                </c:pt>
                <c:pt idx="67">
                  <c:v>-8.9799499997752719E-2</c:v>
                </c:pt>
                <c:pt idx="68">
                  <c:v>-8.6870999992243014E-2</c:v>
                </c:pt>
                <c:pt idx="69">
                  <c:v>-8.8448999995307531E-2</c:v>
                </c:pt>
                <c:pt idx="70">
                  <c:v>-8.9868000002752524E-2</c:v>
                </c:pt>
                <c:pt idx="71">
                  <c:v>-9.2170999996596947E-2</c:v>
                </c:pt>
                <c:pt idx="72">
                  <c:v>-0.10351349999109516</c:v>
                </c:pt>
                <c:pt idx="73">
                  <c:v>-0.10351349999109516</c:v>
                </c:pt>
                <c:pt idx="74">
                  <c:v>-0.1029324999981327</c:v>
                </c:pt>
                <c:pt idx="75">
                  <c:v>-0.1029324999981327</c:v>
                </c:pt>
                <c:pt idx="76">
                  <c:v>-0.11218499999813503</c:v>
                </c:pt>
                <c:pt idx="77">
                  <c:v>-0.11275649999879533</c:v>
                </c:pt>
                <c:pt idx="78">
                  <c:v>-0.11181699999724515</c:v>
                </c:pt>
                <c:pt idx="79">
                  <c:v>-0.11772749999363441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AE-488C-9311-6E5D35712E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AE-488C-9311-6E5D35712E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AE-488C-9311-6E5D35712E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AE-488C-9311-6E5D35712E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1.4334170997145027E-2</c:v>
                </c:pt>
                <c:pt idx="2">
                  <c:v>1.4334170997145027E-2</c:v>
                </c:pt>
                <c:pt idx="3">
                  <c:v>8.4916306460416351E-3</c:v>
                </c:pt>
                <c:pt idx="4">
                  <c:v>4.0550738138528438E-3</c:v>
                </c:pt>
                <c:pt idx="5">
                  <c:v>4.0550738138528438E-3</c:v>
                </c:pt>
                <c:pt idx="6">
                  <c:v>3.8364675384078561E-3</c:v>
                </c:pt>
                <c:pt idx="7">
                  <c:v>3.8341664197189627E-3</c:v>
                </c:pt>
                <c:pt idx="8">
                  <c:v>3.5189131593404022E-3</c:v>
                </c:pt>
                <c:pt idx="9">
                  <c:v>3.516612040651507E-3</c:v>
                </c:pt>
                <c:pt idx="10">
                  <c:v>3.060990540250377E-3</c:v>
                </c:pt>
                <c:pt idx="11">
                  <c:v>3.060990540250377E-3</c:v>
                </c:pt>
                <c:pt idx="12">
                  <c:v>2.7319305677384487E-3</c:v>
                </c:pt>
                <c:pt idx="13">
                  <c:v>2.7319305677384487E-3</c:v>
                </c:pt>
                <c:pt idx="14">
                  <c:v>-6.3920831149214159E-4</c:v>
                </c:pt>
                <c:pt idx="15">
                  <c:v>-6.3920831149214159E-4</c:v>
                </c:pt>
                <c:pt idx="16">
                  <c:v>-6.415094301810368E-4</c:v>
                </c:pt>
                <c:pt idx="17">
                  <c:v>-6.415094301810368E-4</c:v>
                </c:pt>
                <c:pt idx="18">
                  <c:v>-6.5668900540846349E-3</c:v>
                </c:pt>
                <c:pt idx="19">
                  <c:v>-6.6773437511515737E-3</c:v>
                </c:pt>
                <c:pt idx="20">
                  <c:v>-1.0227969888115945E-2</c:v>
                </c:pt>
                <c:pt idx="21">
                  <c:v>-1.0230271006804837E-2</c:v>
                </c:pt>
                <c:pt idx="22">
                  <c:v>-1.1263473298118516E-2</c:v>
                </c:pt>
                <c:pt idx="23">
                  <c:v>-1.6029090102819232E-2</c:v>
                </c:pt>
                <c:pt idx="24">
                  <c:v>-1.6042896814952599E-2</c:v>
                </c:pt>
                <c:pt idx="25">
                  <c:v>-1.6125737087752806E-2</c:v>
                </c:pt>
                <c:pt idx="26">
                  <c:v>-1.6222384072686381E-2</c:v>
                </c:pt>
                <c:pt idx="27">
                  <c:v>-2.7067556453446634E-2</c:v>
                </c:pt>
                <c:pt idx="28">
                  <c:v>-3.12164734495236E-2</c:v>
                </c:pt>
                <c:pt idx="29">
                  <c:v>-3.2357828319215319E-2</c:v>
                </c:pt>
                <c:pt idx="30">
                  <c:v>-3.6557369926447966E-2</c:v>
                </c:pt>
                <c:pt idx="31">
                  <c:v>-3.6557369926447966E-2</c:v>
                </c:pt>
                <c:pt idx="32">
                  <c:v>-3.6557369926447966E-2</c:v>
                </c:pt>
                <c:pt idx="33">
                  <c:v>-3.6559671045136861E-2</c:v>
                </c:pt>
                <c:pt idx="34">
                  <c:v>-3.6559671045136861E-2</c:v>
                </c:pt>
                <c:pt idx="35">
                  <c:v>-3.6559671045136861E-2</c:v>
                </c:pt>
                <c:pt idx="36">
                  <c:v>-4.6868682771384673E-2</c:v>
                </c:pt>
                <c:pt idx="37">
                  <c:v>-4.6870983890073568E-2</c:v>
                </c:pt>
                <c:pt idx="38">
                  <c:v>-5.1643504050840977E-2</c:v>
                </c:pt>
                <c:pt idx="39">
                  <c:v>-5.1645805169529865E-2</c:v>
                </c:pt>
                <c:pt idx="40">
                  <c:v>-5.1864411444974848E-2</c:v>
                </c:pt>
                <c:pt idx="41">
                  <c:v>-5.186671256366375E-2</c:v>
                </c:pt>
                <c:pt idx="42">
                  <c:v>-5.6204321292230075E-2</c:v>
                </c:pt>
                <c:pt idx="43">
                  <c:v>-5.6277957090274694E-2</c:v>
                </c:pt>
                <c:pt idx="44">
                  <c:v>-5.6305570514541436E-2</c:v>
                </c:pt>
                <c:pt idx="45">
                  <c:v>-5.6671448386075671E-2</c:v>
                </c:pt>
                <c:pt idx="46">
                  <c:v>-5.6809515507409356E-2</c:v>
                </c:pt>
                <c:pt idx="47">
                  <c:v>-5.717539337894359E-2</c:v>
                </c:pt>
                <c:pt idx="48">
                  <c:v>-5.7239824702232642E-2</c:v>
                </c:pt>
                <c:pt idx="49">
                  <c:v>-6.0861785518552744E-2</c:v>
                </c:pt>
                <c:pt idx="50">
                  <c:v>-6.1522206582265496E-2</c:v>
                </c:pt>
                <c:pt idx="51">
                  <c:v>-6.1549820006532224E-2</c:v>
                </c:pt>
                <c:pt idx="52">
                  <c:v>-6.6317737929921836E-2</c:v>
                </c:pt>
                <c:pt idx="53">
                  <c:v>-6.6978158993634587E-2</c:v>
                </c:pt>
                <c:pt idx="54">
                  <c:v>-6.6978158993634587E-2</c:v>
                </c:pt>
                <c:pt idx="55">
                  <c:v>-6.7944628842970325E-2</c:v>
                </c:pt>
                <c:pt idx="56">
                  <c:v>-7.1304262128756443E-2</c:v>
                </c:pt>
                <c:pt idx="57">
                  <c:v>-7.2144170450202966E-2</c:v>
                </c:pt>
                <c:pt idx="58">
                  <c:v>-7.6371325481702348E-2</c:v>
                </c:pt>
                <c:pt idx="59">
                  <c:v>-7.6978820815570531E-2</c:v>
                </c:pt>
                <c:pt idx="60">
                  <c:v>-7.6978820815570531E-2</c:v>
                </c:pt>
                <c:pt idx="61">
                  <c:v>-8.1583359312048631E-2</c:v>
                </c:pt>
                <c:pt idx="62">
                  <c:v>-8.6802296498461579E-2</c:v>
                </c:pt>
                <c:pt idx="63">
                  <c:v>-8.6802296498461579E-2</c:v>
                </c:pt>
                <c:pt idx="64">
                  <c:v>-8.6804597617150481E-2</c:v>
                </c:pt>
                <c:pt idx="65">
                  <c:v>-8.6873631177817309E-2</c:v>
                </c:pt>
                <c:pt idx="66">
                  <c:v>-8.6873631177817309E-2</c:v>
                </c:pt>
                <c:pt idx="67">
                  <c:v>-8.689894348339515E-2</c:v>
                </c:pt>
                <c:pt idx="68">
                  <c:v>-8.6901244602084052E-2</c:v>
                </c:pt>
                <c:pt idx="69">
                  <c:v>-9.217540863703047E-2</c:v>
                </c:pt>
                <c:pt idx="70">
                  <c:v>-9.2327282470497513E-2</c:v>
                </c:pt>
                <c:pt idx="71">
                  <c:v>-9.2423929455431084E-2</c:v>
                </c:pt>
                <c:pt idx="72">
                  <c:v>-0.10253734609312286</c:v>
                </c:pt>
                <c:pt idx="73">
                  <c:v>-0.10253734609312286</c:v>
                </c:pt>
                <c:pt idx="74">
                  <c:v>-0.1026892199265899</c:v>
                </c:pt>
                <c:pt idx="75">
                  <c:v>-0.1026892199265899</c:v>
                </c:pt>
                <c:pt idx="76">
                  <c:v>-0.11128389822961125</c:v>
                </c:pt>
                <c:pt idx="77">
                  <c:v>-0.11128619934830013</c:v>
                </c:pt>
                <c:pt idx="78">
                  <c:v>-0.11277502314001493</c:v>
                </c:pt>
                <c:pt idx="79">
                  <c:v>-0.12277798608063976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AE-488C-9311-6E5D35712E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AE-488C-9311-6E5D35712E6F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-6.5803105493175938E-3</c:v>
                </c:pt>
                <c:pt idx="1">
                  <c:v>-8.6719591570837765E-3</c:v>
                </c:pt>
                <c:pt idx="2">
                  <c:v>-1.0942259019612136E-2</c:v>
                </c:pt>
                <c:pt idx="3">
                  <c:v>-1.3391210136902677E-2</c:v>
                </c:pt>
                <c:pt idx="4">
                  <c:v>-1.6018812508955392E-2</c:v>
                </c:pt>
                <c:pt idx="5">
                  <c:v>-1.8825066135770292E-2</c:v>
                </c:pt>
                <c:pt idx="6">
                  <c:v>-2.1809971017347368E-2</c:v>
                </c:pt>
                <c:pt idx="7">
                  <c:v>-2.4973527153686621E-2</c:v>
                </c:pt>
                <c:pt idx="8">
                  <c:v>-2.8315734544788057E-2</c:v>
                </c:pt>
                <c:pt idx="9">
                  <c:v>-3.1836593190651664E-2</c:v>
                </c:pt>
                <c:pt idx="10">
                  <c:v>-3.5536103091277457E-2</c:v>
                </c:pt>
                <c:pt idx="11">
                  <c:v>-3.9414264246665429E-2</c:v>
                </c:pt>
                <c:pt idx="12">
                  <c:v>-4.3471076656815572E-2</c:v>
                </c:pt>
                <c:pt idx="13">
                  <c:v>-4.77065403217279E-2</c:v>
                </c:pt>
                <c:pt idx="14">
                  <c:v>-5.2120655241402414E-2</c:v>
                </c:pt>
                <c:pt idx="15">
                  <c:v>-5.6713421415839099E-2</c:v>
                </c:pt>
                <c:pt idx="16">
                  <c:v>-6.1484838845037963E-2</c:v>
                </c:pt>
                <c:pt idx="17">
                  <c:v>-6.6434907528998999E-2</c:v>
                </c:pt>
                <c:pt idx="18">
                  <c:v>-7.1563627467722227E-2</c:v>
                </c:pt>
                <c:pt idx="19">
                  <c:v>-7.6870998661207626E-2</c:v>
                </c:pt>
                <c:pt idx="20">
                  <c:v>-8.2357021109455211E-2</c:v>
                </c:pt>
                <c:pt idx="21">
                  <c:v>-8.8021694812464968E-2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AE-488C-9311-6E5D35712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6280"/>
        <c:axId val="1"/>
      </c:scatterChart>
      <c:valAx>
        <c:axId val="60598628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166134185307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6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4185303514377"/>
          <c:y val="0.91900605882208652"/>
          <c:w val="0.8642172523961660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63962040630088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906854902912253"/>
          <c:w val="0.8102085984359400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5.8999999999999999E-3</c:v>
                  </c:pt>
                  <c:pt idx="27">
                    <c:v>1.6999999999999999E-3</c:v>
                  </c:pt>
                  <c:pt idx="28">
                    <c:v>1E-4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3.0000000000000001E-3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3.2000000000000002E-3</c:v>
                  </c:pt>
                  <c:pt idx="39">
                    <c:v>2.2000000000000001E-3</c:v>
                  </c:pt>
                  <c:pt idx="40">
                    <c:v>4.4000000000000003E-3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2.3000000000000001E-4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3.8999999999999999E-4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2.0000000000000001E-4</c:v>
                  </c:pt>
                  <c:pt idx="64">
                    <c:v>1.9E-3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6.9999999999999999E-4</c:v>
                  </c:pt>
                  <c:pt idx="71">
                    <c:v>3.0000000000000001E-3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4.0000000000000001E-3</c:v>
                  </c:pt>
                  <c:pt idx="77">
                    <c:v>2E-3</c:v>
                  </c:pt>
                  <c:pt idx="78">
                    <c:v>2.9999999999999997E-4</c:v>
                  </c:pt>
                  <c:pt idx="79">
                    <c:v>4.0000000000000002E-4</c:v>
                  </c:pt>
                </c:numCache>
              </c:numRef>
            </c:plus>
            <c:min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5.8999999999999999E-3</c:v>
                  </c:pt>
                  <c:pt idx="27">
                    <c:v>1.6999999999999999E-3</c:v>
                  </c:pt>
                  <c:pt idx="28">
                    <c:v>1E-4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3.0000000000000001E-3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3.2000000000000002E-3</c:v>
                  </c:pt>
                  <c:pt idx="39">
                    <c:v>2.2000000000000001E-3</c:v>
                  </c:pt>
                  <c:pt idx="40">
                    <c:v>4.4000000000000003E-3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2.3000000000000001E-4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3.8999999999999999E-4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2.0000000000000001E-4</c:v>
                  </c:pt>
                  <c:pt idx="64">
                    <c:v>1.9E-3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6.9999999999999999E-4</c:v>
                  </c:pt>
                  <c:pt idx="71">
                    <c:v>3.0000000000000001E-3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4.0000000000000001E-3</c:v>
                  </c:pt>
                  <c:pt idx="77">
                    <c:v>2E-3</c:v>
                  </c:pt>
                  <c:pt idx="78">
                    <c:v>2.9999999999999997E-4</c:v>
                  </c:pt>
                  <c:pt idx="7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C-4E4C-8336-A0D5625976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30" formatCode="0.0000">
                  <c:v>-3.5294000001158565E-2</c:v>
                </c:pt>
                <c:pt idx="31" formatCode="0.0000">
                  <c:v>-3.5294000001158565E-2</c:v>
                </c:pt>
                <c:pt idx="32" formatCode="0.0000">
                  <c:v>-3.5293999972054735E-2</c:v>
                </c:pt>
                <c:pt idx="33" formatCode="0.0000">
                  <c:v>-3.6865499998384621E-2</c:v>
                </c:pt>
                <c:pt idx="34" formatCode="0.0000">
                  <c:v>-3.6865499998384621E-2</c:v>
                </c:pt>
                <c:pt idx="35" formatCode="0.0000">
                  <c:v>-3.6865499932901002E-2</c:v>
                </c:pt>
                <c:pt idx="43" formatCode="0.0000">
                  <c:v>-5.5049000002327375E-2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5C-4E4C-8336-A0D5625976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" formatCode="0.0000">
                  <c:v>-4.0904999987105839E-3</c:v>
                </c:pt>
                <c:pt idx="6" formatCode="0.0000">
                  <c:v>-2.7829999962705187E-3</c:v>
                </c:pt>
                <c:pt idx="7" formatCode="0.0000">
                  <c:v>-3.3544999969308265E-3</c:v>
                </c:pt>
                <c:pt idx="8" formatCode="0.0000">
                  <c:v>-3.2499999942956492E-3</c:v>
                </c:pt>
                <c:pt idx="9" formatCode="0.0000">
                  <c:v>-4.9214999962714501E-3</c:v>
                </c:pt>
                <c:pt idx="18" formatCode="0.0000">
                  <c:v>-1.2934499995026272E-2</c:v>
                </c:pt>
                <c:pt idx="22" formatCode="0.0000">
                  <c:v>-1.5065999992657453E-2</c:v>
                </c:pt>
                <c:pt idx="23" formatCode="0.0000">
                  <c:v>-2.3842499991587829E-2</c:v>
                </c:pt>
                <c:pt idx="24" formatCode="0.0000">
                  <c:v>-2.1871500000997912E-2</c:v>
                </c:pt>
                <c:pt idx="38" formatCode="0.0000">
                  <c:v>-4.8047999989648815E-2</c:v>
                </c:pt>
                <c:pt idx="39" formatCode="0.0000">
                  <c:v>-4.831949999788776E-2</c:v>
                </c:pt>
                <c:pt idx="40" formatCode="0.0000">
                  <c:v>-5.0512000001617707E-2</c:v>
                </c:pt>
                <c:pt idx="41" formatCode="0.0000">
                  <c:v>-4.9683499993989244E-2</c:v>
                </c:pt>
                <c:pt idx="45" formatCode="0.0000">
                  <c:v>-5.5975499992200639E-2</c:v>
                </c:pt>
                <c:pt idx="50" formatCode="0.0000">
                  <c:v>-6.1997499993594829E-2</c:v>
                </c:pt>
                <c:pt idx="52" formatCode="0.0000">
                  <c:v>-6.7703499989875127E-2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5C-4E4C-8336-A0D5625976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Active!$K$21:$K$995</c:f>
              <c:numCache>
                <c:formatCode>0.0000</c:formatCode>
                <c:ptCount val="975"/>
                <c:pt idx="0">
                  <c:v>0</c:v>
                </c:pt>
                <c:pt idx="1">
                  <c:v>-1.0000000038417056E-3</c:v>
                </c:pt>
                <c:pt idx="2">
                  <c:v>0</c:v>
                </c:pt>
                <c:pt idx="3">
                  <c:v>-1.7384999300702475E-3</c:v>
                </c:pt>
                <c:pt idx="5">
                  <c:v>-3.9049999759299681E-4</c:v>
                </c:pt>
                <c:pt idx="10">
                  <c:v>-4.8785000399220735E-3</c:v>
                </c:pt>
                <c:pt idx="11">
                  <c:v>-4.8784999962663278E-3</c:v>
                </c:pt>
                <c:pt idx="12">
                  <c:v>-6.5029999968828633E-3</c:v>
                </c:pt>
                <c:pt idx="13">
                  <c:v>-6.5029997713281773E-3</c:v>
                </c:pt>
                <c:pt idx="14">
                  <c:v>-5.9504999953787774E-3</c:v>
                </c:pt>
                <c:pt idx="15">
                  <c:v>-5.9504999662749469E-3</c:v>
                </c:pt>
                <c:pt idx="16">
                  <c:v>-6.8220001849113032E-3</c:v>
                </c:pt>
                <c:pt idx="17">
                  <c:v>-6.8219999957364053E-3</c:v>
                </c:pt>
                <c:pt idx="19">
                  <c:v>-1.176649999251822E-2</c:v>
                </c:pt>
                <c:pt idx="20">
                  <c:v>-1.5091000001120847E-2</c:v>
                </c:pt>
                <c:pt idx="21">
                  <c:v>-1.4062499998544808E-2</c:v>
                </c:pt>
                <c:pt idx="25">
                  <c:v>-1.8645499992999248E-2</c:v>
                </c:pt>
                <c:pt idx="26">
                  <c:v>-2.0548499996948522E-2</c:v>
                </c:pt>
                <c:pt idx="27">
                  <c:v>-2.7427999993960839E-2</c:v>
                </c:pt>
                <c:pt idx="28">
                  <c:v>-3.2242499990388751E-2</c:v>
                </c:pt>
                <c:pt idx="29">
                  <c:v>-3.3156499994220212E-2</c:v>
                </c:pt>
                <c:pt idx="36">
                  <c:v>-4.5385499994154088E-2</c:v>
                </c:pt>
                <c:pt idx="37">
                  <c:v>-4.7256999998353422E-2</c:v>
                </c:pt>
                <c:pt idx="42">
                  <c:v>-5.4930999991483986E-2</c:v>
                </c:pt>
                <c:pt idx="44">
                  <c:v>-5.4906999997911043E-2</c:v>
                </c:pt>
                <c:pt idx="46">
                  <c:v>-5.5725499994878192E-2</c:v>
                </c:pt>
                <c:pt idx="47">
                  <c:v>-5.5833999998867512E-2</c:v>
                </c:pt>
                <c:pt idx="48">
                  <c:v>-5.6795999997120816E-2</c:v>
                </c:pt>
                <c:pt idx="49">
                  <c:v>-6.0156999992614146E-2</c:v>
                </c:pt>
                <c:pt idx="51">
                  <c:v>-6.1885499992058612E-2</c:v>
                </c:pt>
                <c:pt idx="54">
                  <c:v>-6.7413999997370411E-2</c:v>
                </c:pt>
                <c:pt idx="55">
                  <c:v>-6.7653999998583458E-2</c:v>
                </c:pt>
                <c:pt idx="56">
                  <c:v>-7.1153999997477513E-2</c:v>
                </c:pt>
                <c:pt idx="57">
                  <c:v>-7.2571499993500765E-2</c:v>
                </c:pt>
                <c:pt idx="58">
                  <c:v>-7.6616999998805113E-2</c:v>
                </c:pt>
                <c:pt idx="59">
                  <c:v>-7.241299999441253E-2</c:v>
                </c:pt>
                <c:pt idx="60">
                  <c:v>-7.2392999994917773E-2</c:v>
                </c:pt>
                <c:pt idx="61">
                  <c:v>-8.4664499998325482E-2</c:v>
                </c:pt>
                <c:pt idx="62">
                  <c:v>-8.9796499996737111E-2</c:v>
                </c:pt>
                <c:pt idx="63">
                  <c:v>-8.8366500145639293E-2</c:v>
                </c:pt>
                <c:pt idx="64">
                  <c:v>-8.9067999993858393E-2</c:v>
                </c:pt>
                <c:pt idx="65">
                  <c:v>-8.7832999764941633E-2</c:v>
                </c:pt>
                <c:pt idx="66">
                  <c:v>-8.7803000002168119E-2</c:v>
                </c:pt>
                <c:pt idx="67">
                  <c:v>-8.9799499997752719E-2</c:v>
                </c:pt>
                <c:pt idx="68">
                  <c:v>-8.6870999992243014E-2</c:v>
                </c:pt>
                <c:pt idx="69">
                  <c:v>-8.8448999995307531E-2</c:v>
                </c:pt>
                <c:pt idx="70">
                  <c:v>-8.9868000002752524E-2</c:v>
                </c:pt>
                <c:pt idx="71">
                  <c:v>-9.2170999996596947E-2</c:v>
                </c:pt>
                <c:pt idx="72">
                  <c:v>-0.10351349999109516</c:v>
                </c:pt>
                <c:pt idx="73">
                  <c:v>-0.10351349999109516</c:v>
                </c:pt>
                <c:pt idx="74">
                  <c:v>-0.1029324999981327</c:v>
                </c:pt>
                <c:pt idx="75">
                  <c:v>-0.1029324999981327</c:v>
                </c:pt>
                <c:pt idx="76">
                  <c:v>-0.11218499999813503</c:v>
                </c:pt>
                <c:pt idx="77">
                  <c:v>-0.11275649999879533</c:v>
                </c:pt>
                <c:pt idx="78">
                  <c:v>-0.11181699999724515</c:v>
                </c:pt>
                <c:pt idx="79">
                  <c:v>-0.11772749999363441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C-4E4C-8336-A0D5625976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5C-4E4C-8336-A0D5625976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5C-4E4C-8336-A0D5625976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5C-4E4C-8336-A0D5625976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1.4334170997145027E-2</c:v>
                </c:pt>
                <c:pt idx="2">
                  <c:v>1.4334170997145027E-2</c:v>
                </c:pt>
                <c:pt idx="3">
                  <c:v>8.4916306460416351E-3</c:v>
                </c:pt>
                <c:pt idx="4">
                  <c:v>4.0550738138528438E-3</c:v>
                </c:pt>
                <c:pt idx="5">
                  <c:v>4.0550738138528438E-3</c:v>
                </c:pt>
                <c:pt idx="6">
                  <c:v>3.8364675384078561E-3</c:v>
                </c:pt>
                <c:pt idx="7">
                  <c:v>3.8341664197189627E-3</c:v>
                </c:pt>
                <c:pt idx="8">
                  <c:v>3.5189131593404022E-3</c:v>
                </c:pt>
                <c:pt idx="9">
                  <c:v>3.516612040651507E-3</c:v>
                </c:pt>
                <c:pt idx="10">
                  <c:v>3.060990540250377E-3</c:v>
                </c:pt>
                <c:pt idx="11">
                  <c:v>3.060990540250377E-3</c:v>
                </c:pt>
                <c:pt idx="12">
                  <c:v>2.7319305677384487E-3</c:v>
                </c:pt>
                <c:pt idx="13">
                  <c:v>2.7319305677384487E-3</c:v>
                </c:pt>
                <c:pt idx="14">
                  <c:v>-6.3920831149214159E-4</c:v>
                </c:pt>
                <c:pt idx="15">
                  <c:v>-6.3920831149214159E-4</c:v>
                </c:pt>
                <c:pt idx="16">
                  <c:v>-6.415094301810368E-4</c:v>
                </c:pt>
                <c:pt idx="17">
                  <c:v>-6.415094301810368E-4</c:v>
                </c:pt>
                <c:pt idx="18">
                  <c:v>-6.5668900540846349E-3</c:v>
                </c:pt>
                <c:pt idx="19">
                  <c:v>-6.6773437511515737E-3</c:v>
                </c:pt>
                <c:pt idx="20">
                  <c:v>-1.0227969888115945E-2</c:v>
                </c:pt>
                <c:pt idx="21">
                  <c:v>-1.0230271006804837E-2</c:v>
                </c:pt>
                <c:pt idx="22">
                  <c:v>-1.1263473298118516E-2</c:v>
                </c:pt>
                <c:pt idx="23">
                  <c:v>-1.6029090102819232E-2</c:v>
                </c:pt>
                <c:pt idx="24">
                  <c:v>-1.6042896814952599E-2</c:v>
                </c:pt>
                <c:pt idx="25">
                  <c:v>-1.6125737087752806E-2</c:v>
                </c:pt>
                <c:pt idx="26">
                  <c:v>-1.6222384072686381E-2</c:v>
                </c:pt>
                <c:pt idx="27">
                  <c:v>-2.7067556453446634E-2</c:v>
                </c:pt>
                <c:pt idx="28">
                  <c:v>-3.12164734495236E-2</c:v>
                </c:pt>
                <c:pt idx="29">
                  <c:v>-3.2357828319215319E-2</c:v>
                </c:pt>
                <c:pt idx="30">
                  <c:v>-3.6557369926447966E-2</c:v>
                </c:pt>
                <c:pt idx="31">
                  <c:v>-3.6557369926447966E-2</c:v>
                </c:pt>
                <c:pt idx="32">
                  <c:v>-3.6557369926447966E-2</c:v>
                </c:pt>
                <c:pt idx="33">
                  <c:v>-3.6559671045136861E-2</c:v>
                </c:pt>
                <c:pt idx="34">
                  <c:v>-3.6559671045136861E-2</c:v>
                </c:pt>
                <c:pt idx="35">
                  <c:v>-3.6559671045136861E-2</c:v>
                </c:pt>
                <c:pt idx="36">
                  <c:v>-4.6868682771384673E-2</c:v>
                </c:pt>
                <c:pt idx="37">
                  <c:v>-4.6870983890073568E-2</c:v>
                </c:pt>
                <c:pt idx="38">
                  <c:v>-5.1643504050840977E-2</c:v>
                </c:pt>
                <c:pt idx="39">
                  <c:v>-5.1645805169529865E-2</c:v>
                </c:pt>
                <c:pt idx="40">
                  <c:v>-5.1864411444974848E-2</c:v>
                </c:pt>
                <c:pt idx="41">
                  <c:v>-5.186671256366375E-2</c:v>
                </c:pt>
                <c:pt idx="42">
                  <c:v>-5.6204321292230075E-2</c:v>
                </c:pt>
                <c:pt idx="43">
                  <c:v>-5.6277957090274694E-2</c:v>
                </c:pt>
                <c:pt idx="44">
                  <c:v>-5.6305570514541436E-2</c:v>
                </c:pt>
                <c:pt idx="45">
                  <c:v>-5.6671448386075671E-2</c:v>
                </c:pt>
                <c:pt idx="46">
                  <c:v>-5.6809515507409356E-2</c:v>
                </c:pt>
                <c:pt idx="47">
                  <c:v>-5.717539337894359E-2</c:v>
                </c:pt>
                <c:pt idx="48">
                  <c:v>-5.7239824702232642E-2</c:v>
                </c:pt>
                <c:pt idx="49">
                  <c:v>-6.0861785518552744E-2</c:v>
                </c:pt>
                <c:pt idx="50">
                  <c:v>-6.1522206582265496E-2</c:v>
                </c:pt>
                <c:pt idx="51">
                  <c:v>-6.1549820006532224E-2</c:v>
                </c:pt>
                <c:pt idx="52">
                  <c:v>-6.6317737929921836E-2</c:v>
                </c:pt>
                <c:pt idx="53">
                  <c:v>-6.6978158993634587E-2</c:v>
                </c:pt>
                <c:pt idx="54">
                  <c:v>-6.6978158993634587E-2</c:v>
                </c:pt>
                <c:pt idx="55">
                  <c:v>-6.7944628842970325E-2</c:v>
                </c:pt>
                <c:pt idx="56">
                  <c:v>-7.1304262128756443E-2</c:v>
                </c:pt>
                <c:pt idx="57">
                  <c:v>-7.2144170450202966E-2</c:v>
                </c:pt>
                <c:pt idx="58">
                  <c:v>-7.6371325481702348E-2</c:v>
                </c:pt>
                <c:pt idx="59">
                  <c:v>-7.6978820815570531E-2</c:v>
                </c:pt>
                <c:pt idx="60">
                  <c:v>-7.6978820815570531E-2</c:v>
                </c:pt>
                <c:pt idx="61">
                  <c:v>-8.1583359312048631E-2</c:v>
                </c:pt>
                <c:pt idx="62">
                  <c:v>-8.6802296498461579E-2</c:v>
                </c:pt>
                <c:pt idx="63">
                  <c:v>-8.6802296498461579E-2</c:v>
                </c:pt>
                <c:pt idx="64">
                  <c:v>-8.6804597617150481E-2</c:v>
                </c:pt>
                <c:pt idx="65">
                  <c:v>-8.6873631177817309E-2</c:v>
                </c:pt>
                <c:pt idx="66">
                  <c:v>-8.6873631177817309E-2</c:v>
                </c:pt>
                <c:pt idx="67">
                  <c:v>-8.689894348339515E-2</c:v>
                </c:pt>
                <c:pt idx="68">
                  <c:v>-8.6901244602084052E-2</c:v>
                </c:pt>
                <c:pt idx="69">
                  <c:v>-9.217540863703047E-2</c:v>
                </c:pt>
                <c:pt idx="70">
                  <c:v>-9.2327282470497513E-2</c:v>
                </c:pt>
                <c:pt idx="71">
                  <c:v>-9.2423929455431084E-2</c:v>
                </c:pt>
                <c:pt idx="72">
                  <c:v>-0.10253734609312286</c:v>
                </c:pt>
                <c:pt idx="73">
                  <c:v>-0.10253734609312286</c:v>
                </c:pt>
                <c:pt idx="74">
                  <c:v>-0.1026892199265899</c:v>
                </c:pt>
                <c:pt idx="75">
                  <c:v>-0.1026892199265899</c:v>
                </c:pt>
                <c:pt idx="76">
                  <c:v>-0.11128389822961125</c:v>
                </c:pt>
                <c:pt idx="77">
                  <c:v>-0.11128619934830013</c:v>
                </c:pt>
                <c:pt idx="78">
                  <c:v>-0.11277502314001493</c:v>
                </c:pt>
                <c:pt idx="79">
                  <c:v>-0.12277798608063976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5C-4E4C-8336-A0D56259764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  <c:pt idx="79">
                  <c:v>29792.5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5C-4E4C-8336-A0D56259764B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-6.5803105493175938E-3</c:v>
                </c:pt>
                <c:pt idx="1">
                  <c:v>-8.6719591570837765E-3</c:v>
                </c:pt>
                <c:pt idx="2">
                  <c:v>-1.0942259019612136E-2</c:v>
                </c:pt>
                <c:pt idx="3">
                  <c:v>-1.3391210136902677E-2</c:v>
                </c:pt>
                <c:pt idx="4">
                  <c:v>-1.6018812508955392E-2</c:v>
                </c:pt>
                <c:pt idx="5">
                  <c:v>-1.8825066135770292E-2</c:v>
                </c:pt>
                <c:pt idx="6">
                  <c:v>-2.1809971017347368E-2</c:v>
                </c:pt>
                <c:pt idx="7">
                  <c:v>-2.4973527153686621E-2</c:v>
                </c:pt>
                <c:pt idx="8">
                  <c:v>-2.8315734544788057E-2</c:v>
                </c:pt>
                <c:pt idx="9">
                  <c:v>-3.1836593190651664E-2</c:v>
                </c:pt>
                <c:pt idx="10">
                  <c:v>-3.5536103091277457E-2</c:v>
                </c:pt>
                <c:pt idx="11">
                  <c:v>-3.9414264246665429E-2</c:v>
                </c:pt>
                <c:pt idx="12">
                  <c:v>-4.3471076656815572E-2</c:v>
                </c:pt>
                <c:pt idx="13">
                  <c:v>-4.77065403217279E-2</c:v>
                </c:pt>
                <c:pt idx="14">
                  <c:v>-5.2120655241402414E-2</c:v>
                </c:pt>
                <c:pt idx="15">
                  <c:v>-5.6713421415839099E-2</c:v>
                </c:pt>
                <c:pt idx="16">
                  <c:v>-6.1484838845037963E-2</c:v>
                </c:pt>
                <c:pt idx="17">
                  <c:v>-6.6434907528998999E-2</c:v>
                </c:pt>
                <c:pt idx="18">
                  <c:v>-7.1563627467722227E-2</c:v>
                </c:pt>
                <c:pt idx="19">
                  <c:v>-7.6870998661207626E-2</c:v>
                </c:pt>
                <c:pt idx="20">
                  <c:v>-8.2357021109455211E-2</c:v>
                </c:pt>
                <c:pt idx="21">
                  <c:v>-8.8021694812464968E-2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5C-4E4C-8336-A0D562597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8080"/>
        <c:axId val="1"/>
      </c:scatterChart>
      <c:valAx>
        <c:axId val="605978080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217303578679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23780699661345"/>
          <c:y val="0.91925596256989606"/>
          <c:w val="0.8628402550159698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0729957660401939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2607815784541E-2"/>
          <c:y val="0.10181006722159928"/>
          <c:w val="0.89197143873420304"/>
          <c:h val="0.7850687405754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Q_fit!$D$21:$D$58</c:f>
              <c:numCache>
                <c:formatCode>General</c:formatCode>
                <c:ptCount val="38"/>
                <c:pt idx="0">
                  <c:v>0.54085000000000005</c:v>
                </c:pt>
                <c:pt idx="1">
                  <c:v>0.66779999999999995</c:v>
                </c:pt>
                <c:pt idx="2">
                  <c:v>0.76419999999999999</c:v>
                </c:pt>
                <c:pt idx="3">
                  <c:v>0.76895000000000002</c:v>
                </c:pt>
                <c:pt idx="4">
                  <c:v>0.76900000000000002</c:v>
                </c:pt>
                <c:pt idx="5">
                  <c:v>0.77585000000000004</c:v>
                </c:pt>
                <c:pt idx="6">
                  <c:v>0.77590000000000003</c:v>
                </c:pt>
                <c:pt idx="7">
                  <c:v>0.78580000000000005</c:v>
                </c:pt>
                <c:pt idx="8">
                  <c:v>0.79295000000000004</c:v>
                </c:pt>
                <c:pt idx="9">
                  <c:v>0.86619999999999997</c:v>
                </c:pt>
                <c:pt idx="10">
                  <c:v>0.86624999999999996</c:v>
                </c:pt>
                <c:pt idx="11">
                  <c:v>0.995</c:v>
                </c:pt>
                <c:pt idx="12">
                  <c:v>1.0970500000000001</c:v>
                </c:pt>
                <c:pt idx="13">
                  <c:v>1.2005999999999999</c:v>
                </c:pt>
                <c:pt idx="14">
                  <c:v>1.2009000000000001</c:v>
                </c:pt>
                <c:pt idx="15">
                  <c:v>1.2027000000000001</c:v>
                </c:pt>
                <c:pt idx="16">
                  <c:v>1.2048000000000001</c:v>
                </c:pt>
                <c:pt idx="17">
                  <c:v>1.44045</c:v>
                </c:pt>
                <c:pt idx="18">
                  <c:v>1.5306</c:v>
                </c:pt>
                <c:pt idx="19">
                  <c:v>1.5553999999999999</c:v>
                </c:pt>
                <c:pt idx="20">
                  <c:v>1.6466499999999999</c:v>
                </c:pt>
                <c:pt idx="21">
                  <c:v>1.6467000000000001</c:v>
                </c:pt>
                <c:pt idx="22">
                  <c:v>1.8707</c:v>
                </c:pt>
                <c:pt idx="23">
                  <c:v>1.8707499999999999</c:v>
                </c:pt>
                <c:pt idx="24">
                  <c:v>1.97445</c:v>
                </c:pt>
                <c:pt idx="25">
                  <c:v>1.9744999999999999</c:v>
                </c:pt>
                <c:pt idx="26">
                  <c:v>1.97925</c:v>
                </c:pt>
                <c:pt idx="27">
                  <c:v>1.9793000000000001</c:v>
                </c:pt>
                <c:pt idx="28">
                  <c:v>2.07355</c:v>
                </c:pt>
                <c:pt idx="29">
                  <c:v>2.0757500000000002</c:v>
                </c:pt>
                <c:pt idx="30">
                  <c:v>2.0836999999999999</c:v>
                </c:pt>
                <c:pt idx="31">
                  <c:v>2.0867</c:v>
                </c:pt>
                <c:pt idx="32">
                  <c:v>2.0946500000000001</c:v>
                </c:pt>
                <c:pt idx="33">
                  <c:v>2.09605</c:v>
                </c:pt>
                <c:pt idx="34">
                  <c:v>2.17475</c:v>
                </c:pt>
                <c:pt idx="35">
                  <c:v>2.1890999999999998</c:v>
                </c:pt>
                <c:pt idx="36">
                  <c:v>2.1897000000000002</c:v>
                </c:pt>
                <c:pt idx="37">
                  <c:v>2.2932999999999999</c:v>
                </c:pt>
              </c:numCache>
            </c:numRef>
          </c:xVal>
          <c:yVal>
            <c:numRef>
              <c:f>Q_fit!$E$21:$E$58</c:f>
              <c:numCache>
                <c:formatCode>General</c:formatCode>
                <c:ptCount val="38"/>
                <c:pt idx="0">
                  <c:v>-1.0915499937254936E-2</c:v>
                </c:pt>
                <c:pt idx="1">
                  <c:v>-1.1653999863483477E-2</c:v>
                </c:pt>
                <c:pt idx="2">
                  <c:v>-1.4005999932123814E-2</c:v>
                </c:pt>
                <c:pt idx="3">
                  <c:v>-1.2698499929683749E-2</c:v>
                </c:pt>
                <c:pt idx="4">
                  <c:v>-1.3269999930344056E-2</c:v>
                </c:pt>
                <c:pt idx="5">
                  <c:v>-1.3165499927708879E-2</c:v>
                </c:pt>
                <c:pt idx="6">
                  <c:v>-1.483699992968468E-2</c:v>
                </c:pt>
                <c:pt idx="7">
                  <c:v>-1.4793999973335303E-2</c:v>
                </c:pt>
                <c:pt idx="8">
                  <c:v>-1.6418499704741407E-2</c:v>
                </c:pt>
                <c:pt idx="9">
                  <c:v>-1.5865999899688177E-2</c:v>
                </c:pt>
                <c:pt idx="10">
                  <c:v>-1.6737500118324533E-2</c:v>
                </c:pt>
                <c:pt idx="11">
                  <c:v>-2.2849999928439502E-2</c:v>
                </c:pt>
                <c:pt idx="12">
                  <c:v>-2.4981499926070683E-2</c:v>
                </c:pt>
                <c:pt idx="13">
                  <c:v>-3.3757999925001059E-2</c:v>
                </c:pt>
                <c:pt idx="14">
                  <c:v>-3.1786999934411142E-2</c:v>
                </c:pt>
                <c:pt idx="15">
                  <c:v>-2.8560999926412478E-2</c:v>
                </c:pt>
                <c:pt idx="16">
                  <c:v>-3.0463999930361751E-2</c:v>
                </c:pt>
                <c:pt idx="17">
                  <c:v>-3.7343499927374069E-2</c:v>
                </c:pt>
                <c:pt idx="18">
                  <c:v>-4.2157999923801981E-2</c:v>
                </c:pt>
                <c:pt idx="19">
                  <c:v>-4.3071999927633442E-2</c:v>
                </c:pt>
                <c:pt idx="20">
                  <c:v>-4.5209499905467965E-2</c:v>
                </c:pt>
                <c:pt idx="21">
                  <c:v>-4.6780999866314232E-2</c:v>
                </c:pt>
                <c:pt idx="22">
                  <c:v>-5.5300999927567318E-2</c:v>
                </c:pt>
                <c:pt idx="23">
                  <c:v>-5.7172499931766652E-2</c:v>
                </c:pt>
                <c:pt idx="24">
                  <c:v>-5.7963499923062045E-2</c:v>
                </c:pt>
                <c:pt idx="25">
                  <c:v>-5.823499993130099E-2</c:v>
                </c:pt>
                <c:pt idx="26">
                  <c:v>-6.0427499935030937E-2</c:v>
                </c:pt>
                <c:pt idx="27">
                  <c:v>-5.9598999927402474E-2</c:v>
                </c:pt>
                <c:pt idx="28">
                  <c:v>-6.4846499924897216E-2</c:v>
                </c:pt>
                <c:pt idx="29">
                  <c:v>-6.4822499931324273E-2</c:v>
                </c:pt>
                <c:pt idx="30">
                  <c:v>-6.5890999925613869E-2</c:v>
                </c:pt>
                <c:pt idx="31">
                  <c:v>-6.5640999928291421E-2</c:v>
                </c:pt>
                <c:pt idx="32">
                  <c:v>-6.5749499925004784E-2</c:v>
                </c:pt>
                <c:pt idx="33">
                  <c:v>-6.6711499930534046E-2</c:v>
                </c:pt>
                <c:pt idx="34">
                  <c:v>-7.0072499926027376E-2</c:v>
                </c:pt>
                <c:pt idx="35">
                  <c:v>-7.1912999927008059E-2</c:v>
                </c:pt>
                <c:pt idx="36">
                  <c:v>-7.1800999925471842E-2</c:v>
                </c:pt>
                <c:pt idx="37">
                  <c:v>-7.7618999923288357E-2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8-4763-8346-E7A6B780784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-1.8</c:v>
                </c:pt>
                <c:pt idx="1">
                  <c:v>-1.6</c:v>
                </c:pt>
                <c:pt idx="2">
                  <c:v>-1.4</c:v>
                </c:pt>
                <c:pt idx="3">
                  <c:v>-1.2</c:v>
                </c:pt>
                <c:pt idx="4">
                  <c:v>-1</c:v>
                </c:pt>
                <c:pt idx="5">
                  <c:v>-0.8</c:v>
                </c:pt>
                <c:pt idx="6">
                  <c:v>-0.6</c:v>
                </c:pt>
                <c:pt idx="7">
                  <c:v>-0.4</c:v>
                </c:pt>
                <c:pt idx="8">
                  <c:v>-0.2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0.6</c:v>
                </c:pt>
                <c:pt idx="13">
                  <c:v>0.8</c:v>
                </c:pt>
                <c:pt idx="14">
                  <c:v>1</c:v>
                </c:pt>
                <c:pt idx="15">
                  <c:v>1.2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2.8</c:v>
                </c:pt>
                <c:pt idx="24">
                  <c:v>3</c:v>
                </c:pt>
                <c:pt idx="25">
                  <c:v>3.2</c:v>
                </c:pt>
                <c:pt idx="26">
                  <c:v>3.4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4.5665160298728767E-2</c:v>
                </c:pt>
                <c:pt idx="1">
                  <c:v>4.3028199486806772E-2</c:v>
                </c:pt>
                <c:pt idx="2">
                  <c:v>4.0053795342418416E-2</c:v>
                </c:pt>
                <c:pt idx="3">
                  <c:v>3.6741947865563729E-2</c:v>
                </c:pt>
                <c:pt idx="4">
                  <c:v>3.3092657056242689E-2</c:v>
                </c:pt>
                <c:pt idx="5">
                  <c:v>2.9105922914455296E-2</c:v>
                </c:pt>
                <c:pt idx="6">
                  <c:v>2.4781745440201553E-2</c:v>
                </c:pt>
                <c:pt idx="7">
                  <c:v>2.0120124633481465E-2</c:v>
                </c:pt>
                <c:pt idx="8">
                  <c:v>1.5121060494295025E-2</c:v>
                </c:pt>
                <c:pt idx="9">
                  <c:v>9.7845530226422367E-3</c:v>
                </c:pt>
                <c:pt idx="10">
                  <c:v>4.1106022185230986E-3</c:v>
                </c:pt>
                <c:pt idx="11">
                  <c:v>-1.9007919180623885E-3</c:v>
                </c:pt>
                <c:pt idx="12">
                  <c:v>-8.2496293871142205E-3</c:v>
                </c:pt>
                <c:pt idx="13">
                  <c:v>-1.493591018863241E-2</c:v>
                </c:pt>
                <c:pt idx="14">
                  <c:v>-2.1959634322616939E-2</c:v>
                </c:pt>
                <c:pt idx="15">
                  <c:v>-2.9320801789067819E-2</c:v>
                </c:pt>
                <c:pt idx="16">
                  <c:v>-3.7019412587985051E-2</c:v>
                </c:pt>
                <c:pt idx="17">
                  <c:v>-4.5055466719368643E-2</c:v>
                </c:pt>
                <c:pt idx="18">
                  <c:v>-5.3428964183218568E-2</c:v>
                </c:pt>
                <c:pt idx="19">
                  <c:v>-6.2139904979534845E-2</c:v>
                </c:pt>
                <c:pt idx="20">
                  <c:v>-7.1188289108317482E-2</c:v>
                </c:pt>
                <c:pt idx="21">
                  <c:v>-8.0574116569566451E-2</c:v>
                </c:pt>
                <c:pt idx="22">
                  <c:v>-9.0297387363281773E-2</c:v>
                </c:pt>
                <c:pt idx="23">
                  <c:v>-0.10035810148946343</c:v>
                </c:pt>
                <c:pt idx="24">
                  <c:v>-0.11075625894811147</c:v>
                </c:pt>
                <c:pt idx="25">
                  <c:v>-0.12149185973922587</c:v>
                </c:pt>
                <c:pt idx="26">
                  <c:v>-0.13256490386280656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8-4763-8346-E7A6B780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8576"/>
        <c:axId val="1"/>
      </c:scatterChart>
      <c:valAx>
        <c:axId val="605988576"/>
        <c:scaling>
          <c:orientation val="minMax"/>
          <c:max val="2.5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737272257026271"/>
              <c:y val="0.94117742069571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6606382347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85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510964231660825"/>
          <c:y val="0.94570230757354423"/>
          <c:w val="0.15036511676916298"/>
          <c:h val="4.52488687782804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-- O-C Diagr</a:t>
            </a:r>
          </a:p>
        </c:rich>
      </c:tx>
      <c:layout>
        <c:manualLayout>
          <c:xMode val="edge"/>
          <c:yMode val="edge"/>
          <c:x val="0.40537291812882364"/>
          <c:y val="3.0837004405286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0792963149783123"/>
          <c:w val="0.89865797020228821"/>
          <c:h val="0.78414181251485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Sheet2!$D$21:$D$58</c:f>
              <c:numCache>
                <c:formatCode>General</c:formatCode>
                <c:ptCount val="38"/>
                <c:pt idx="0">
                  <c:v>0.54085000000000005</c:v>
                </c:pt>
                <c:pt idx="1">
                  <c:v>0.66779999999999995</c:v>
                </c:pt>
                <c:pt idx="2">
                  <c:v>0.76419999999999999</c:v>
                </c:pt>
                <c:pt idx="3">
                  <c:v>0.76895000000000002</c:v>
                </c:pt>
                <c:pt idx="4">
                  <c:v>0.76900000000000002</c:v>
                </c:pt>
                <c:pt idx="5">
                  <c:v>0.77585000000000004</c:v>
                </c:pt>
                <c:pt idx="6">
                  <c:v>0.77590000000000003</c:v>
                </c:pt>
                <c:pt idx="7">
                  <c:v>0.78580000000000005</c:v>
                </c:pt>
                <c:pt idx="8">
                  <c:v>0.79295000000000004</c:v>
                </c:pt>
                <c:pt idx="9">
                  <c:v>0.86619999999999997</c:v>
                </c:pt>
                <c:pt idx="10">
                  <c:v>0.86624999999999996</c:v>
                </c:pt>
                <c:pt idx="11">
                  <c:v>0.995</c:v>
                </c:pt>
                <c:pt idx="12">
                  <c:v>1.0970500000000001</c:v>
                </c:pt>
                <c:pt idx="13">
                  <c:v>1.2005999999999999</c:v>
                </c:pt>
                <c:pt idx="14">
                  <c:v>1.2009000000000001</c:v>
                </c:pt>
                <c:pt idx="15">
                  <c:v>1.2027000000000001</c:v>
                </c:pt>
                <c:pt idx="16">
                  <c:v>1.2048000000000001</c:v>
                </c:pt>
                <c:pt idx="17">
                  <c:v>1.44045</c:v>
                </c:pt>
                <c:pt idx="18">
                  <c:v>1.5306</c:v>
                </c:pt>
                <c:pt idx="19">
                  <c:v>1.5553999999999999</c:v>
                </c:pt>
                <c:pt idx="20">
                  <c:v>1.6466499999999999</c:v>
                </c:pt>
                <c:pt idx="21">
                  <c:v>1.6467000000000001</c:v>
                </c:pt>
                <c:pt idx="22">
                  <c:v>1.8707</c:v>
                </c:pt>
                <c:pt idx="23">
                  <c:v>1.8707499999999999</c:v>
                </c:pt>
                <c:pt idx="24">
                  <c:v>1.97445</c:v>
                </c:pt>
                <c:pt idx="25">
                  <c:v>1.9744999999999999</c:v>
                </c:pt>
                <c:pt idx="26">
                  <c:v>1.97925</c:v>
                </c:pt>
                <c:pt idx="27">
                  <c:v>1.9793000000000001</c:v>
                </c:pt>
                <c:pt idx="28">
                  <c:v>2.07355</c:v>
                </c:pt>
                <c:pt idx="29">
                  <c:v>2.0757500000000002</c:v>
                </c:pt>
                <c:pt idx="30">
                  <c:v>2.0836999999999999</c:v>
                </c:pt>
                <c:pt idx="31">
                  <c:v>2.0867</c:v>
                </c:pt>
                <c:pt idx="32">
                  <c:v>2.0946500000000001</c:v>
                </c:pt>
                <c:pt idx="33">
                  <c:v>2.09605</c:v>
                </c:pt>
                <c:pt idx="34">
                  <c:v>2.17475</c:v>
                </c:pt>
                <c:pt idx="35">
                  <c:v>2.1890999999999998</c:v>
                </c:pt>
                <c:pt idx="36">
                  <c:v>2.1897000000000002</c:v>
                </c:pt>
                <c:pt idx="37">
                  <c:v>2.2932999999999999</c:v>
                </c:pt>
              </c:numCache>
            </c:numRef>
          </c:xVal>
          <c:yVal>
            <c:numRef>
              <c:f>Sheet2!$E$21:$E$58</c:f>
              <c:numCache>
                <c:formatCode>General</c:formatCode>
                <c:ptCount val="38"/>
                <c:pt idx="0">
                  <c:v>-1.0915499937254936E-2</c:v>
                </c:pt>
                <c:pt idx="1">
                  <c:v>-1.1653999863483477E-2</c:v>
                </c:pt>
                <c:pt idx="2">
                  <c:v>-1.4005999932123814E-2</c:v>
                </c:pt>
                <c:pt idx="3">
                  <c:v>-1.2698499929683749E-2</c:v>
                </c:pt>
                <c:pt idx="4">
                  <c:v>-1.3269999930344056E-2</c:v>
                </c:pt>
                <c:pt idx="5">
                  <c:v>-1.3165499927708879E-2</c:v>
                </c:pt>
                <c:pt idx="6">
                  <c:v>-1.483699992968468E-2</c:v>
                </c:pt>
                <c:pt idx="7">
                  <c:v>-1.4793999973335303E-2</c:v>
                </c:pt>
                <c:pt idx="8">
                  <c:v>-1.6418499704741407E-2</c:v>
                </c:pt>
                <c:pt idx="9">
                  <c:v>-1.5865999899688177E-2</c:v>
                </c:pt>
                <c:pt idx="10">
                  <c:v>-1.6737500118324533E-2</c:v>
                </c:pt>
                <c:pt idx="11">
                  <c:v>-2.2849999928439502E-2</c:v>
                </c:pt>
                <c:pt idx="12">
                  <c:v>-2.4981499926070683E-2</c:v>
                </c:pt>
                <c:pt idx="13">
                  <c:v>-3.3757999925001059E-2</c:v>
                </c:pt>
                <c:pt idx="14">
                  <c:v>-3.1786999934411142E-2</c:v>
                </c:pt>
                <c:pt idx="15">
                  <c:v>-2.8560999926412478E-2</c:v>
                </c:pt>
                <c:pt idx="16">
                  <c:v>-3.0463999930361751E-2</c:v>
                </c:pt>
                <c:pt idx="17">
                  <c:v>-3.7343499927374069E-2</c:v>
                </c:pt>
                <c:pt idx="18">
                  <c:v>-4.2157999923801981E-2</c:v>
                </c:pt>
                <c:pt idx="19">
                  <c:v>-4.3071999927633442E-2</c:v>
                </c:pt>
                <c:pt idx="20">
                  <c:v>-4.5209499905467965E-2</c:v>
                </c:pt>
                <c:pt idx="21">
                  <c:v>-4.6780999866314232E-2</c:v>
                </c:pt>
                <c:pt idx="22">
                  <c:v>-5.5300999927567318E-2</c:v>
                </c:pt>
                <c:pt idx="23">
                  <c:v>-5.7172499931766652E-2</c:v>
                </c:pt>
                <c:pt idx="24">
                  <c:v>-5.7963499923062045E-2</c:v>
                </c:pt>
                <c:pt idx="25">
                  <c:v>-5.823499993130099E-2</c:v>
                </c:pt>
                <c:pt idx="26">
                  <c:v>-6.0427499935030937E-2</c:v>
                </c:pt>
                <c:pt idx="27">
                  <c:v>-5.9598999927402474E-2</c:v>
                </c:pt>
                <c:pt idx="28">
                  <c:v>-6.4846499924897216E-2</c:v>
                </c:pt>
                <c:pt idx="29">
                  <c:v>-6.4822499931324273E-2</c:v>
                </c:pt>
                <c:pt idx="30">
                  <c:v>-6.5890999925613869E-2</c:v>
                </c:pt>
                <c:pt idx="31">
                  <c:v>-6.5640999928291421E-2</c:v>
                </c:pt>
                <c:pt idx="32">
                  <c:v>-6.5749499925004784E-2</c:v>
                </c:pt>
                <c:pt idx="33">
                  <c:v>-6.6711499930534046E-2</c:v>
                </c:pt>
                <c:pt idx="34">
                  <c:v>-7.0072499926027376E-2</c:v>
                </c:pt>
                <c:pt idx="35">
                  <c:v>-7.1912999927008059E-2</c:v>
                </c:pt>
                <c:pt idx="36">
                  <c:v>-7.1800999925471842E-2</c:v>
                </c:pt>
                <c:pt idx="37">
                  <c:v>-7.7618999923288357E-2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5-4D7B-9B08-A64C85A4A367}"/>
            </c:ext>
          </c:extLst>
        </c:ser>
        <c:ser>
          <c:idx val="1"/>
          <c:order val="1"/>
          <c:tx>
            <c:strRef>
              <c:f>Sheet2!$V$1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Sheet2!$U$2:$U$41</c:f>
              <c:numCache>
                <c:formatCode>General</c:formatCode>
                <c:ptCount val="40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1.5</c:v>
                </c:pt>
                <c:pt idx="12">
                  <c:v>1.6</c:v>
                </c:pt>
                <c:pt idx="13">
                  <c:v>1.7</c:v>
                </c:pt>
                <c:pt idx="14">
                  <c:v>1.8</c:v>
                </c:pt>
                <c:pt idx="15">
                  <c:v>1.9</c:v>
                </c:pt>
                <c:pt idx="16">
                  <c:v>2</c:v>
                </c:pt>
                <c:pt idx="17">
                  <c:v>2.1</c:v>
                </c:pt>
                <c:pt idx="18">
                  <c:v>2.2000000000000002</c:v>
                </c:pt>
                <c:pt idx="19">
                  <c:v>2.2999999999999998</c:v>
                </c:pt>
                <c:pt idx="20">
                  <c:v>2.4</c:v>
                </c:pt>
              </c:numCache>
            </c:numRef>
          </c:xVal>
          <c:yVal>
            <c:numRef>
              <c:f>Sheet2!$V$2:$V$41</c:f>
              <c:numCache>
                <c:formatCode>General</c:formatCode>
                <c:ptCount val="40"/>
                <c:pt idx="0">
                  <c:v>-1.9007919180623885E-3</c:v>
                </c:pt>
                <c:pt idx="1">
                  <c:v>-5.0330302360300106E-3</c:v>
                </c:pt>
                <c:pt idx="2">
                  <c:v>-8.2496293871142205E-3</c:v>
                </c:pt>
                <c:pt idx="3">
                  <c:v>-1.1550589371315017E-2</c:v>
                </c:pt>
                <c:pt idx="4">
                  <c:v>-1.493591018863241E-2</c:v>
                </c:pt>
                <c:pt idx="5">
                  <c:v>-1.8405591839066381E-2</c:v>
                </c:pt>
                <c:pt idx="6">
                  <c:v>-2.1959634322616939E-2</c:v>
                </c:pt>
                <c:pt idx="7">
                  <c:v>-2.5598037639284092E-2</c:v>
                </c:pt>
                <c:pt idx="8">
                  <c:v>-2.9320801789067819E-2</c:v>
                </c:pt>
                <c:pt idx="9">
                  <c:v>-3.3127926771968144E-2</c:v>
                </c:pt>
                <c:pt idx="10">
                  <c:v>-3.7019412587985051E-2</c:v>
                </c:pt>
                <c:pt idx="11">
                  <c:v>-4.0995259237118546E-2</c:v>
                </c:pt>
                <c:pt idx="12">
                  <c:v>-4.5055466719368643E-2</c:v>
                </c:pt>
                <c:pt idx="13">
                  <c:v>-4.9200035034735308E-2</c:v>
                </c:pt>
                <c:pt idx="14">
                  <c:v>-5.3428964183218568E-2</c:v>
                </c:pt>
                <c:pt idx="15">
                  <c:v>-5.7742254164818409E-2</c:v>
                </c:pt>
                <c:pt idx="16">
                  <c:v>-6.2139904979534845E-2</c:v>
                </c:pt>
                <c:pt idx="17">
                  <c:v>-6.6621916627367869E-2</c:v>
                </c:pt>
                <c:pt idx="18">
                  <c:v>-7.1188289108317482E-2</c:v>
                </c:pt>
                <c:pt idx="19">
                  <c:v>-7.5839022422383662E-2</c:v>
                </c:pt>
                <c:pt idx="20">
                  <c:v>-8.0574116569566451E-2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5-4D7B-9B08-A64C85A4A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0544"/>
        <c:axId val="1"/>
      </c:scatterChart>
      <c:valAx>
        <c:axId val="605990544"/>
        <c:scaling>
          <c:orientation val="minMax"/>
          <c:max val="2.4"/>
          <c:min val="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4052955935574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36610126377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05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4052955935574134"/>
          <c:w val="0.13797326616224254"/>
          <c:h val="4.8458149779735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47984006038017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3550580534521"/>
          <c:y val="0.14906854902912253"/>
          <c:w val="0.78998446806882638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(old)'!$D$21:$D$1024</c:f>
                <c:numCache>
                  <c:formatCode>General</c:formatCode>
                  <c:ptCount val="1004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plus>
            <c:minus>
              <c:numRef>
                <c:f>'A (old)'!$D$21:$D$1024</c:f>
                <c:numCache>
                  <c:formatCode>General</c:formatCode>
                  <c:ptCount val="1004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(old)'!$H$21:$H$998</c:f>
              <c:numCache>
                <c:formatCode>0.0000</c:formatCode>
                <c:ptCount val="978"/>
                <c:pt idx="0">
                  <c:v>0</c:v>
                </c:pt>
                <c:pt idx="1">
                  <c:v>5.0900000060210004E-2</c:v>
                </c:pt>
                <c:pt idx="2">
                  <c:v>-2.0719999862194527E-2</c:v>
                </c:pt>
                <c:pt idx="3">
                  <c:v>3.7460000065038912E-2</c:v>
                </c:pt>
                <c:pt idx="4">
                  <c:v>-7.6399999306886457E-3</c:v>
                </c:pt>
                <c:pt idx="5">
                  <c:v>-8.6999999330146238E-3</c:v>
                </c:pt>
                <c:pt idx="6">
                  <c:v>-7.5519999925745651E-2</c:v>
                </c:pt>
                <c:pt idx="7">
                  <c:v>-7.7679999929387122E-2</c:v>
                </c:pt>
                <c:pt idx="8">
                  <c:v>-7.2999999683815986E-3</c:v>
                </c:pt>
                <c:pt idx="9">
                  <c:v>-7.8779999705147929E-2</c:v>
                </c:pt>
                <c:pt idx="10">
                  <c:v>4.1420000103244092E-2</c:v>
                </c:pt>
                <c:pt idx="11">
                  <c:v>4.0059999882942066E-2</c:v>
                </c:pt>
                <c:pt idx="12">
                  <c:v>-5.4519999925105367E-2</c:v>
                </c:pt>
                <c:pt idx="13">
                  <c:v>-5.1319999925908633E-2</c:v>
                </c:pt>
                <c:pt idx="14">
                  <c:v>-6.9419999927049503E-2</c:v>
                </c:pt>
                <c:pt idx="15">
                  <c:v>-7.0379999931901693E-2</c:v>
                </c:pt>
                <c:pt idx="16">
                  <c:v>5.9900000072957482E-2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E-4294-A0E4-2CB52DDF5E5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(old)'!$D$22:$D$49</c:f>
                <c:numCache>
                  <c:formatCode>General</c:formatCode>
                  <c:ptCount val="28"/>
                  <c:pt idx="0">
                    <c:v>3.0000000000000001E-3</c:v>
                  </c:pt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1.8E-3</c:v>
                  </c:pt>
                  <c:pt idx="13">
                    <c:v>1.2999999999999999E-3</c:v>
                  </c:pt>
                  <c:pt idx="14">
                    <c:v>6.9999999999999999E-4</c:v>
                  </c:pt>
                  <c:pt idx="15">
                    <c:v>5.8999999999999999E-3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E-4294-A0E4-2CB52DDF5E5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(old)'!$D$21:$D$49</c:f>
                <c:numCache>
                  <c:formatCode>General</c:formatCode>
                  <c:ptCount val="29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plus>
            <c:minus>
              <c:numRef>
                <c:f>'A (old)'!$D$21:$D$49</c:f>
                <c:numCache>
                  <c:formatCode>General</c:formatCode>
                  <c:ptCount val="29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BE-4294-A0E4-2CB52DDF5E5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BE-4294-A0E4-2CB52DDF5E5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BE-4294-A0E4-2CB52DDF5E5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BE-4294-A0E4-2CB52DDF5E5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BE-4294-A0E4-2CB52DDF5E5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1.1800210388658427E-2</c:v>
                </c:pt>
                <c:pt idx="1">
                  <c:v>-8.108597574381201E-3</c:v>
                </c:pt>
                <c:pt idx="2">
                  <c:v>-1.2782598665008586E-2</c:v>
                </c:pt>
                <c:pt idx="3">
                  <c:v>-1.633055683885765E-2</c:v>
                </c:pt>
                <c:pt idx="4">
                  <c:v>-1.6505924178355912E-2</c:v>
                </c:pt>
                <c:pt idx="5">
                  <c:v>-1.6507770150350629E-2</c:v>
                </c:pt>
                <c:pt idx="6">
                  <c:v>-1.6760668313627072E-2</c:v>
                </c:pt>
                <c:pt idx="7">
                  <c:v>-1.6762514285621793E-2</c:v>
                </c:pt>
                <c:pt idx="8">
                  <c:v>-1.7126170768581347E-2</c:v>
                </c:pt>
                <c:pt idx="9">
                  <c:v>-1.7390144763826099E-2</c:v>
                </c:pt>
                <c:pt idx="10">
                  <c:v>-2.008526387611519E-2</c:v>
                </c:pt>
                <c:pt idx="11">
                  <c:v>-2.0087109848109911E-2</c:v>
                </c:pt>
                <c:pt idx="12">
                  <c:v>-2.4827565930547166E-2</c:v>
                </c:pt>
                <c:pt idx="13">
                  <c:v>-2.8584118939799428E-2</c:v>
                </c:pt>
                <c:pt idx="14">
                  <c:v>-3.2396051108893237E-2</c:v>
                </c:pt>
                <c:pt idx="15">
                  <c:v>-3.240712694086155E-2</c:v>
                </c:pt>
                <c:pt idx="16">
                  <c:v>-3.2549266784454883E-2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BE-4294-A0E4-2CB52DDF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3000"/>
        <c:axId val="1"/>
      </c:scatterChart>
      <c:valAx>
        <c:axId val="60598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1182713630908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1925596256989606"/>
          <c:w val="0.6672056784501291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16</xdr:col>
      <xdr:colOff>647700</xdr:colOff>
      <xdr:row>17</xdr:row>
      <xdr:rowOff>133350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66BEBEF-C9EA-AE5A-A17A-EC715ACBE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0</xdr:rowOff>
    </xdr:from>
    <xdr:to>
      <xdr:col>25</xdr:col>
      <xdr:colOff>666750</xdr:colOff>
      <xdr:row>17</xdr:row>
      <xdr:rowOff>142875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12C23E30-83C0-0E2B-687F-733652C2D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18</xdr:col>
      <xdr:colOff>428625</xdr:colOff>
      <xdr:row>25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1F50AFB6-9605-5914-6124-9C60697F4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11</xdr:row>
      <xdr:rowOff>66675</xdr:rowOff>
    </xdr:from>
    <xdr:to>
      <xdr:col>20</xdr:col>
      <xdr:colOff>142875</xdr:colOff>
      <xdr:row>37</xdr:row>
      <xdr:rowOff>152400</xdr:rowOff>
    </xdr:to>
    <xdr:graphicFrame macro="">
      <xdr:nvGraphicFramePr>
        <xdr:cNvPr id="53250" name="Chart 1">
          <a:extLst>
            <a:ext uri="{FF2B5EF4-FFF2-40B4-BE49-F238E27FC236}">
              <a16:creationId xmlns:a16="http://schemas.microsoft.com/office/drawing/2014/main" id="{357962B9-5FA8-2C17-FC57-2D185C6C2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F0BE36-E8EC-F5B9-CA7C-830234A2E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var.astro.cz/oejv/issues/oejv0073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var.astro.cz/oejv/issues/oejv0116.pdf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var.astro.cz/oejv/issues/oejv0073.pdf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4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ar.astro.cz/oejv/issues/oejv0116.pdf" TargetMode="External"/><Relationship Id="rId31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760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var.astro.cz/oejv/issues/oejv0162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230"/>
  <sheetViews>
    <sheetView tabSelected="1" workbookViewId="0">
      <pane xSplit="14" ySplit="22" topLeftCell="O89" activePane="bottomRight" state="frozen"/>
      <selection pane="topRight" activeCell="O1" sqref="O1"/>
      <selection pane="bottomLeft" activeCell="A23" sqref="A23"/>
      <selection pane="bottomRight" activeCell="E17" sqref="E17"/>
    </sheetView>
  </sheetViews>
  <sheetFormatPr defaultColWidth="10.28515625" defaultRowHeight="12.75"/>
  <cols>
    <col min="1" max="1" width="17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85546875" style="4" customWidth="1"/>
    <col min="20" max="20" width="9.85546875" customWidth="1"/>
    <col min="21" max="21" width="10.28515625" style="66" customWidth="1"/>
  </cols>
  <sheetData>
    <row r="1" spans="1:23" ht="21" thickBot="1">
      <c r="A1" s="1" t="s">
        <v>44</v>
      </c>
      <c r="C1" s="29"/>
      <c r="V1" s="5" t="s">
        <v>11</v>
      </c>
      <c r="W1" s="7" t="s">
        <v>25</v>
      </c>
    </row>
    <row r="2" spans="1:23" ht="12.95" customHeight="1">
      <c r="A2" t="s">
        <v>28</v>
      </c>
      <c r="B2" s="27" t="s">
        <v>43</v>
      </c>
      <c r="C2" s="28" t="s">
        <v>373</v>
      </c>
      <c r="E2" s="153" t="s">
        <v>370</v>
      </c>
      <c r="F2" s="162" t="s">
        <v>375</v>
      </c>
      <c r="V2" s="65">
        <v>4000</v>
      </c>
      <c r="W2" s="65">
        <f t="shared" ref="W2:W23" si="0">+D$11+D$12*V2+D$13*V2^2</f>
        <v>-6.5803105493175938E-3</v>
      </c>
    </row>
    <row r="3" spans="1:23" ht="12.95" customHeight="1" thickBot="1">
      <c r="C3" s="28" t="s">
        <v>42</v>
      </c>
      <c r="E3" s="154" t="s">
        <v>56</v>
      </c>
      <c r="F3" s="155">
        <v>1</v>
      </c>
      <c r="V3" s="65">
        <v>5000</v>
      </c>
      <c r="W3" s="65">
        <f t="shared" si="0"/>
        <v>-8.6719591570837765E-3</v>
      </c>
    </row>
    <row r="4" spans="1:23" ht="12.95" customHeight="1" thickTop="1" thickBot="1">
      <c r="A4" s="6" t="s">
        <v>1</v>
      </c>
      <c r="C4" s="17" t="s">
        <v>38</v>
      </c>
      <c r="D4" s="18" t="s">
        <v>38</v>
      </c>
      <c r="E4" s="160" t="s">
        <v>50</v>
      </c>
      <c r="F4" s="156">
        <f ca="1">NOW()+15018.5+$C$5/24</f>
        <v>60678.72217361111</v>
      </c>
      <c r="V4" s="65">
        <v>6000</v>
      </c>
      <c r="W4" s="65">
        <f t="shared" si="0"/>
        <v>-1.0942259019612136E-2</v>
      </c>
    </row>
    <row r="5" spans="1:23" ht="12.95" customHeight="1" thickTop="1">
      <c r="A5" s="38" t="s">
        <v>49</v>
      </c>
      <c r="B5" s="39"/>
      <c r="C5" s="40">
        <v>-9.5</v>
      </c>
      <c r="D5" s="39" t="s">
        <v>366</v>
      </c>
      <c r="E5" s="154" t="s">
        <v>57</v>
      </c>
      <c r="F5" s="156">
        <f ca="1">ROUND(2*($F$4-$C$7)/$C$8,0)/2+$F$3</f>
        <v>30499</v>
      </c>
      <c r="V5" s="65">
        <v>7000</v>
      </c>
      <c r="W5" s="65">
        <f t="shared" si="0"/>
        <v>-1.3391210136902677E-2</v>
      </c>
    </row>
    <row r="6" spans="1:23" ht="12.95" customHeight="1">
      <c r="A6" s="6" t="s">
        <v>2</v>
      </c>
      <c r="E6" s="154" t="s">
        <v>51</v>
      </c>
      <c r="F6" s="156">
        <f ca="1">ROUND(2*($F$4-$C$15)/$C$16,0)/2+$F$3</f>
        <v>707.5</v>
      </c>
      <c r="V6" s="65">
        <v>8000</v>
      </c>
      <c r="W6" s="65">
        <f t="shared" si="0"/>
        <v>-1.6018812508955392E-2</v>
      </c>
    </row>
    <row r="7" spans="1:23" ht="12.95" customHeight="1">
      <c r="A7" t="s">
        <v>3</v>
      </c>
      <c r="C7" s="11">
        <v>50518.517999999996</v>
      </c>
      <c r="D7" s="161" t="s">
        <v>374</v>
      </c>
      <c r="E7" s="154" t="s">
        <v>371</v>
      </c>
      <c r="F7" s="157">
        <f ca="1">+$C$15+$C$16*$F$6-15018.5-$C$5/24</f>
        <v>45660.982730065429</v>
      </c>
      <c r="V7" s="65">
        <v>9000</v>
      </c>
      <c r="W7" s="65">
        <f t="shared" si="0"/>
        <v>-1.8825066135770292E-2</v>
      </c>
    </row>
    <row r="8" spans="1:23" ht="12.95" customHeight="1">
      <c r="A8" t="s">
        <v>4</v>
      </c>
      <c r="C8">
        <v>0.33314300000000002</v>
      </c>
      <c r="D8" s="161" t="s">
        <v>39</v>
      </c>
      <c r="E8" s="158" t="s">
        <v>372</v>
      </c>
      <c r="F8" s="159">
        <f ca="1">+($C$15+$C$16*$F$6)-($C$16/2)-15018.5-$C$5/24</f>
        <v>45660.816160866547</v>
      </c>
      <c r="V8" s="65">
        <v>10000</v>
      </c>
      <c r="W8" s="65">
        <f t="shared" si="0"/>
        <v>-2.1809971017347368E-2</v>
      </c>
    </row>
    <row r="9" spans="1:23" ht="12.95" customHeight="1">
      <c r="A9" s="52" t="s">
        <v>52</v>
      </c>
      <c r="B9" s="94">
        <v>62</v>
      </c>
      <c r="C9" s="42" t="str">
        <f>"F"&amp;B9</f>
        <v>F62</v>
      </c>
      <c r="D9" s="43" t="str">
        <f>"G"&amp;B9</f>
        <v>G62</v>
      </c>
      <c r="V9" s="65">
        <v>11000</v>
      </c>
      <c r="W9" s="65">
        <f t="shared" si="0"/>
        <v>-2.4973527153686621E-2</v>
      </c>
    </row>
    <row r="10" spans="1:23" ht="12.95" customHeight="1" thickBot="1">
      <c r="A10" s="39"/>
      <c r="B10" s="39"/>
      <c r="C10" s="5" t="s">
        <v>23</v>
      </c>
      <c r="D10" s="5" t="s">
        <v>24</v>
      </c>
      <c r="E10" s="39"/>
      <c r="V10" s="65">
        <v>12000</v>
      </c>
      <c r="W10" s="65">
        <f t="shared" si="0"/>
        <v>-2.8315734544788057E-2</v>
      </c>
    </row>
    <row r="11" spans="1:23" ht="12.95" customHeight="1">
      <c r="A11" s="39" t="s">
        <v>16</v>
      </c>
      <c r="B11" s="39"/>
      <c r="C11" s="41">
        <f ca="1">INTERCEPT(INDIRECT($D$9):G992,INDIRECT($C$9):F992)</f>
        <v>1.4334170997145027E-2</v>
      </c>
      <c r="D11" s="4">
        <f>+E11*F11</f>
        <v>-2.2866587465662247E-7</v>
      </c>
      <c r="E11" s="58">
        <v>-2.2866587465662246E-3</v>
      </c>
      <c r="F11" s="60">
        <v>1E-4</v>
      </c>
      <c r="V11" s="65">
        <v>13000</v>
      </c>
      <c r="W11" s="65">
        <f t="shared" si="0"/>
        <v>-3.1836593190651664E-2</v>
      </c>
    </row>
    <row r="12" spans="1:23" ht="12.95" customHeight="1">
      <c r="A12" s="39" t="s">
        <v>17</v>
      </c>
      <c r="B12" s="39"/>
      <c r="C12" s="41">
        <f ca="1">SLOPE(INDIRECT($D$9):G992,INDIRECT($C$9):F992)</f>
        <v>-4.6022373777892019E-6</v>
      </c>
      <c r="D12" s="4">
        <f>+E12*F12</f>
        <v>-1.2877179613363767E-6</v>
      </c>
      <c r="E12" s="59">
        <v>-1.2877179613363767</v>
      </c>
      <c r="F12" s="60">
        <v>9.9999999999999995E-7</v>
      </c>
      <c r="V12" s="65">
        <v>14000</v>
      </c>
      <c r="W12" s="65">
        <f t="shared" si="0"/>
        <v>-3.5536103091277457E-2</v>
      </c>
    </row>
    <row r="13" spans="1:23" ht="12.95" customHeight="1" thickBot="1">
      <c r="A13" s="39" t="s">
        <v>22</v>
      </c>
      <c r="B13" s="39"/>
      <c r="C13" s="4" t="s">
        <v>14</v>
      </c>
      <c r="D13" s="105">
        <f>+E13*F13</f>
        <v>-8.9325627381089429E-11</v>
      </c>
      <c r="E13" s="61">
        <v>-0.89325627381089423</v>
      </c>
      <c r="F13" s="60">
        <v>1E-10</v>
      </c>
      <c r="V13" s="65">
        <v>15000</v>
      </c>
      <c r="W13" s="65">
        <f t="shared" si="0"/>
        <v>-3.9414264246665429E-2</v>
      </c>
    </row>
    <row r="14" spans="1:23" ht="12.95" customHeight="1">
      <c r="A14" s="39"/>
      <c r="B14" s="39"/>
      <c r="C14" s="103" t="s">
        <v>159</v>
      </c>
      <c r="D14" s="104">
        <f>2*D13*365.24/C8</f>
        <v>-1.958635909784633E-7</v>
      </c>
      <c r="E14">
        <f>SUM(R21:R950)</f>
        <v>1.3044407025533731E-2</v>
      </c>
      <c r="V14" s="65">
        <v>16000</v>
      </c>
      <c r="W14" s="65">
        <f t="shared" si="0"/>
        <v>-4.3471076656815572E-2</v>
      </c>
    </row>
    <row r="15" spans="1:23" ht="12.95" customHeight="1">
      <c r="A15" s="44" t="s">
        <v>18</v>
      </c>
      <c r="B15" s="39"/>
      <c r="C15" s="45">
        <f ca="1">(C7+C11)+(C8+C12)*INT(MAX(F21:F3533))</f>
        <v>60443.39148031504</v>
      </c>
      <c r="D15" s="43">
        <f>+C7+INT(MAX(F21:F1588))*C8+D11+D12*INT(MAX(F21:F4023))+D13*INT(MAX(F21:F4050)^2)</f>
        <v>60443.396607271236</v>
      </c>
      <c r="E15" s="152"/>
      <c r="F15" s="40"/>
      <c r="V15" s="65">
        <v>17000</v>
      </c>
      <c r="W15" s="65">
        <f t="shared" si="0"/>
        <v>-4.77065403217279E-2</v>
      </c>
    </row>
    <row r="16" spans="1:23" ht="12.95" customHeight="1">
      <c r="A16" s="47" t="s">
        <v>5</v>
      </c>
      <c r="B16" s="39"/>
      <c r="C16" s="48">
        <f ca="1">+C8+C12</f>
        <v>0.33313839776262222</v>
      </c>
      <c r="D16" s="43">
        <f>+C8+D12+2*D13*MAX(F21:F896)</f>
        <v>0.3331363898145312</v>
      </c>
      <c r="E16" s="163"/>
      <c r="F16" s="164" t="s">
        <v>376</v>
      </c>
      <c r="V16" s="65">
        <v>18000</v>
      </c>
      <c r="W16" s="65">
        <f t="shared" si="0"/>
        <v>-5.2120655241402414E-2</v>
      </c>
    </row>
    <row r="17" spans="1:23" ht="12.95" customHeight="1" thickBot="1">
      <c r="A17" s="46" t="s">
        <v>45</v>
      </c>
      <c r="B17" s="39"/>
      <c r="C17" s="39">
        <f>COUNT(C21:C2191)</f>
        <v>80</v>
      </c>
      <c r="E17" s="163"/>
      <c r="F17" s="165">
        <v>0.33313900000000002</v>
      </c>
      <c r="V17" s="65">
        <v>19000</v>
      </c>
      <c r="W17" s="65">
        <f t="shared" si="0"/>
        <v>-5.6713421415839099E-2</v>
      </c>
    </row>
    <row r="18" spans="1:23" ht="12.95" customHeight="1" thickTop="1" thickBot="1">
      <c r="A18" s="6" t="s">
        <v>65</v>
      </c>
      <c r="B18" s="39"/>
      <c r="C18" s="50">
        <f ca="1">+C15</f>
        <v>60443.39148031504</v>
      </c>
      <c r="D18" s="51">
        <f ca="1">+C16</f>
        <v>0.33313839776262222</v>
      </c>
      <c r="E18" s="152"/>
      <c r="F18" s="43"/>
      <c r="V18" s="65">
        <v>20000</v>
      </c>
      <c r="W18" s="65">
        <f t="shared" si="0"/>
        <v>-6.1484838845037963E-2</v>
      </c>
    </row>
    <row r="19" spans="1:23" ht="12.95" customHeight="1" thickTop="1" thickBot="1">
      <c r="A19" s="6" t="s">
        <v>66</v>
      </c>
      <c r="C19" s="62">
        <f>+D15</f>
        <v>60443.396607271236</v>
      </c>
      <c r="D19" s="63">
        <f>+D16</f>
        <v>0.3331363898145312</v>
      </c>
      <c r="E19" s="152"/>
      <c r="F19" s="49"/>
      <c r="V19" s="65">
        <v>21000</v>
      </c>
      <c r="W19" s="65">
        <f t="shared" si="0"/>
        <v>-6.6434907528998999E-2</v>
      </c>
    </row>
    <row r="20" spans="1:23" ht="12.95" customHeight="1" thickBot="1">
      <c r="A20" s="5" t="s">
        <v>7</v>
      </c>
      <c r="B20" s="5" t="s">
        <v>8</v>
      </c>
      <c r="C20" s="5" t="s">
        <v>9</v>
      </c>
      <c r="D20" s="5" t="s">
        <v>13</v>
      </c>
      <c r="E20" s="5" t="s">
        <v>10</v>
      </c>
      <c r="F20" s="5" t="s">
        <v>11</v>
      </c>
      <c r="G20" s="5" t="s">
        <v>12</v>
      </c>
      <c r="H20" s="8" t="s">
        <v>168</v>
      </c>
      <c r="I20" s="8" t="s">
        <v>169</v>
      </c>
      <c r="J20" s="8" t="s">
        <v>166</v>
      </c>
      <c r="K20" s="8" t="s">
        <v>165</v>
      </c>
      <c r="L20" s="8" t="s">
        <v>358</v>
      </c>
      <c r="M20" s="8" t="s">
        <v>359</v>
      </c>
      <c r="N20" s="8" t="s">
        <v>360</v>
      </c>
      <c r="O20" s="8" t="s">
        <v>26</v>
      </c>
      <c r="P20" s="7" t="s">
        <v>25</v>
      </c>
      <c r="Q20" s="5" t="s">
        <v>15</v>
      </c>
      <c r="R20" s="8" t="s">
        <v>67</v>
      </c>
      <c r="S20" s="7" t="s">
        <v>68</v>
      </c>
      <c r="T20" s="8" t="s">
        <v>69</v>
      </c>
      <c r="U20" s="64" t="s">
        <v>64</v>
      </c>
      <c r="V20" s="65">
        <v>22000</v>
      </c>
      <c r="W20" s="65">
        <f t="shared" si="0"/>
        <v>-7.1563627467722227E-2</v>
      </c>
    </row>
    <row r="21" spans="1:23" ht="12.95" customHeight="1">
      <c r="A21" s="9" t="s">
        <v>33</v>
      </c>
      <c r="B21" s="10" t="s">
        <v>34</v>
      </c>
      <c r="C21" s="9">
        <v>48716.723999999929</v>
      </c>
      <c r="D21" s="33"/>
      <c r="E21" s="20">
        <f t="shared" ref="E21:E52" si="1">+(C21-C$7)/C$8</f>
        <v>-5408.4702365052453</v>
      </c>
      <c r="F21" s="21">
        <f t="shared" ref="F21:F52" si="2">ROUND(2*E21,0)/2</f>
        <v>-5408.5</v>
      </c>
      <c r="G21" s="22"/>
      <c r="K21" s="23">
        <v>0</v>
      </c>
      <c r="Q21" s="2">
        <f t="shared" ref="Q21:Q52" si="3">+C21-15018.5</f>
        <v>33698.223999999929</v>
      </c>
      <c r="R21" s="65"/>
      <c r="S21" s="67"/>
      <c r="T21" s="65"/>
      <c r="V21" s="65">
        <v>23000</v>
      </c>
      <c r="W21" s="65">
        <f t="shared" si="0"/>
        <v>-7.6870998661207626E-2</v>
      </c>
    </row>
    <row r="22" spans="1:23" ht="12.95" customHeight="1">
      <c r="A22" s="9" t="s">
        <v>33</v>
      </c>
      <c r="B22" s="10" t="s">
        <v>35</v>
      </c>
      <c r="C22" s="9">
        <v>50518.516999999993</v>
      </c>
      <c r="D22" s="9">
        <v>3.0000000000000001E-3</v>
      </c>
      <c r="E22" s="20">
        <f t="shared" si="1"/>
        <v>-3.0017139902135284E-3</v>
      </c>
      <c r="F22" s="21">
        <f t="shared" si="2"/>
        <v>0</v>
      </c>
      <c r="G22" s="22">
        <f t="shared" ref="G22:G53" si="4">+C22-(C$7+F22*C$8)</f>
        <v>-1.0000000038417056E-3</v>
      </c>
      <c r="K22" s="19">
        <f>G22</f>
        <v>-1.0000000038417056E-3</v>
      </c>
      <c r="O22">
        <f t="shared" ref="O22:O53" ca="1" si="5">+C$11+C$12*F22</f>
        <v>1.4334170997145027E-2</v>
      </c>
      <c r="P22">
        <f t="shared" ref="P22:P53" si="6">+D$11+D$12*F22+D$13*F22^2</f>
        <v>-2.2866587465662247E-7</v>
      </c>
      <c r="Q22" s="2">
        <f t="shared" si="3"/>
        <v>35500.016999999993</v>
      </c>
      <c r="R22" s="65">
        <f t="shared" ref="R22:R53" si="7">+(P22-G22)^2</f>
        <v>9.995427282204235E-7</v>
      </c>
      <c r="S22" s="67">
        <v>0.1</v>
      </c>
      <c r="T22" s="65">
        <f t="shared" ref="T22:T53" si="8">+S22*R22</f>
        <v>9.9954272822042355E-8</v>
      </c>
      <c r="V22" s="65">
        <v>24000</v>
      </c>
      <c r="W22" s="65">
        <f t="shared" si="0"/>
        <v>-8.2357021109455211E-2</v>
      </c>
    </row>
    <row r="23" spans="1:23" ht="12.95" customHeight="1">
      <c r="A23" s="37" t="s">
        <v>374</v>
      </c>
      <c r="B23" s="37"/>
      <c r="C23" s="32">
        <v>50518.517999999996</v>
      </c>
      <c r="D23" s="32"/>
      <c r="E23" s="53">
        <f t="shared" si="1"/>
        <v>0</v>
      </c>
      <c r="F23" s="21">
        <f t="shared" si="2"/>
        <v>0</v>
      </c>
      <c r="G23" s="22">
        <f t="shared" si="4"/>
        <v>0</v>
      </c>
      <c r="J23" s="19"/>
      <c r="K23" s="19">
        <f>G23</f>
        <v>0</v>
      </c>
      <c r="O23">
        <f t="shared" ca="1" si="5"/>
        <v>1.4334170997145027E-2</v>
      </c>
      <c r="P23">
        <f t="shared" si="6"/>
        <v>-2.2866587465662247E-7</v>
      </c>
      <c r="Q23" s="2">
        <f t="shared" si="3"/>
        <v>35500.017999999996</v>
      </c>
      <c r="R23" s="65">
        <f t="shared" si="7"/>
        <v>5.2288082232478175E-14</v>
      </c>
      <c r="S23" s="67">
        <v>1</v>
      </c>
      <c r="T23" s="65">
        <f t="shared" si="8"/>
        <v>5.2288082232478175E-14</v>
      </c>
      <c r="V23" s="65">
        <v>25000</v>
      </c>
      <c r="W23" s="65">
        <f t="shared" si="0"/>
        <v>-8.8021694812464968E-2</v>
      </c>
    </row>
    <row r="24" spans="1:23" ht="12.95" customHeight="1">
      <c r="A24" s="9" t="s">
        <v>33</v>
      </c>
      <c r="B24" s="10" t="s">
        <v>34</v>
      </c>
      <c r="C24" s="9">
        <v>50941.441300000064</v>
      </c>
      <c r="D24" s="9">
        <v>1.2999999999999999E-3</v>
      </c>
      <c r="E24" s="20">
        <f t="shared" si="1"/>
        <v>1269.4947815204512</v>
      </c>
      <c r="F24" s="21">
        <f t="shared" si="2"/>
        <v>1269.5</v>
      </c>
      <c r="G24" s="22">
        <f t="shared" si="4"/>
        <v>-1.7384999300702475E-3</v>
      </c>
      <c r="K24" s="19">
        <f>G24</f>
        <v>-1.7384999300702475E-3</v>
      </c>
      <c r="O24">
        <f t="shared" ca="1" si="5"/>
        <v>8.4916306460416351E-3</v>
      </c>
      <c r="P24">
        <f t="shared" si="6"/>
        <v>-1.7789465009787786E-3</v>
      </c>
      <c r="Q24" s="2">
        <f t="shared" si="3"/>
        <v>35922.941300000064</v>
      </c>
      <c r="R24" s="65">
        <f t="shared" si="7"/>
        <v>1.6359250982588378E-9</v>
      </c>
      <c r="S24" s="67">
        <v>0.3</v>
      </c>
      <c r="T24" s="65">
        <f t="shared" si="8"/>
        <v>4.9077752947765136E-10</v>
      </c>
    </row>
    <row r="25" spans="1:23" ht="12.95" customHeight="1">
      <c r="A25" s="15" t="s">
        <v>36</v>
      </c>
      <c r="B25" s="13"/>
      <c r="C25" s="9">
        <v>51262.588799999998</v>
      </c>
      <c r="D25" s="9">
        <v>1.1999999999999999E-3</v>
      </c>
      <c r="E25" s="20">
        <f t="shared" si="1"/>
        <v>2233.4877214889739</v>
      </c>
      <c r="F25" s="21">
        <f t="shared" si="2"/>
        <v>2233.5</v>
      </c>
      <c r="G25" s="22">
        <f t="shared" si="4"/>
        <v>-4.0904999987105839E-3</v>
      </c>
      <c r="J25" s="19">
        <f>G25</f>
        <v>-4.0904999987105839E-3</v>
      </c>
      <c r="O25">
        <f t="shared" ca="1" si="5"/>
        <v>4.0550738138528438E-3</v>
      </c>
      <c r="P25">
        <f t="shared" si="6"/>
        <v>-3.3219496122052277E-3</v>
      </c>
      <c r="Q25" s="2">
        <f t="shared" si="3"/>
        <v>36244.088799999998</v>
      </c>
      <c r="R25" s="65">
        <f t="shared" si="7"/>
        <v>5.9066969659753229E-7</v>
      </c>
      <c r="S25" s="67">
        <v>0.3</v>
      </c>
      <c r="T25" s="65">
        <f t="shared" si="8"/>
        <v>1.7720090897925967E-7</v>
      </c>
    </row>
    <row r="26" spans="1:23" ht="12.95" customHeight="1">
      <c r="A26" s="124" t="s">
        <v>175</v>
      </c>
      <c r="B26" s="126" t="s">
        <v>34</v>
      </c>
      <c r="C26" s="147">
        <v>51262.592499999999</v>
      </c>
      <c r="D26" s="147" t="s">
        <v>169</v>
      </c>
      <c r="E26" s="53">
        <f t="shared" si="1"/>
        <v>2233.4988278306987</v>
      </c>
      <c r="F26" s="21">
        <f t="shared" si="2"/>
        <v>2233.5</v>
      </c>
      <c r="G26" s="22">
        <f t="shared" si="4"/>
        <v>-3.9049999759299681E-4</v>
      </c>
      <c r="K26" s="19">
        <f>G26</f>
        <v>-3.9049999759299681E-4</v>
      </c>
      <c r="O26">
        <f t="shared" ca="1" si="5"/>
        <v>4.0550738138528438E-3</v>
      </c>
      <c r="P26">
        <f t="shared" si="6"/>
        <v>-3.3219496122052277E-3</v>
      </c>
      <c r="Q26" s="2">
        <f t="shared" si="3"/>
        <v>36244.092499999999</v>
      </c>
      <c r="R26" s="65">
        <f t="shared" si="7"/>
        <v>8.5933968430101968E-6</v>
      </c>
      <c r="S26" s="67">
        <v>1</v>
      </c>
      <c r="T26" s="65">
        <f t="shared" si="8"/>
        <v>8.5933968430101968E-6</v>
      </c>
    </row>
    <row r="27" spans="1:23" ht="12.95" customHeight="1">
      <c r="A27" s="15" t="s">
        <v>36</v>
      </c>
      <c r="B27" s="13"/>
      <c r="C27" s="9">
        <v>51278.414400000001</v>
      </c>
      <c r="D27" s="9">
        <v>4.0000000000000002E-4</v>
      </c>
      <c r="E27" s="20">
        <f t="shared" si="1"/>
        <v>2280.9916462300125</v>
      </c>
      <c r="F27" s="21">
        <f t="shared" si="2"/>
        <v>2281</v>
      </c>
      <c r="G27" s="22">
        <f t="shared" si="4"/>
        <v>-2.7829999962705187E-3</v>
      </c>
      <c r="J27" s="19">
        <f>G27</f>
        <v>-2.7829999962705187E-3</v>
      </c>
      <c r="O27">
        <f t="shared" ca="1" si="5"/>
        <v>3.8364675384078561E-3</v>
      </c>
      <c r="P27">
        <f t="shared" si="6"/>
        <v>-3.4022710912472724E-3</v>
      </c>
      <c r="Q27" s="2">
        <f t="shared" si="3"/>
        <v>36259.914400000001</v>
      </c>
      <c r="R27" s="65">
        <f t="shared" si="7"/>
        <v>3.834966890737075E-7</v>
      </c>
      <c r="S27" s="67">
        <v>1</v>
      </c>
      <c r="T27" s="65">
        <f t="shared" si="8"/>
        <v>3.834966890737075E-7</v>
      </c>
    </row>
    <row r="28" spans="1:23" ht="12.95" customHeight="1">
      <c r="A28" s="15" t="s">
        <v>36</v>
      </c>
      <c r="B28" s="13"/>
      <c r="C28" s="9">
        <v>51278.580399999999</v>
      </c>
      <c r="D28" s="9">
        <v>4.0000000000000002E-4</v>
      </c>
      <c r="E28" s="20">
        <f t="shared" si="1"/>
        <v>2281.4899307504661</v>
      </c>
      <c r="F28" s="21">
        <f t="shared" si="2"/>
        <v>2281.5</v>
      </c>
      <c r="G28" s="22">
        <f t="shared" si="4"/>
        <v>-3.3544999969308265E-3</v>
      </c>
      <c r="J28" s="19">
        <f>G28</f>
        <v>-3.3544999969308265E-3</v>
      </c>
      <c r="O28">
        <f t="shared" ca="1" si="5"/>
        <v>3.8341664197189627E-3</v>
      </c>
      <c r="P28">
        <f t="shared" si="6"/>
        <v>-3.4031187243154038E-3</v>
      </c>
      <c r="Q28" s="2">
        <f t="shared" si="3"/>
        <v>36260.080399999999</v>
      </c>
      <c r="R28" s="65">
        <f t="shared" si="7"/>
        <v>2.3637806524958488E-9</v>
      </c>
      <c r="S28" s="67">
        <v>1</v>
      </c>
      <c r="T28" s="65">
        <f t="shared" si="8"/>
        <v>2.3637806524958488E-9</v>
      </c>
    </row>
    <row r="29" spans="1:23" ht="12.95" customHeight="1">
      <c r="A29" s="15" t="s">
        <v>36</v>
      </c>
      <c r="B29" s="13"/>
      <c r="C29" s="9">
        <v>51301.400800000003</v>
      </c>
      <c r="D29" s="9">
        <v>2.0000000000000001E-4</v>
      </c>
      <c r="E29" s="20">
        <f t="shared" si="1"/>
        <v>2349.990244429589</v>
      </c>
      <c r="F29" s="21">
        <f t="shared" si="2"/>
        <v>2350</v>
      </c>
      <c r="G29" s="22">
        <f t="shared" si="4"/>
        <v>-3.2499999942956492E-3</v>
      </c>
      <c r="J29" s="19">
        <f>G29</f>
        <v>-3.2499999942956492E-3</v>
      </c>
      <c r="O29">
        <f t="shared" ca="1" si="5"/>
        <v>3.5189131593404022E-3</v>
      </c>
      <c r="P29">
        <f t="shared" si="6"/>
        <v>-3.5196666522272083E-3</v>
      </c>
      <c r="Q29" s="2">
        <f t="shared" si="3"/>
        <v>36282.900800000003</v>
      </c>
      <c r="R29" s="65">
        <f t="shared" si="7"/>
        <v>7.2720106399976481E-8</v>
      </c>
      <c r="S29" s="67">
        <v>1</v>
      </c>
      <c r="T29" s="65">
        <f t="shared" si="8"/>
        <v>7.2720106399976481E-8</v>
      </c>
    </row>
    <row r="30" spans="1:23" ht="12.95" customHeight="1">
      <c r="A30" s="15" t="s">
        <v>36</v>
      </c>
      <c r="B30" s="13"/>
      <c r="C30" s="9">
        <v>51301.565699999999</v>
      </c>
      <c r="D30" s="9">
        <v>5.0000000000000001E-4</v>
      </c>
      <c r="E30" s="20">
        <f t="shared" si="1"/>
        <v>2350.485227064662</v>
      </c>
      <c r="F30" s="21">
        <f t="shared" si="2"/>
        <v>2350.5</v>
      </c>
      <c r="G30" s="22">
        <f t="shared" si="4"/>
        <v>-4.9214999962714501E-3</v>
      </c>
      <c r="J30" s="19">
        <f>G30</f>
        <v>-4.9214999962714501E-3</v>
      </c>
      <c r="O30">
        <f t="shared" ca="1" si="5"/>
        <v>3.516612040651507E-3</v>
      </c>
      <c r="P30">
        <f t="shared" si="6"/>
        <v>-3.5205204487636288E-3</v>
      </c>
      <c r="Q30" s="2">
        <f t="shared" si="3"/>
        <v>36283.065699999999</v>
      </c>
      <c r="R30" s="65">
        <f t="shared" si="7"/>
        <v>1.9627436925352197E-6</v>
      </c>
      <c r="S30" s="67">
        <v>1</v>
      </c>
      <c r="T30" s="65">
        <f t="shared" si="8"/>
        <v>1.9627436925352197E-6</v>
      </c>
    </row>
    <row r="31" spans="1:23" ht="12.95" customHeight="1">
      <c r="A31" s="15" t="s">
        <v>33</v>
      </c>
      <c r="B31" s="10" t="s">
        <v>34</v>
      </c>
      <c r="C31" s="9">
        <v>51334.546899999958</v>
      </c>
      <c r="D31" s="9">
        <v>1.1000000000000001E-3</v>
      </c>
      <c r="E31" s="20">
        <f t="shared" si="1"/>
        <v>2449.4853561382383</v>
      </c>
      <c r="F31" s="21">
        <f t="shared" si="2"/>
        <v>2449.5</v>
      </c>
      <c r="G31" s="22">
        <f t="shared" si="4"/>
        <v>-4.8785000399220735E-3</v>
      </c>
      <c r="K31" s="19">
        <f t="shared" ref="K31:K38" si="9">G31</f>
        <v>-4.8785000399220735E-3</v>
      </c>
      <c r="O31">
        <f t="shared" ca="1" si="5"/>
        <v>3.060990540250377E-3</v>
      </c>
      <c r="P31">
        <f t="shared" si="6"/>
        <v>-3.690452065067424E-3</v>
      </c>
      <c r="Q31" s="2">
        <f t="shared" si="3"/>
        <v>36316.046899999958</v>
      </c>
      <c r="R31" s="65">
        <f t="shared" si="7"/>
        <v>1.4114579905562339E-6</v>
      </c>
      <c r="S31" s="67">
        <v>0.5</v>
      </c>
      <c r="T31" s="65">
        <f t="shared" si="8"/>
        <v>7.0572899527811693E-7</v>
      </c>
    </row>
    <row r="32" spans="1:23" ht="12.95" customHeight="1">
      <c r="A32" s="124" t="s">
        <v>197</v>
      </c>
      <c r="B32" s="126" t="s">
        <v>34</v>
      </c>
      <c r="C32" s="147">
        <v>51334.546900000001</v>
      </c>
      <c r="D32" s="147" t="s">
        <v>169</v>
      </c>
      <c r="E32" s="53">
        <f t="shared" si="1"/>
        <v>2449.4853561383693</v>
      </c>
      <c r="F32" s="21">
        <f t="shared" si="2"/>
        <v>2449.5</v>
      </c>
      <c r="G32" s="22">
        <f t="shared" si="4"/>
        <v>-4.8784999962663278E-3</v>
      </c>
      <c r="K32" s="19">
        <f t="shared" si="9"/>
        <v>-4.8784999962663278E-3</v>
      </c>
      <c r="O32">
        <f t="shared" ca="1" si="5"/>
        <v>3.060990540250377E-3</v>
      </c>
      <c r="P32">
        <f t="shared" si="6"/>
        <v>-3.690452065067424E-3</v>
      </c>
      <c r="Q32" s="2">
        <f t="shared" si="3"/>
        <v>36316.046900000001</v>
      </c>
      <c r="R32" s="65">
        <f t="shared" si="7"/>
        <v>1.4114578868259953E-6</v>
      </c>
      <c r="S32" s="67">
        <v>1</v>
      </c>
      <c r="T32" s="65">
        <f t="shared" si="8"/>
        <v>1.4114578868259953E-6</v>
      </c>
    </row>
    <row r="33" spans="1:20" ht="12.95" customHeight="1">
      <c r="A33" s="124" t="s">
        <v>197</v>
      </c>
      <c r="B33" s="126" t="s">
        <v>35</v>
      </c>
      <c r="C33" s="147">
        <v>51358.364999999998</v>
      </c>
      <c r="D33" s="147" t="s">
        <v>169</v>
      </c>
      <c r="E33" s="53">
        <f t="shared" si="1"/>
        <v>2520.9804798540013</v>
      </c>
      <c r="F33" s="21">
        <f t="shared" si="2"/>
        <v>2521</v>
      </c>
      <c r="G33" s="22">
        <f t="shared" si="4"/>
        <v>-6.5029999968828633E-3</v>
      </c>
      <c r="K33" s="19">
        <f t="shared" si="9"/>
        <v>-6.5029999968828633E-3</v>
      </c>
      <c r="O33">
        <f t="shared" ca="1" si="5"/>
        <v>2.7319305677384487E-3</v>
      </c>
      <c r="P33">
        <f t="shared" si="6"/>
        <v>-3.8142694010121605E-3</v>
      </c>
      <c r="Q33" s="2">
        <f t="shared" si="3"/>
        <v>36339.864999999998</v>
      </c>
      <c r="R33" s="65">
        <f t="shared" si="7"/>
        <v>7.229272217171225E-6</v>
      </c>
      <c r="S33" s="67">
        <v>1</v>
      </c>
      <c r="T33" s="65">
        <f t="shared" si="8"/>
        <v>7.229272217171225E-6</v>
      </c>
    </row>
    <row r="34" spans="1:20" ht="12.95" customHeight="1">
      <c r="A34" s="15" t="s">
        <v>33</v>
      </c>
      <c r="B34" s="10" t="s">
        <v>35</v>
      </c>
      <c r="C34" s="9">
        <v>51358.365000000224</v>
      </c>
      <c r="D34" s="9">
        <v>2E-3</v>
      </c>
      <c r="E34" s="20">
        <f t="shared" si="1"/>
        <v>2520.9804798546784</v>
      </c>
      <c r="F34" s="21">
        <f t="shared" si="2"/>
        <v>2521</v>
      </c>
      <c r="G34" s="22">
        <f t="shared" si="4"/>
        <v>-6.5029997713281773E-3</v>
      </c>
      <c r="K34" s="19">
        <f t="shared" si="9"/>
        <v>-6.5029997713281773E-3</v>
      </c>
      <c r="O34">
        <f t="shared" ca="1" si="5"/>
        <v>2.7319305677384487E-3</v>
      </c>
      <c r="P34">
        <f t="shared" si="6"/>
        <v>-3.8142694010121605E-3</v>
      </c>
      <c r="Q34" s="2">
        <f t="shared" si="3"/>
        <v>36339.865000000224</v>
      </c>
      <c r="R34" s="65">
        <f t="shared" si="7"/>
        <v>7.2292710042597052E-6</v>
      </c>
      <c r="S34" s="67">
        <v>0.2</v>
      </c>
      <c r="T34" s="65">
        <f t="shared" si="8"/>
        <v>1.4458542008519412E-6</v>
      </c>
    </row>
    <row r="35" spans="1:20" ht="12.95" customHeight="1">
      <c r="A35" s="125" t="s">
        <v>204</v>
      </c>
      <c r="B35" s="97" t="s">
        <v>34</v>
      </c>
      <c r="C35" s="127">
        <v>51602.392800000001</v>
      </c>
      <c r="D35" s="127" t="s">
        <v>169</v>
      </c>
      <c r="E35" s="53">
        <f t="shared" si="1"/>
        <v>3253.4821383009848</v>
      </c>
      <c r="F35" s="21">
        <f t="shared" si="2"/>
        <v>3253.5</v>
      </c>
      <c r="G35" s="22">
        <f t="shared" si="4"/>
        <v>-5.9504999953787774E-3</v>
      </c>
      <c r="K35" s="19">
        <f t="shared" si="9"/>
        <v>-5.9504999953787774E-3</v>
      </c>
      <c r="O35">
        <f t="shared" ca="1" si="5"/>
        <v>-6.3920831149214159E-4</v>
      </c>
      <c r="P35">
        <f t="shared" si="6"/>
        <v>-5.1353542445571705E-3</v>
      </c>
      <c r="Q35" s="2">
        <f t="shared" si="3"/>
        <v>36583.892800000001</v>
      </c>
      <c r="R35" s="65">
        <f t="shared" si="7"/>
        <v>6.6446259508252123E-7</v>
      </c>
      <c r="S35" s="67">
        <v>1</v>
      </c>
      <c r="T35" s="65">
        <f t="shared" si="8"/>
        <v>6.6446259508252123E-7</v>
      </c>
    </row>
    <row r="36" spans="1:20" ht="12.95" customHeight="1">
      <c r="A36" s="15" t="s">
        <v>33</v>
      </c>
      <c r="B36" s="10" t="s">
        <v>34</v>
      </c>
      <c r="C36" s="9">
        <v>51602.392800000031</v>
      </c>
      <c r="D36" s="9">
        <v>8.9999999999999998E-4</v>
      </c>
      <c r="E36" s="20">
        <f t="shared" si="1"/>
        <v>3253.4821383010722</v>
      </c>
      <c r="F36" s="21">
        <f t="shared" si="2"/>
        <v>3253.5</v>
      </c>
      <c r="G36" s="22">
        <f t="shared" si="4"/>
        <v>-5.9504999662749469E-3</v>
      </c>
      <c r="K36" s="19">
        <f t="shared" si="9"/>
        <v>-5.9504999662749469E-3</v>
      </c>
      <c r="O36">
        <f t="shared" ca="1" si="5"/>
        <v>-6.3920831149214159E-4</v>
      </c>
      <c r="P36">
        <f t="shared" si="6"/>
        <v>-5.1353542445571705E-3</v>
      </c>
      <c r="Q36" s="2">
        <f t="shared" si="3"/>
        <v>36583.892800000031</v>
      </c>
      <c r="R36" s="65">
        <f t="shared" si="7"/>
        <v>6.6446254763479469E-7</v>
      </c>
      <c r="S36" s="67">
        <v>1</v>
      </c>
      <c r="T36" s="65">
        <f t="shared" si="8"/>
        <v>6.6446254763479469E-7</v>
      </c>
    </row>
    <row r="37" spans="1:20">
      <c r="A37" s="15" t="s">
        <v>33</v>
      </c>
      <c r="B37" s="10" t="s">
        <v>35</v>
      </c>
      <c r="C37" s="9">
        <v>51602.55849999981</v>
      </c>
      <c r="D37" s="9">
        <v>2.9999999999999997E-4</v>
      </c>
      <c r="E37" s="20">
        <f t="shared" si="1"/>
        <v>3253.9795223066776</v>
      </c>
      <c r="F37" s="21">
        <f t="shared" si="2"/>
        <v>3254</v>
      </c>
      <c r="G37" s="22">
        <f t="shared" si="4"/>
        <v>-6.8220001849113032E-3</v>
      </c>
      <c r="K37" s="19">
        <f t="shared" si="9"/>
        <v>-6.8220001849113032E-3</v>
      </c>
      <c r="O37">
        <f t="shared" ca="1" si="5"/>
        <v>-6.415094301810368E-4</v>
      </c>
      <c r="P37">
        <f t="shared" si="6"/>
        <v>-5.1362887467979292E-3</v>
      </c>
      <c r="Q37" s="2">
        <f t="shared" si="3"/>
        <v>36584.05849999981</v>
      </c>
      <c r="R37" s="65">
        <f t="shared" si="7"/>
        <v>2.8416230525862597E-6</v>
      </c>
      <c r="S37" s="67">
        <v>1</v>
      </c>
      <c r="T37" s="65">
        <f t="shared" si="8"/>
        <v>2.8416230525862597E-6</v>
      </c>
    </row>
    <row r="38" spans="1:20">
      <c r="A38" s="125" t="s">
        <v>204</v>
      </c>
      <c r="B38" s="97" t="s">
        <v>35</v>
      </c>
      <c r="C38" s="127">
        <v>51602.558499999999</v>
      </c>
      <c r="D38" s="127" t="s">
        <v>169</v>
      </c>
      <c r="E38" s="53">
        <f t="shared" si="1"/>
        <v>3253.9795223072456</v>
      </c>
      <c r="F38" s="21">
        <f t="shared" si="2"/>
        <v>3254</v>
      </c>
      <c r="G38" s="22">
        <f t="shared" si="4"/>
        <v>-6.8219999957364053E-3</v>
      </c>
      <c r="K38" s="19">
        <f t="shared" si="9"/>
        <v>-6.8219999957364053E-3</v>
      </c>
      <c r="O38">
        <f t="shared" ca="1" si="5"/>
        <v>-6.415094301810368E-4</v>
      </c>
      <c r="P38">
        <f t="shared" si="6"/>
        <v>-5.1362887467979292E-3</v>
      </c>
      <c r="Q38" s="2">
        <f t="shared" si="3"/>
        <v>36584.058499999999</v>
      </c>
      <c r="R38" s="65">
        <f t="shared" si="7"/>
        <v>2.8416224147977168E-6</v>
      </c>
      <c r="S38" s="67">
        <v>1</v>
      </c>
      <c r="T38" s="65">
        <f t="shared" si="8"/>
        <v>2.8416224147977168E-6</v>
      </c>
    </row>
    <row r="39" spans="1:20">
      <c r="A39" s="15" t="s">
        <v>36</v>
      </c>
      <c r="B39" s="13"/>
      <c r="C39" s="9">
        <v>52031.474000000002</v>
      </c>
      <c r="D39" s="9">
        <v>4.0000000000000002E-4</v>
      </c>
      <c r="E39" s="20">
        <f t="shared" si="1"/>
        <v>4541.4611743305595</v>
      </c>
      <c r="F39" s="21">
        <f t="shared" si="2"/>
        <v>4541.5</v>
      </c>
      <c r="G39" s="22">
        <f t="shared" si="4"/>
        <v>-1.2934499995026272E-2</v>
      </c>
      <c r="J39" s="19">
        <f>G39</f>
        <v>-1.2934499995026272E-2</v>
      </c>
      <c r="O39">
        <f t="shared" ca="1" si="5"/>
        <v>-6.5668900540846349E-3</v>
      </c>
      <c r="P39">
        <f t="shared" si="6"/>
        <v>-7.6907607046394662E-3</v>
      </c>
      <c r="Q39" s="2">
        <f t="shared" si="3"/>
        <v>37012.974000000002</v>
      </c>
      <c r="R39" s="65">
        <f t="shared" si="7"/>
        <v>2.7496801745546318E-5</v>
      </c>
      <c r="S39" s="67">
        <v>1</v>
      </c>
      <c r="T39" s="65">
        <f t="shared" si="8"/>
        <v>2.7496801745546318E-5</v>
      </c>
    </row>
    <row r="40" spans="1:20">
      <c r="A40" s="125" t="s">
        <v>214</v>
      </c>
      <c r="B40" s="97" t="s">
        <v>34</v>
      </c>
      <c r="C40" s="127">
        <v>52039.470600000001</v>
      </c>
      <c r="D40" s="127" t="s">
        <v>169</v>
      </c>
      <c r="E40" s="53">
        <f t="shared" si="1"/>
        <v>4565.4646803324822</v>
      </c>
      <c r="F40" s="21">
        <f t="shared" si="2"/>
        <v>4565.5</v>
      </c>
      <c r="G40" s="22">
        <f t="shared" si="4"/>
        <v>-1.176649999251822E-2</v>
      </c>
      <c r="K40" s="19">
        <f>G40</f>
        <v>-1.176649999251822E-2</v>
      </c>
      <c r="O40">
        <f t="shared" ca="1" si="5"/>
        <v>-6.6773437511515737E-3</v>
      </c>
      <c r="P40">
        <f t="shared" si="6"/>
        <v>-7.7411896594369693E-3</v>
      </c>
      <c r="Q40" s="2">
        <f t="shared" si="3"/>
        <v>37020.970600000001</v>
      </c>
      <c r="R40" s="65">
        <f t="shared" si="7"/>
        <v>1.6203123277610692E-5</v>
      </c>
      <c r="S40" s="67">
        <v>1</v>
      </c>
      <c r="T40" s="65">
        <f t="shared" si="8"/>
        <v>1.6203123277610692E-5</v>
      </c>
    </row>
    <row r="41" spans="1:20">
      <c r="A41" s="125" t="s">
        <v>218</v>
      </c>
      <c r="B41" s="97" t="s">
        <v>35</v>
      </c>
      <c r="C41" s="127">
        <v>52296.487099999998</v>
      </c>
      <c r="D41" s="127" t="s">
        <v>169</v>
      </c>
      <c r="E41" s="53">
        <f t="shared" si="1"/>
        <v>5336.9547011343539</v>
      </c>
      <c r="F41" s="21">
        <f t="shared" si="2"/>
        <v>5337</v>
      </c>
      <c r="G41" s="22">
        <f t="shared" si="4"/>
        <v>-1.5091000001120847E-2</v>
      </c>
      <c r="K41" s="19">
        <f>G41</f>
        <v>-1.5091000001120847E-2</v>
      </c>
      <c r="O41">
        <f t="shared" ca="1" si="5"/>
        <v>-1.0227969888115945E-2</v>
      </c>
      <c r="P41">
        <f t="shared" si="6"/>
        <v>-9.4170920965044487E-3</v>
      </c>
      <c r="Q41" s="2">
        <f t="shared" si="3"/>
        <v>37277.987099999998</v>
      </c>
      <c r="R41" s="65">
        <f t="shared" si="7"/>
        <v>3.2193230910068445E-5</v>
      </c>
      <c r="S41" s="67">
        <v>1</v>
      </c>
      <c r="T41" s="65">
        <f t="shared" si="8"/>
        <v>3.2193230910068445E-5</v>
      </c>
    </row>
    <row r="42" spans="1:20">
      <c r="A42" s="125" t="s">
        <v>218</v>
      </c>
      <c r="B42" s="97" t="s">
        <v>34</v>
      </c>
      <c r="C42" s="127">
        <v>52296.654699999999</v>
      </c>
      <c r="D42" s="127" t="s">
        <v>169</v>
      </c>
      <c r="E42" s="53">
        <f t="shared" si="1"/>
        <v>5337.4577883971824</v>
      </c>
      <c r="F42" s="21">
        <f t="shared" si="2"/>
        <v>5337.5</v>
      </c>
      <c r="G42" s="22">
        <f t="shared" si="4"/>
        <v>-1.4062499998544808E-2</v>
      </c>
      <c r="K42" s="19">
        <f>G42</f>
        <v>-1.4062499998544808E-2</v>
      </c>
      <c r="O42">
        <f t="shared" ca="1" si="5"/>
        <v>-1.0230271006804837E-2</v>
      </c>
      <c r="P42">
        <f t="shared" si="6"/>
        <v>-9.4182127086898573E-3</v>
      </c>
      <c r="Q42" s="2">
        <f t="shared" si="3"/>
        <v>37278.154699999999</v>
      </c>
      <c r="R42" s="65">
        <f t="shared" si="7"/>
        <v>2.1569404430708249E-5</v>
      </c>
      <c r="S42" s="67">
        <v>1</v>
      </c>
      <c r="T42" s="65">
        <f t="shared" si="8"/>
        <v>2.1569404430708249E-5</v>
      </c>
    </row>
    <row r="43" spans="1:20">
      <c r="A43" s="15" t="s">
        <v>36</v>
      </c>
      <c r="B43" s="34"/>
      <c r="C43" s="15">
        <v>52371.444300000003</v>
      </c>
      <c r="D43" s="15">
        <v>1.8E-3</v>
      </c>
      <c r="E43" s="20">
        <f t="shared" si="1"/>
        <v>5561.9547761772164</v>
      </c>
      <c r="F43" s="21">
        <f t="shared" si="2"/>
        <v>5562</v>
      </c>
      <c r="G43" s="22">
        <f t="shared" si="4"/>
        <v>-1.5065999992657453E-2</v>
      </c>
      <c r="J43" s="19">
        <f>G43</f>
        <v>-1.5065999992657453E-2</v>
      </c>
      <c r="O43">
        <f t="shared" ca="1" si="5"/>
        <v>-1.1263473298118516E-2</v>
      </c>
      <c r="P43">
        <f t="shared" si="6"/>
        <v>-9.9258796406910942E-3</v>
      </c>
      <c r="Q43" s="2">
        <f t="shared" si="3"/>
        <v>37352.944300000003</v>
      </c>
      <c r="R43" s="65">
        <f t="shared" si="7"/>
        <v>2.6420837232698762E-5</v>
      </c>
      <c r="S43" s="67">
        <v>0.2</v>
      </c>
      <c r="T43" s="65">
        <f t="shared" si="8"/>
        <v>5.2841674465397531E-6</v>
      </c>
    </row>
    <row r="44" spans="1:20">
      <c r="A44" s="15" t="s">
        <v>36</v>
      </c>
      <c r="B44" s="34"/>
      <c r="C44" s="15">
        <v>52716.405100000004</v>
      </c>
      <c r="D44" s="15">
        <v>1.2999999999999999E-3</v>
      </c>
      <c r="E44" s="20">
        <f t="shared" si="1"/>
        <v>6597.4284316344847</v>
      </c>
      <c r="F44" s="21">
        <f t="shared" si="2"/>
        <v>6597.5</v>
      </c>
      <c r="G44" s="22">
        <f t="shared" si="4"/>
        <v>-2.3842499991587829E-2</v>
      </c>
      <c r="J44" s="19">
        <f>G44</f>
        <v>-2.3842499991587829E-2</v>
      </c>
      <c r="O44">
        <f t="shared" ca="1" si="5"/>
        <v>-1.6029090102819232E-2</v>
      </c>
      <c r="P44">
        <f t="shared" si="6"/>
        <v>-1.2384025057093254E-2</v>
      </c>
      <c r="Q44" s="2">
        <f t="shared" si="3"/>
        <v>37697.905100000004</v>
      </c>
      <c r="R44" s="65">
        <f t="shared" si="7"/>
        <v>1.3129664782444045E-4</v>
      </c>
      <c r="S44" s="67">
        <v>0.3</v>
      </c>
      <c r="T44" s="65">
        <f t="shared" si="8"/>
        <v>3.9388994347332137E-5</v>
      </c>
    </row>
    <row r="45" spans="1:20">
      <c r="A45" s="15" t="s">
        <v>36</v>
      </c>
      <c r="B45" s="34"/>
      <c r="C45" s="15">
        <v>52717.406499999997</v>
      </c>
      <c r="D45" s="15">
        <v>6.9999999999999999E-4</v>
      </c>
      <c r="E45" s="20">
        <f t="shared" si="1"/>
        <v>6600.4343480127172</v>
      </c>
      <c r="F45" s="21">
        <f t="shared" si="2"/>
        <v>6600.5</v>
      </c>
      <c r="G45" s="22">
        <f t="shared" si="4"/>
        <v>-2.1871500000997912E-2</v>
      </c>
      <c r="J45" s="19">
        <f>G45</f>
        <v>-2.1871500000997912E-2</v>
      </c>
      <c r="O45">
        <f t="shared" ca="1" si="5"/>
        <v>-1.6042896814952599E-2</v>
      </c>
      <c r="P45">
        <f t="shared" si="6"/>
        <v>-1.2391424969867788E-2</v>
      </c>
      <c r="Q45" s="2">
        <f t="shared" si="3"/>
        <v>37698.906499999997</v>
      </c>
      <c r="R45" s="65">
        <f t="shared" si="7"/>
        <v>8.9871822595856822E-5</v>
      </c>
      <c r="S45" s="67">
        <v>1</v>
      </c>
      <c r="T45" s="65">
        <f t="shared" si="8"/>
        <v>8.9871822595856822E-5</v>
      </c>
    </row>
    <row r="46" spans="1:20">
      <c r="A46" s="30" t="s">
        <v>46</v>
      </c>
      <c r="B46" s="31" t="s">
        <v>34</v>
      </c>
      <c r="C46" s="32">
        <v>52723.406300000002</v>
      </c>
      <c r="D46" s="32">
        <v>8.9999999999999998E-4</v>
      </c>
      <c r="E46" s="20">
        <f t="shared" si="1"/>
        <v>6618.4440315420279</v>
      </c>
      <c r="F46" s="21">
        <f t="shared" si="2"/>
        <v>6618.5</v>
      </c>
      <c r="G46" s="22">
        <f t="shared" si="4"/>
        <v>-1.8645499992999248E-2</v>
      </c>
      <c r="K46" s="19">
        <f>G46</f>
        <v>-1.8645499992999248E-2</v>
      </c>
      <c r="O46">
        <f t="shared" ca="1" si="5"/>
        <v>-1.6125737087752806E-2</v>
      </c>
      <c r="P46">
        <f t="shared" si="6"/>
        <v>-1.2435858211602153E-2</v>
      </c>
      <c r="Q46" s="2">
        <f t="shared" si="3"/>
        <v>37704.906300000002</v>
      </c>
      <c r="R46" s="65">
        <f t="shared" si="7"/>
        <v>3.8559651053272486E-5</v>
      </c>
      <c r="S46" s="67">
        <v>0.8</v>
      </c>
      <c r="T46" s="65">
        <f t="shared" si="8"/>
        <v>3.0847720842617989E-5</v>
      </c>
    </row>
    <row r="47" spans="1:20">
      <c r="A47" s="15" t="s">
        <v>37</v>
      </c>
      <c r="B47" s="35" t="s">
        <v>34</v>
      </c>
      <c r="C47" s="36">
        <v>52730.400399999999</v>
      </c>
      <c r="D47" s="36">
        <v>5.8999999999999999E-3</v>
      </c>
      <c r="E47" s="20">
        <f t="shared" si="1"/>
        <v>6639.4383192803152</v>
      </c>
      <c r="F47" s="21">
        <f t="shared" si="2"/>
        <v>6639.5</v>
      </c>
      <c r="G47" s="22">
        <f t="shared" si="4"/>
        <v>-2.0548499996948522E-2</v>
      </c>
      <c r="K47" s="19">
        <f>G47</f>
        <v>-2.0548499996948522E-2</v>
      </c>
      <c r="O47">
        <f t="shared" ca="1" si="5"/>
        <v>-1.6222384072686381E-2</v>
      </c>
      <c r="P47">
        <f t="shared" si="6"/>
        <v>-1.2487770151314408E-2</v>
      </c>
      <c r="Q47" s="2">
        <f t="shared" si="3"/>
        <v>37711.900399999999</v>
      </c>
      <c r="R47" s="65">
        <f t="shared" si="7"/>
        <v>6.4975365644296572E-5</v>
      </c>
      <c r="S47" s="67">
        <v>0.05</v>
      </c>
      <c r="T47" s="65">
        <f t="shared" si="8"/>
        <v>3.2487682822148288E-6</v>
      </c>
    </row>
    <row r="48" spans="1:20">
      <c r="A48" s="30" t="s">
        <v>47</v>
      </c>
      <c r="B48" s="31" t="s">
        <v>35</v>
      </c>
      <c r="C48" s="32">
        <v>53515.445</v>
      </c>
      <c r="D48" s="32">
        <v>1.6999999999999999E-3</v>
      </c>
      <c r="E48" s="20">
        <f t="shared" si="1"/>
        <v>8995.9176689890028</v>
      </c>
      <c r="F48" s="21">
        <f t="shared" si="2"/>
        <v>8996</v>
      </c>
      <c r="G48" s="22">
        <f t="shared" si="4"/>
        <v>-2.7427999993960839E-2</v>
      </c>
      <c r="K48" s="19">
        <f>G48</f>
        <v>-2.7427999993960839E-2</v>
      </c>
      <c r="O48">
        <f t="shared" ca="1" si="5"/>
        <v>-2.7067556453446634E-2</v>
      </c>
      <c r="P48">
        <f t="shared" si="6"/>
        <v>-1.8813485247963543E-2</v>
      </c>
      <c r="Q48" s="2">
        <f t="shared" si="3"/>
        <v>38496.945</v>
      </c>
      <c r="R48" s="65">
        <f t="shared" si="7"/>
        <v>7.420986430900484E-5</v>
      </c>
      <c r="S48" s="67">
        <v>0.3</v>
      </c>
      <c r="T48" s="65">
        <f t="shared" si="8"/>
        <v>2.2262959292701452E-5</v>
      </c>
    </row>
    <row r="49" spans="1:21">
      <c r="A49" s="107" t="s">
        <v>48</v>
      </c>
      <c r="B49" s="37"/>
      <c r="C49" s="32">
        <v>53815.768600000003</v>
      </c>
      <c r="D49" s="32">
        <v>1E-4</v>
      </c>
      <c r="E49" s="20">
        <f t="shared" si="1"/>
        <v>9897.4032172370626</v>
      </c>
      <c r="F49" s="21">
        <f t="shared" si="2"/>
        <v>9897.5</v>
      </c>
      <c r="G49" s="22">
        <f t="shared" si="4"/>
        <v>-3.2242499990388751E-2</v>
      </c>
      <c r="K49" s="19">
        <f>G49</f>
        <v>-3.2242499990388751E-2</v>
      </c>
      <c r="O49">
        <f t="shared" ca="1" si="5"/>
        <v>-3.12164734495236E-2</v>
      </c>
      <c r="P49">
        <f t="shared" si="6"/>
        <v>-2.1495800867551828E-2</v>
      </c>
      <c r="Q49" s="2">
        <f t="shared" si="3"/>
        <v>38797.268600000003</v>
      </c>
      <c r="R49" s="65">
        <f t="shared" si="7"/>
        <v>1.1549154203678389E-4</v>
      </c>
      <c r="S49" s="67">
        <v>1</v>
      </c>
      <c r="T49" s="65">
        <f t="shared" si="8"/>
        <v>1.1549154203678389E-4</v>
      </c>
    </row>
    <row r="50" spans="1:21">
      <c r="A50" s="32" t="s">
        <v>53</v>
      </c>
      <c r="B50" s="31" t="s">
        <v>35</v>
      </c>
      <c r="C50" s="32">
        <v>53898.387150000002</v>
      </c>
      <c r="D50" s="32">
        <v>2.8999999999999998E-3</v>
      </c>
      <c r="E50" s="53">
        <f t="shared" si="1"/>
        <v>10145.400473670483</v>
      </c>
      <c r="F50" s="21">
        <f t="shared" si="2"/>
        <v>10145.5</v>
      </c>
      <c r="G50" s="22">
        <f t="shared" si="4"/>
        <v>-3.3156499994220212E-2</v>
      </c>
      <c r="K50" s="19">
        <f>G50</f>
        <v>-3.3156499994220212E-2</v>
      </c>
      <c r="O50">
        <f t="shared" ca="1" si="5"/>
        <v>-3.2357828319215319E-2</v>
      </c>
      <c r="P50">
        <f t="shared" si="6"/>
        <v>-2.2259162602263842E-2</v>
      </c>
      <c r="Q50" s="2">
        <f t="shared" si="3"/>
        <v>38879.887150000002</v>
      </c>
      <c r="R50" s="65">
        <f t="shared" si="7"/>
        <v>1.1875196223413046E-4</v>
      </c>
      <c r="S50" s="67">
        <v>0.1</v>
      </c>
      <c r="T50" s="65">
        <f t="shared" si="8"/>
        <v>1.1875196223413046E-5</v>
      </c>
    </row>
    <row r="51" spans="1:21">
      <c r="A51" s="32" t="s">
        <v>54</v>
      </c>
      <c r="B51" s="97" t="s">
        <v>35</v>
      </c>
      <c r="C51" s="127">
        <v>54202.377999999997</v>
      </c>
      <c r="D51" s="127" t="s">
        <v>169</v>
      </c>
      <c r="E51" s="53">
        <f t="shared" si="1"/>
        <v>11057.894057506837</v>
      </c>
      <c r="F51" s="21">
        <f t="shared" si="2"/>
        <v>11058</v>
      </c>
      <c r="G51" s="22">
        <f t="shared" si="4"/>
        <v>-3.5294000001158565E-2</v>
      </c>
      <c r="I51" s="19">
        <f t="shared" ref="I51:I56" si="10">G51</f>
        <v>-3.5294000001158565E-2</v>
      </c>
      <c r="O51">
        <f t="shared" ca="1" si="5"/>
        <v>-3.6557369926447966E-2</v>
      </c>
      <c r="P51">
        <f t="shared" si="6"/>
        <v>-2.5162494787392912E-2</v>
      </c>
      <c r="Q51" s="2">
        <f t="shared" si="3"/>
        <v>39183.877999999997</v>
      </c>
      <c r="R51" s="65">
        <f t="shared" si="7"/>
        <v>1.0264739789656062E-4</v>
      </c>
      <c r="S51" s="67">
        <v>0.1</v>
      </c>
      <c r="T51" s="65">
        <f t="shared" si="8"/>
        <v>1.0264739789656064E-5</v>
      </c>
    </row>
    <row r="52" spans="1:21">
      <c r="A52" s="125" t="s">
        <v>361</v>
      </c>
      <c r="B52" s="97" t="s">
        <v>35</v>
      </c>
      <c r="C52" s="127">
        <v>54202.377999999997</v>
      </c>
      <c r="D52" s="127" t="s">
        <v>169</v>
      </c>
      <c r="E52" s="53">
        <f t="shared" si="1"/>
        <v>11057.894057506837</v>
      </c>
      <c r="F52" s="21">
        <f t="shared" si="2"/>
        <v>11058</v>
      </c>
      <c r="G52" s="22">
        <f t="shared" si="4"/>
        <v>-3.5294000001158565E-2</v>
      </c>
      <c r="I52" s="19">
        <f t="shared" si="10"/>
        <v>-3.5294000001158565E-2</v>
      </c>
      <c r="O52">
        <f t="shared" ca="1" si="5"/>
        <v>-3.6557369926447966E-2</v>
      </c>
      <c r="P52">
        <f t="shared" si="6"/>
        <v>-2.5162494787392912E-2</v>
      </c>
      <c r="Q52" s="2">
        <f t="shared" si="3"/>
        <v>39183.877999999997</v>
      </c>
      <c r="R52" s="65">
        <f t="shared" si="7"/>
        <v>1.0264739789656062E-4</v>
      </c>
      <c r="S52" s="67">
        <v>0.1</v>
      </c>
      <c r="T52" s="65">
        <f t="shared" si="8"/>
        <v>1.0264739789656064E-5</v>
      </c>
    </row>
    <row r="53" spans="1:21">
      <c r="A53" s="32" t="s">
        <v>54</v>
      </c>
      <c r="B53" s="31" t="s">
        <v>34</v>
      </c>
      <c r="C53" s="32">
        <v>54202.378000000026</v>
      </c>
      <c r="D53" s="32">
        <v>3.0000000000000001E-3</v>
      </c>
      <c r="E53" s="53">
        <f t="shared" ref="E53:E84" si="11">+(C53-C$7)/C$8</f>
        <v>11057.894057506925</v>
      </c>
      <c r="F53" s="21">
        <f t="shared" ref="F53:F84" si="12">ROUND(2*E53,0)/2</f>
        <v>11058</v>
      </c>
      <c r="G53" s="22">
        <f t="shared" si="4"/>
        <v>-3.5293999972054735E-2</v>
      </c>
      <c r="I53" s="19">
        <f t="shared" si="10"/>
        <v>-3.5293999972054735E-2</v>
      </c>
      <c r="O53">
        <f t="shared" ca="1" si="5"/>
        <v>-3.6557369926447966E-2</v>
      </c>
      <c r="P53">
        <f t="shared" si="6"/>
        <v>-2.5162494787392912E-2</v>
      </c>
      <c r="Q53" s="2">
        <f t="shared" ref="Q53:Q84" si="13">+C53-15018.5</f>
        <v>39183.878000000026</v>
      </c>
      <c r="R53" s="65">
        <f t="shared" si="7"/>
        <v>1.026473973068294E-4</v>
      </c>
      <c r="S53" s="67">
        <v>0.1</v>
      </c>
      <c r="T53" s="65">
        <f t="shared" si="8"/>
        <v>1.026473973068294E-5</v>
      </c>
    </row>
    <row r="54" spans="1:21">
      <c r="A54" s="32" t="s">
        <v>54</v>
      </c>
      <c r="B54" s="97" t="s">
        <v>34</v>
      </c>
      <c r="C54" s="127">
        <v>54202.542999999998</v>
      </c>
      <c r="D54" s="127" t="s">
        <v>169</v>
      </c>
      <c r="E54" s="53">
        <f t="shared" si="11"/>
        <v>11058.389340313322</v>
      </c>
      <c r="F54" s="21">
        <f t="shared" si="12"/>
        <v>11058.5</v>
      </c>
      <c r="G54" s="22">
        <f t="shared" ref="G54:G85" si="14">+C54-(C$7+F54*C$8)</f>
        <v>-3.6865499998384621E-2</v>
      </c>
      <c r="I54" s="19">
        <f t="shared" si="10"/>
        <v>-3.6865499998384621E-2</v>
      </c>
      <c r="O54">
        <f t="shared" ref="O54:O85" ca="1" si="15">+C$11+C$12*F54</f>
        <v>-3.6559671045136861E-2</v>
      </c>
      <c r="P54">
        <f t="shared" ref="P54:P85" si="16">+D$11+D$12*F54+D$13*F54^2</f>
        <v>-2.5164126431492566E-2</v>
      </c>
      <c r="Q54" s="2">
        <f t="shared" si="13"/>
        <v>39184.042999999998</v>
      </c>
      <c r="R54" s="65">
        <f t="shared" ref="R54:R73" si="17">+(P54-G54)^2</f>
        <v>1.3692214335196009E-4</v>
      </c>
      <c r="S54" s="67">
        <v>0.1</v>
      </c>
      <c r="T54" s="65">
        <f t="shared" ref="T54:T85" si="18">+S54*R54</f>
        <v>1.369221433519601E-5</v>
      </c>
    </row>
    <row r="55" spans="1:21">
      <c r="A55" s="125" t="s">
        <v>361</v>
      </c>
      <c r="B55" s="97" t="s">
        <v>34</v>
      </c>
      <c r="C55" s="127">
        <v>54202.542999999998</v>
      </c>
      <c r="D55" s="127" t="s">
        <v>169</v>
      </c>
      <c r="E55" s="53">
        <f t="shared" si="11"/>
        <v>11058.389340313322</v>
      </c>
      <c r="F55" s="21">
        <f t="shared" si="12"/>
        <v>11058.5</v>
      </c>
      <c r="G55" s="22">
        <f t="shared" si="14"/>
        <v>-3.6865499998384621E-2</v>
      </c>
      <c r="I55" s="19">
        <f t="shared" si="10"/>
        <v>-3.6865499998384621E-2</v>
      </c>
      <c r="O55">
        <f t="shared" ca="1" si="15"/>
        <v>-3.6559671045136861E-2</v>
      </c>
      <c r="P55">
        <f t="shared" si="16"/>
        <v>-2.5164126431492566E-2</v>
      </c>
      <c r="Q55" s="2">
        <f t="shared" si="13"/>
        <v>39184.042999999998</v>
      </c>
      <c r="R55" s="65">
        <f t="shared" si="17"/>
        <v>1.3692214335196009E-4</v>
      </c>
      <c r="S55" s="67">
        <v>0.1</v>
      </c>
      <c r="T55" s="65">
        <f t="shared" si="18"/>
        <v>1.369221433519601E-5</v>
      </c>
    </row>
    <row r="56" spans="1:21">
      <c r="A56" s="32" t="s">
        <v>54</v>
      </c>
      <c r="B56" s="31" t="s">
        <v>35</v>
      </c>
      <c r="C56" s="32">
        <v>54202.543000000063</v>
      </c>
      <c r="D56" s="32">
        <v>3.0000000000000001E-3</v>
      </c>
      <c r="E56" s="53">
        <f t="shared" si="11"/>
        <v>11058.389340313519</v>
      </c>
      <c r="F56" s="21">
        <f t="shared" si="12"/>
        <v>11058.5</v>
      </c>
      <c r="G56" s="22">
        <f t="shared" si="14"/>
        <v>-3.6865499932901002E-2</v>
      </c>
      <c r="I56" s="19">
        <f t="shared" si="10"/>
        <v>-3.6865499932901002E-2</v>
      </c>
      <c r="O56">
        <f t="shared" ca="1" si="15"/>
        <v>-3.6559671045136861E-2</v>
      </c>
      <c r="P56">
        <f t="shared" si="16"/>
        <v>-2.5164126431492566E-2</v>
      </c>
      <c r="Q56" s="2">
        <f t="shared" si="13"/>
        <v>39184.043000000063</v>
      </c>
      <c r="R56" s="65">
        <f t="shared" si="17"/>
        <v>1.3692214181946352E-4</v>
      </c>
      <c r="S56" s="67">
        <v>0.1</v>
      </c>
      <c r="T56" s="65">
        <f t="shared" si="18"/>
        <v>1.3692214181946352E-5</v>
      </c>
    </row>
    <row r="57" spans="1:21">
      <c r="A57" s="32" t="s">
        <v>55</v>
      </c>
      <c r="B57" s="31" t="s">
        <v>34</v>
      </c>
      <c r="C57" s="32">
        <v>54948.774799999999</v>
      </c>
      <c r="D57" s="32">
        <v>5.9999999999999995E-4</v>
      </c>
      <c r="E57" s="53">
        <f t="shared" si="11"/>
        <v>13298.363765710228</v>
      </c>
      <c r="F57" s="21">
        <f t="shared" si="12"/>
        <v>13298.5</v>
      </c>
      <c r="G57" s="22">
        <f t="shared" si="14"/>
        <v>-4.5385499994154088E-2</v>
      </c>
      <c r="H57" s="19"/>
      <c r="K57" s="19">
        <f>G57</f>
        <v>-4.5385499994154088E-2</v>
      </c>
      <c r="O57">
        <f t="shared" ca="1" si="15"/>
        <v>-4.6868682771384673E-2</v>
      </c>
      <c r="P57">
        <f t="shared" si="16"/>
        <v>-3.2922192310597523E-2</v>
      </c>
      <c r="Q57" s="2">
        <f t="shared" si="13"/>
        <v>39930.274799999999</v>
      </c>
      <c r="R57" s="65">
        <f t="shared" si="17"/>
        <v>1.5533403841500013E-4</v>
      </c>
      <c r="S57" s="67">
        <v>1</v>
      </c>
      <c r="T57" s="65">
        <f t="shared" si="18"/>
        <v>1.5533403841500013E-4</v>
      </c>
    </row>
    <row r="58" spans="1:21">
      <c r="A58" s="32" t="s">
        <v>55</v>
      </c>
      <c r="B58" s="31" t="s">
        <v>35</v>
      </c>
      <c r="C58" s="32">
        <v>54948.9395</v>
      </c>
      <c r="D58" s="32">
        <v>6.9999999999999999E-4</v>
      </c>
      <c r="E58" s="53">
        <f t="shared" si="11"/>
        <v>13298.85814800252</v>
      </c>
      <c r="F58" s="21">
        <f t="shared" si="12"/>
        <v>13299</v>
      </c>
      <c r="G58" s="22">
        <f t="shared" si="14"/>
        <v>-4.7256999998353422E-2</v>
      </c>
      <c r="H58" s="19"/>
      <c r="K58" s="19">
        <f>G58</f>
        <v>-4.7256999998353422E-2</v>
      </c>
      <c r="O58">
        <f t="shared" ca="1" si="15"/>
        <v>-4.6870983890073568E-2</v>
      </c>
      <c r="P58">
        <f t="shared" si="16"/>
        <v>-3.2924024088765325E-2</v>
      </c>
      <c r="Q58" s="2">
        <f t="shared" si="13"/>
        <v>39930.4395</v>
      </c>
      <c r="R58" s="65">
        <f t="shared" si="17"/>
        <v>2.0543419842483274E-4</v>
      </c>
      <c r="S58" s="67">
        <v>1</v>
      </c>
      <c r="T58" s="65">
        <f t="shared" si="18"/>
        <v>2.0543419842483274E-4</v>
      </c>
    </row>
    <row r="59" spans="1:21">
      <c r="A59" s="15" t="s">
        <v>58</v>
      </c>
      <c r="B59" s="54" t="s">
        <v>34</v>
      </c>
      <c r="C59" s="15">
        <v>55294.408000000003</v>
      </c>
      <c r="D59" s="15">
        <v>3.2000000000000002E-3</v>
      </c>
      <c r="E59" s="53">
        <f t="shared" si="11"/>
        <v>14335.855773646772</v>
      </c>
      <c r="F59" s="21">
        <f t="shared" si="12"/>
        <v>14336</v>
      </c>
      <c r="G59" s="22">
        <f t="shared" si="14"/>
        <v>-4.8047999989648815E-2</v>
      </c>
      <c r="J59" s="19">
        <f>G59</f>
        <v>-4.8047999989648815E-2</v>
      </c>
      <c r="O59">
        <f t="shared" ca="1" si="15"/>
        <v>-5.1643504050840977E-2</v>
      </c>
      <c r="P59">
        <f t="shared" si="16"/>
        <v>-3.6819236334716579E-2</v>
      </c>
      <c r="Q59" s="2">
        <f t="shared" si="13"/>
        <v>40275.908000000003</v>
      </c>
      <c r="R59" s="65">
        <f t="shared" si="17"/>
        <v>1.2608513321832714E-4</v>
      </c>
      <c r="S59" s="67">
        <v>7.0000000000000007E-2</v>
      </c>
      <c r="T59" s="65">
        <f t="shared" si="18"/>
        <v>8.825959325282901E-6</v>
      </c>
    </row>
    <row r="60" spans="1:21">
      <c r="A60" s="15" t="s">
        <v>58</v>
      </c>
      <c r="B60" s="54" t="s">
        <v>34</v>
      </c>
      <c r="C60" s="15">
        <v>55294.5743</v>
      </c>
      <c r="D60" s="15">
        <v>2.2000000000000001E-3</v>
      </c>
      <c r="E60" s="53">
        <f t="shared" si="11"/>
        <v>14336.354958681417</v>
      </c>
      <c r="F60" s="21">
        <f t="shared" si="12"/>
        <v>14336.5</v>
      </c>
      <c r="G60" s="19">
        <f t="shared" si="14"/>
        <v>-4.831949999788776E-2</v>
      </c>
      <c r="J60" s="19">
        <f>G60</f>
        <v>-4.831949999788776E-2</v>
      </c>
      <c r="O60">
        <f t="shared" ca="1" si="15"/>
        <v>-5.1645805169529865E-2</v>
      </c>
      <c r="P60">
        <f t="shared" si="16"/>
        <v>-3.6821160788222798E-2</v>
      </c>
      <c r="Q60" s="2">
        <f t="shared" si="13"/>
        <v>40276.0743</v>
      </c>
      <c r="R60" s="65">
        <f t="shared" si="17"/>
        <v>1.3221180458051866E-4</v>
      </c>
      <c r="S60" s="67">
        <v>0.15</v>
      </c>
      <c r="T60" s="65">
        <f t="shared" si="18"/>
        <v>1.9831770687077799E-5</v>
      </c>
      <c r="U60" s="128"/>
    </row>
    <row r="61" spans="1:21">
      <c r="A61" s="15" t="s">
        <v>58</v>
      </c>
      <c r="B61" s="54" t="s">
        <v>34</v>
      </c>
      <c r="C61" s="15">
        <v>55310.396399999998</v>
      </c>
      <c r="D61" s="15">
        <v>4.4000000000000003E-3</v>
      </c>
      <c r="E61" s="53">
        <f t="shared" si="11"/>
        <v>14383.848377423512</v>
      </c>
      <c r="F61" s="21">
        <f t="shared" si="12"/>
        <v>14384</v>
      </c>
      <c r="G61" s="22">
        <f t="shared" si="14"/>
        <v>-5.0512000001617707E-2</v>
      </c>
      <c r="J61" s="19">
        <f>G61</f>
        <v>-5.0512000001617707E-2</v>
      </c>
      <c r="O61">
        <f t="shared" ca="1" si="15"/>
        <v>-5.1864411444974848E-2</v>
      </c>
      <c r="P61">
        <f t="shared" si="16"/>
        <v>-3.7004187533743203E-2</v>
      </c>
      <c r="Q61" s="2">
        <f t="shared" si="13"/>
        <v>40291.896399999998</v>
      </c>
      <c r="R61" s="65">
        <f t="shared" si="17"/>
        <v>1.824609976672659E-4</v>
      </c>
      <c r="S61" s="67">
        <v>0.06</v>
      </c>
      <c r="T61" s="65">
        <f t="shared" si="18"/>
        <v>1.0947659860035953E-5</v>
      </c>
    </row>
    <row r="62" spans="1:21">
      <c r="A62" s="15" t="s">
        <v>58</v>
      </c>
      <c r="B62" s="54" t="s">
        <v>34</v>
      </c>
      <c r="C62" s="15">
        <v>55310.563800000004</v>
      </c>
      <c r="D62" s="15">
        <v>1.1999999999999999E-3</v>
      </c>
      <c r="E62" s="53">
        <f t="shared" si="11"/>
        <v>14384.35086434356</v>
      </c>
      <c r="F62" s="21">
        <f t="shared" si="12"/>
        <v>14384.5</v>
      </c>
      <c r="G62" s="22">
        <f t="shared" si="14"/>
        <v>-4.9683499993989244E-2</v>
      </c>
      <c r="J62" s="19">
        <f>G62</f>
        <v>-4.9683499993989244E-2</v>
      </c>
      <c r="O62">
        <f t="shared" ca="1" si="15"/>
        <v>-5.186671256366375E-2</v>
      </c>
      <c r="P62">
        <f t="shared" si="16"/>
        <v>-3.7006116274879527E-2</v>
      </c>
      <c r="Q62" s="2">
        <f t="shared" si="13"/>
        <v>40292.063800000004</v>
      </c>
      <c r="R62" s="65">
        <f t="shared" si="17"/>
        <v>1.6071605796154812E-4</v>
      </c>
      <c r="S62" s="67">
        <v>0.3</v>
      </c>
      <c r="T62" s="65">
        <f t="shared" si="18"/>
        <v>4.8214817388464432E-5</v>
      </c>
    </row>
    <row r="63" spans="1:21">
      <c r="A63" s="30" t="s">
        <v>61</v>
      </c>
      <c r="B63" s="31" t="s">
        <v>34</v>
      </c>
      <c r="C63" s="32">
        <v>55624.545830000003</v>
      </c>
      <c r="D63" s="32">
        <v>2.0000000000000001E-4</v>
      </c>
      <c r="E63" s="53">
        <f t="shared" si="11"/>
        <v>15326.835112849456</v>
      </c>
      <c r="F63" s="21">
        <f t="shared" si="12"/>
        <v>15327</v>
      </c>
      <c r="G63" s="22">
        <f t="shared" si="14"/>
        <v>-5.4930999991483986E-2</v>
      </c>
      <c r="J63" s="19"/>
      <c r="K63" s="19">
        <f>G63</f>
        <v>-5.4930999991483986E-2</v>
      </c>
      <c r="O63">
        <f t="shared" ca="1" si="15"/>
        <v>-5.6204321292230075E-2</v>
      </c>
      <c r="P63">
        <f t="shared" si="16"/>
        <v>-4.0721183924641143E-2</v>
      </c>
      <c r="Q63" s="2">
        <f t="shared" si="13"/>
        <v>40606.045830000003</v>
      </c>
      <c r="R63" s="65">
        <f t="shared" si="17"/>
        <v>2.0191887265350503E-4</v>
      </c>
      <c r="S63" s="67">
        <v>1</v>
      </c>
      <c r="T63" s="65">
        <f t="shared" si="18"/>
        <v>2.0191887265350503E-4</v>
      </c>
    </row>
    <row r="64" spans="1:21">
      <c r="A64" s="125" t="s">
        <v>304</v>
      </c>
      <c r="B64" s="97" t="s">
        <v>35</v>
      </c>
      <c r="C64" s="127">
        <v>55629.875999999997</v>
      </c>
      <c r="D64" s="127" t="s">
        <v>169</v>
      </c>
      <c r="E64" s="53">
        <f t="shared" si="11"/>
        <v>15342.834758647186</v>
      </c>
      <c r="F64" s="21">
        <f t="shared" si="12"/>
        <v>15343</v>
      </c>
      <c r="G64" s="22">
        <f t="shared" si="14"/>
        <v>-5.5049000002327375E-2</v>
      </c>
      <c r="I64" s="19">
        <f>G64</f>
        <v>-5.5049000002327375E-2</v>
      </c>
      <c r="O64">
        <f t="shared" ca="1" si="15"/>
        <v>-5.6277957090274694E-2</v>
      </c>
      <c r="P64">
        <f t="shared" si="16"/>
        <v>-4.0785621283890974E-2</v>
      </c>
      <c r="Q64" s="2">
        <f t="shared" si="13"/>
        <v>40611.375999999997</v>
      </c>
      <c r="R64" s="65">
        <f t="shared" si="17"/>
        <v>2.0344397246554443E-4</v>
      </c>
      <c r="S64" s="67">
        <v>0.1</v>
      </c>
      <c r="T64" s="65">
        <f t="shared" si="18"/>
        <v>2.0344397246554445E-5</v>
      </c>
    </row>
    <row r="65" spans="1:21">
      <c r="A65" s="15" t="s">
        <v>59</v>
      </c>
      <c r="B65" s="54" t="s">
        <v>35</v>
      </c>
      <c r="C65" s="15">
        <v>55631.875</v>
      </c>
      <c r="D65" s="15">
        <v>4.0000000000000002E-4</v>
      </c>
      <c r="E65" s="53">
        <f t="shared" si="11"/>
        <v>15348.835184890582</v>
      </c>
      <c r="F65" s="21">
        <f t="shared" si="12"/>
        <v>15349</v>
      </c>
      <c r="G65" s="22">
        <f t="shared" si="14"/>
        <v>-5.4906999997911043E-2</v>
      </c>
      <c r="H65" s="19"/>
      <c r="K65" s="19">
        <f>G65</f>
        <v>-5.4906999997911043E-2</v>
      </c>
      <c r="O65">
        <f t="shared" ca="1" si="15"/>
        <v>-5.6305570514541436E-2</v>
      </c>
      <c r="P65">
        <f t="shared" si="16"/>
        <v>-4.0809797084592474E-2</v>
      </c>
      <c r="Q65" s="2">
        <f t="shared" si="13"/>
        <v>40613.375</v>
      </c>
      <c r="R65" s="65">
        <f t="shared" si="17"/>
        <v>1.9873112997927756E-4</v>
      </c>
      <c r="S65" s="67">
        <v>1</v>
      </c>
      <c r="T65" s="65">
        <f t="shared" si="18"/>
        <v>1.9873112997927756E-4</v>
      </c>
    </row>
    <row r="66" spans="1:21">
      <c r="A66" s="15" t="s">
        <v>60</v>
      </c>
      <c r="B66" s="54" t="s">
        <v>34</v>
      </c>
      <c r="C66" s="15">
        <v>55658.358800000002</v>
      </c>
      <c r="D66" s="15">
        <v>2.9999999999999997E-4</v>
      </c>
      <c r="E66" s="53">
        <f t="shared" si="11"/>
        <v>15428.331977559201</v>
      </c>
      <c r="F66" s="21">
        <f t="shared" si="12"/>
        <v>15428.5</v>
      </c>
      <c r="G66" s="22">
        <f t="shared" si="14"/>
        <v>-5.5975499992200639E-2</v>
      </c>
      <c r="J66" s="19">
        <f>G66</f>
        <v>-5.5975499992200639E-2</v>
      </c>
      <c r="O66">
        <f t="shared" ca="1" si="15"/>
        <v>-5.6671448386075671E-2</v>
      </c>
      <c r="P66">
        <f t="shared" si="16"/>
        <v>-4.1130733612508075E-2</v>
      </c>
      <c r="Q66" s="2">
        <f t="shared" si="13"/>
        <v>40639.858800000002</v>
      </c>
      <c r="R66" s="65">
        <f t="shared" si="17"/>
        <v>2.2036708886765069E-4</v>
      </c>
      <c r="S66" s="67">
        <v>1</v>
      </c>
      <c r="T66" s="65">
        <f t="shared" si="18"/>
        <v>2.2036708886765069E-4</v>
      </c>
    </row>
    <row r="67" spans="1:21">
      <c r="A67" s="30" t="s">
        <v>61</v>
      </c>
      <c r="B67" s="31" t="s">
        <v>35</v>
      </c>
      <c r="C67" s="32">
        <v>55668.353340000001</v>
      </c>
      <c r="D67" s="32">
        <v>5.0000000000000001E-4</v>
      </c>
      <c r="E67" s="53">
        <f t="shared" si="11"/>
        <v>15458.332727987696</v>
      </c>
      <c r="F67" s="21">
        <f t="shared" si="12"/>
        <v>15458.5</v>
      </c>
      <c r="G67" s="22">
        <f t="shared" si="14"/>
        <v>-5.5725499994878192E-2</v>
      </c>
      <c r="J67" s="19"/>
      <c r="K67" s="19">
        <f>G67</f>
        <v>-5.5725499994878192E-2</v>
      </c>
      <c r="O67">
        <f t="shared" ca="1" si="15"/>
        <v>-5.6809515507409356E-2</v>
      </c>
      <c r="P67">
        <f t="shared" si="16"/>
        <v>-4.1252135170935761E-2</v>
      </c>
      <c r="Q67" s="2">
        <f t="shared" si="13"/>
        <v>40649.853340000001</v>
      </c>
      <c r="R67" s="65">
        <f t="shared" si="17"/>
        <v>2.094782893269341E-4</v>
      </c>
      <c r="S67" s="67">
        <v>1</v>
      </c>
      <c r="T67" s="65">
        <f t="shared" si="18"/>
        <v>2.094782893269341E-4</v>
      </c>
    </row>
    <row r="68" spans="1:21">
      <c r="A68" s="15" t="s">
        <v>59</v>
      </c>
      <c r="B68" s="54" t="s">
        <v>35</v>
      </c>
      <c r="C68" s="15">
        <v>55694.838100000001</v>
      </c>
      <c r="D68" s="15">
        <v>5.0000000000000001E-4</v>
      </c>
      <c r="E68" s="53">
        <f t="shared" si="11"/>
        <v>15537.832402301727</v>
      </c>
      <c r="F68" s="21">
        <f t="shared" si="12"/>
        <v>15538</v>
      </c>
      <c r="G68" s="22">
        <f t="shared" si="14"/>
        <v>-5.5833999998867512E-2</v>
      </c>
      <c r="H68" s="19"/>
      <c r="K68" s="19">
        <f>G68</f>
        <v>-5.5833999998867512E-2</v>
      </c>
      <c r="O68">
        <f t="shared" ca="1" si="15"/>
        <v>-5.717539337894359E-2</v>
      </c>
      <c r="P68">
        <f t="shared" si="16"/>
        <v>-4.1574626902686873E-2</v>
      </c>
      <c r="Q68" s="2">
        <f t="shared" si="13"/>
        <v>40676.338100000001</v>
      </c>
      <c r="R68" s="65">
        <f t="shared" si="17"/>
        <v>2.033297210960802E-4</v>
      </c>
      <c r="S68" s="67">
        <v>1</v>
      </c>
      <c r="T68" s="65">
        <f t="shared" si="18"/>
        <v>2.033297210960802E-4</v>
      </c>
    </row>
    <row r="69" spans="1:21">
      <c r="A69" s="30" t="s">
        <v>61</v>
      </c>
      <c r="B69" s="31" t="s">
        <v>34</v>
      </c>
      <c r="C69" s="32">
        <v>55699.50114</v>
      </c>
      <c r="D69" s="32">
        <v>1E-4</v>
      </c>
      <c r="E69" s="53">
        <f t="shared" si="11"/>
        <v>15551.829514652878</v>
      </c>
      <c r="F69" s="21">
        <f t="shared" si="12"/>
        <v>15552</v>
      </c>
      <c r="G69" s="22">
        <f t="shared" si="14"/>
        <v>-5.6795999997120816E-2</v>
      </c>
      <c r="J69" s="19"/>
      <c r="K69" s="19">
        <f>G69</f>
        <v>-5.6795999997120816E-2</v>
      </c>
      <c r="O69">
        <f t="shared" ca="1" si="15"/>
        <v>-5.7239824702232642E-2</v>
      </c>
      <c r="P69">
        <f t="shared" si="16"/>
        <v>-4.1631534826719475E-2</v>
      </c>
      <c r="Q69" s="2">
        <f t="shared" si="13"/>
        <v>40681.00114</v>
      </c>
      <c r="R69" s="65">
        <f t="shared" si="17"/>
        <v>2.2996100390431536E-4</v>
      </c>
      <c r="S69" s="67">
        <v>1</v>
      </c>
      <c r="T69" s="65">
        <f t="shared" si="18"/>
        <v>2.2996100390431536E-4</v>
      </c>
    </row>
    <row r="70" spans="1:21">
      <c r="A70" s="30" t="s">
        <v>61</v>
      </c>
      <c r="B70" s="31" t="s">
        <v>34</v>
      </c>
      <c r="C70" s="32">
        <v>55961.681320000003</v>
      </c>
      <c r="D70" s="32">
        <v>1E-4</v>
      </c>
      <c r="E70" s="53">
        <f t="shared" si="11"/>
        <v>16338.819425892205</v>
      </c>
      <c r="F70" s="21">
        <f t="shared" si="12"/>
        <v>16339</v>
      </c>
      <c r="G70" s="22">
        <f t="shared" si="14"/>
        <v>-6.0156999992614146E-2</v>
      </c>
      <c r="J70" s="19"/>
      <c r="K70" s="19">
        <f>G70</f>
        <v>-6.0156999992614146E-2</v>
      </c>
      <c r="O70">
        <f t="shared" ca="1" si="15"/>
        <v>-6.0861785518552744E-2</v>
      </c>
      <c r="P70">
        <f t="shared" si="16"/>
        <v>-4.4886882841962933E-2</v>
      </c>
      <c r="Q70" s="2">
        <f t="shared" si="13"/>
        <v>40943.181320000003</v>
      </c>
      <c r="R70" s="65">
        <f t="shared" si="17"/>
        <v>2.3317647779461234E-4</v>
      </c>
      <c r="S70" s="67">
        <v>1</v>
      </c>
      <c r="T70" s="65">
        <f t="shared" si="18"/>
        <v>2.3317647779461234E-4</v>
      </c>
    </row>
    <row r="71" spans="1:21">
      <c r="A71" s="30" t="s">
        <v>62</v>
      </c>
      <c r="B71" s="31" t="s">
        <v>34</v>
      </c>
      <c r="C71" s="32">
        <v>56009.485500000003</v>
      </c>
      <c r="D71" s="32">
        <v>1E-4</v>
      </c>
      <c r="E71" s="53">
        <f t="shared" si="11"/>
        <v>16482.313901237623</v>
      </c>
      <c r="F71" s="21">
        <f t="shared" si="12"/>
        <v>16482.5</v>
      </c>
      <c r="G71" s="22">
        <f t="shared" si="14"/>
        <v>-6.1997499993594829E-2</v>
      </c>
      <c r="J71" s="19">
        <f>G71</f>
        <v>-6.1997499993594829E-2</v>
      </c>
      <c r="O71">
        <f t="shared" ca="1" si="15"/>
        <v>-6.1522206582265496E-2</v>
      </c>
      <c r="P71">
        <f t="shared" si="16"/>
        <v>-4.5492383824263891E-2</v>
      </c>
      <c r="Q71" s="2">
        <f t="shared" si="13"/>
        <v>40990.985500000003</v>
      </c>
      <c r="R71" s="65">
        <f t="shared" si="17"/>
        <v>2.7241885976310958E-4</v>
      </c>
      <c r="S71" s="67">
        <v>1</v>
      </c>
      <c r="T71" s="65">
        <f t="shared" si="18"/>
        <v>2.7241885976310958E-4</v>
      </c>
    </row>
    <row r="72" spans="1:21">
      <c r="A72" s="30" t="s">
        <v>61</v>
      </c>
      <c r="B72" s="31" t="s">
        <v>35</v>
      </c>
      <c r="C72" s="32">
        <v>56011.484470000003</v>
      </c>
      <c r="D72" s="32">
        <v>2.0000000000000001E-4</v>
      </c>
      <c r="E72" s="53">
        <f t="shared" si="11"/>
        <v>16488.314237429589</v>
      </c>
      <c r="F72" s="21">
        <f t="shared" si="12"/>
        <v>16488.5</v>
      </c>
      <c r="G72" s="22">
        <f t="shared" si="14"/>
        <v>-6.1885499992058612E-2</v>
      </c>
      <c r="J72" s="19"/>
      <c r="K72" s="19">
        <f>G72</f>
        <v>-6.1885499992058612E-2</v>
      </c>
      <c r="O72">
        <f t="shared" ca="1" si="15"/>
        <v>-6.1549820006532224E-2</v>
      </c>
      <c r="P72">
        <f t="shared" si="16"/>
        <v>-4.55177810635942E-2</v>
      </c>
      <c r="Q72" s="2">
        <f t="shared" si="13"/>
        <v>40992.984470000003</v>
      </c>
      <c r="R72" s="65">
        <f t="shared" si="17"/>
        <v>2.6790222292121224E-4</v>
      </c>
      <c r="S72" s="67">
        <v>1</v>
      </c>
      <c r="T72" s="65">
        <f t="shared" si="18"/>
        <v>2.6790222292121224E-4</v>
      </c>
    </row>
    <row r="73" spans="1:21">
      <c r="A73" s="32" t="s">
        <v>63</v>
      </c>
      <c r="B73" s="31" t="s">
        <v>34</v>
      </c>
      <c r="C73" s="32">
        <v>56356.614800000003</v>
      </c>
      <c r="D73" s="32">
        <v>2.3E-3</v>
      </c>
      <c r="E73" s="53">
        <f t="shared" si="11"/>
        <v>17524.296773457663</v>
      </c>
      <c r="F73" s="21">
        <f t="shared" si="12"/>
        <v>17524.5</v>
      </c>
      <c r="G73" s="22">
        <f t="shared" si="14"/>
        <v>-6.7703499989875127E-2</v>
      </c>
      <c r="J73" s="19">
        <f>G73</f>
        <v>-6.7703499989875127E-2</v>
      </c>
      <c r="O73">
        <f t="shared" ca="1" si="15"/>
        <v>-6.6317737929921836E-2</v>
      </c>
      <c r="P73">
        <f t="shared" si="16"/>
        <v>-4.9999465807959748E-2</v>
      </c>
      <c r="Q73" s="2">
        <f t="shared" si="13"/>
        <v>41338.114800000003</v>
      </c>
      <c r="R73" s="65">
        <f t="shared" si="17"/>
        <v>3.1343282631442817E-4</v>
      </c>
      <c r="S73" s="67">
        <v>0.15</v>
      </c>
      <c r="T73" s="65">
        <f t="shared" si="18"/>
        <v>4.7014923947164221E-5</v>
      </c>
    </row>
    <row r="74" spans="1:21">
      <c r="A74" s="30" t="s">
        <v>61</v>
      </c>
      <c r="B74" s="31" t="s">
        <v>34</v>
      </c>
      <c r="C74" s="32">
        <v>56404.411930000002</v>
      </c>
      <c r="D74" s="32">
        <v>2.0000000000000001E-4</v>
      </c>
      <c r="E74" s="53">
        <f t="shared" si="11"/>
        <v>17667.770086719531</v>
      </c>
      <c r="F74" s="21">
        <f t="shared" si="12"/>
        <v>17668</v>
      </c>
      <c r="G74" s="22">
        <f t="shared" si="14"/>
        <v>-7.6593999998294748E-2</v>
      </c>
      <c r="K74" s="19"/>
      <c r="O74">
        <f t="shared" ca="1" si="15"/>
        <v>-6.6978158993634587E-2</v>
      </c>
      <c r="P74">
        <f t="shared" si="16"/>
        <v>-5.0635358807732407E-2</v>
      </c>
      <c r="Q74" s="2">
        <f t="shared" si="13"/>
        <v>41385.911930000002</v>
      </c>
      <c r="R74" s="65">
        <f>+(P74-U74)^2</f>
        <v>2.5639395615878039E-3</v>
      </c>
      <c r="S74" s="67">
        <v>1</v>
      </c>
      <c r="T74" s="65">
        <f t="shared" si="18"/>
        <v>2.5639395615878039E-3</v>
      </c>
      <c r="U74" s="22"/>
    </row>
    <row r="75" spans="1:21">
      <c r="A75" s="130" t="s">
        <v>162</v>
      </c>
      <c r="B75" s="131"/>
      <c r="C75" s="130">
        <v>56404.421110000003</v>
      </c>
      <c r="D75" s="130">
        <v>2.3000000000000001E-4</v>
      </c>
      <c r="E75" s="53">
        <f t="shared" si="11"/>
        <v>17667.797642453861</v>
      </c>
      <c r="F75" s="21">
        <f t="shared" si="12"/>
        <v>17668</v>
      </c>
      <c r="G75" s="22">
        <f t="shared" si="14"/>
        <v>-6.7413999997370411E-2</v>
      </c>
      <c r="J75" s="19"/>
      <c r="K75" s="19">
        <f t="shared" ref="K75:K99" si="19">G75</f>
        <v>-6.7413999997370411E-2</v>
      </c>
      <c r="O75">
        <f t="shared" ca="1" si="15"/>
        <v>-6.6978158993634587E-2</v>
      </c>
      <c r="P75">
        <f t="shared" si="16"/>
        <v>-5.0635358807732407E-2</v>
      </c>
      <c r="Q75" s="2">
        <f t="shared" si="13"/>
        <v>41385.921110000003</v>
      </c>
      <c r="R75" s="65">
        <f t="shared" ref="R75:R99" si="20">+(P75-G75)^2</f>
        <v>2.8152280017061703E-4</v>
      </c>
      <c r="S75" s="67">
        <v>1</v>
      </c>
      <c r="T75" s="65">
        <f t="shared" si="18"/>
        <v>2.8152280017061703E-4</v>
      </c>
    </row>
    <row r="76" spans="1:21">
      <c r="A76" s="108" t="s">
        <v>160</v>
      </c>
      <c r="B76" s="109" t="s">
        <v>161</v>
      </c>
      <c r="C76" s="110">
        <v>56474.380899999996</v>
      </c>
      <c r="D76" s="110">
        <v>4.0000000000000002E-4</v>
      </c>
      <c r="E76" s="53">
        <f t="shared" si="11"/>
        <v>17877.796922042486</v>
      </c>
      <c r="F76" s="21">
        <f t="shared" si="12"/>
        <v>17878</v>
      </c>
      <c r="G76" s="22">
        <f t="shared" si="14"/>
        <v>-6.7653999998583458E-2</v>
      </c>
      <c r="H76" s="19"/>
      <c r="K76" s="19">
        <f t="shared" si="19"/>
        <v>-6.7653999998583458E-2</v>
      </c>
      <c r="O76">
        <f t="shared" ca="1" si="15"/>
        <v>-6.7944628842970325E-2</v>
      </c>
      <c r="P76">
        <f t="shared" si="16"/>
        <v>-5.1572565017299565E-2</v>
      </c>
      <c r="Q76" s="2">
        <f t="shared" si="13"/>
        <v>41455.880899999996</v>
      </c>
      <c r="R76" s="65">
        <f t="shared" si="20"/>
        <v>2.5861255105726126E-4</v>
      </c>
      <c r="S76" s="67">
        <v>1</v>
      </c>
      <c r="T76" s="65">
        <f t="shared" si="18"/>
        <v>2.5861255105726126E-4</v>
      </c>
    </row>
    <row r="77" spans="1:21">
      <c r="A77" s="130" t="s">
        <v>163</v>
      </c>
      <c r="B77" s="131" t="s">
        <v>34</v>
      </c>
      <c r="C77" s="132">
        <v>56717.571790000002</v>
      </c>
      <c r="D77" s="130">
        <v>2.0000000000000001E-4</v>
      </c>
      <c r="E77" s="53">
        <f t="shared" si="11"/>
        <v>18607.786416043575</v>
      </c>
      <c r="F77" s="21">
        <f t="shared" si="12"/>
        <v>18608</v>
      </c>
      <c r="G77" s="22">
        <f t="shared" si="14"/>
        <v>-7.1153999997477513E-2</v>
      </c>
      <c r="J77" s="19"/>
      <c r="K77" s="19">
        <f t="shared" si="19"/>
        <v>-7.1153999997477513E-2</v>
      </c>
      <c r="O77">
        <f t="shared" ca="1" si="15"/>
        <v>-7.1304262128756443E-2</v>
      </c>
      <c r="P77">
        <f t="shared" si="16"/>
        <v>-5.4891767562732417E-2</v>
      </c>
      <c r="Q77" s="2">
        <f t="shared" si="13"/>
        <v>41699.071790000002</v>
      </c>
      <c r="R77" s="65">
        <f t="shared" si="20"/>
        <v>2.6446020376167539E-4</v>
      </c>
      <c r="S77" s="67">
        <v>1</v>
      </c>
      <c r="T77" s="65">
        <f t="shared" si="18"/>
        <v>2.6446020376167539E-4</v>
      </c>
    </row>
    <row r="78" spans="1:21">
      <c r="A78" s="130" t="s">
        <v>163</v>
      </c>
      <c r="B78" s="131" t="s">
        <v>35</v>
      </c>
      <c r="C78" s="132">
        <v>56778.368970000003</v>
      </c>
      <c r="D78" s="130">
        <v>2.0000000000000001E-4</v>
      </c>
      <c r="E78" s="53">
        <f t="shared" si="11"/>
        <v>18790.282161114013</v>
      </c>
      <c r="F78" s="21">
        <f t="shared" si="12"/>
        <v>18790.5</v>
      </c>
      <c r="G78" s="22">
        <f t="shared" si="14"/>
        <v>-7.2571499993500765E-2</v>
      </c>
      <c r="J78" s="19"/>
      <c r="K78" s="19">
        <f t="shared" si="19"/>
        <v>-7.2571499993500765E-2</v>
      </c>
      <c r="O78">
        <f t="shared" ca="1" si="15"/>
        <v>-7.2144170450202966E-2</v>
      </c>
      <c r="P78">
        <f t="shared" si="16"/>
        <v>-5.5736443707475436E-2</v>
      </c>
      <c r="Q78" s="2">
        <f t="shared" si="13"/>
        <v>41759.868970000003</v>
      </c>
      <c r="R78" s="65">
        <f t="shared" si="20"/>
        <v>2.8341912015364098E-4</v>
      </c>
      <c r="S78" s="67">
        <v>1</v>
      </c>
      <c r="T78" s="65">
        <f t="shared" si="18"/>
        <v>2.8341912015364098E-4</v>
      </c>
    </row>
    <row r="79" spans="1:21">
      <c r="A79" s="133" t="s">
        <v>362</v>
      </c>
      <c r="B79" s="134" t="s">
        <v>34</v>
      </c>
      <c r="C79" s="135">
        <v>57084.356769999999</v>
      </c>
      <c r="D79" s="135">
        <v>3.8999999999999999E-4</v>
      </c>
      <c r="E79" s="53">
        <f t="shared" si="11"/>
        <v>19708.770017680101</v>
      </c>
      <c r="F79" s="21">
        <f t="shared" si="12"/>
        <v>19709</v>
      </c>
      <c r="G79" s="22">
        <f t="shared" si="14"/>
        <v>-7.6616999998805113E-2</v>
      </c>
      <c r="J79" s="19"/>
      <c r="K79" s="19">
        <f t="shared" si="19"/>
        <v>-7.6616999998805113E-2</v>
      </c>
      <c r="O79">
        <f t="shared" ca="1" si="15"/>
        <v>-7.6371325481702348E-2</v>
      </c>
      <c r="P79">
        <f t="shared" si="16"/>
        <v>-6.0077926799025454E-2</v>
      </c>
      <c r="Q79" s="2">
        <f t="shared" si="13"/>
        <v>42065.856769999999</v>
      </c>
      <c r="R79" s="65">
        <f t="shared" si="20"/>
        <v>2.7354094230766979E-4</v>
      </c>
      <c r="S79" s="67">
        <v>1</v>
      </c>
      <c r="T79" s="65">
        <f t="shared" si="18"/>
        <v>2.7354094230766979E-4</v>
      </c>
    </row>
    <row r="80" spans="1:21">
      <c r="A80" s="136" t="s">
        <v>363</v>
      </c>
      <c r="B80" s="137" t="s">
        <v>34</v>
      </c>
      <c r="C80" s="138">
        <v>57128.335850000003</v>
      </c>
      <c r="D80" s="138">
        <v>2.9999999999999997E-4</v>
      </c>
      <c r="E80" s="53">
        <f t="shared" si="11"/>
        <v>19840.78263688568</v>
      </c>
      <c r="F80" s="21">
        <f t="shared" si="12"/>
        <v>19841</v>
      </c>
      <c r="G80" s="22">
        <f t="shared" si="14"/>
        <v>-7.241299999441253E-2</v>
      </c>
      <c r="J80" s="19"/>
      <c r="K80" s="19">
        <f t="shared" si="19"/>
        <v>-7.241299999441253E-2</v>
      </c>
      <c r="O80">
        <f t="shared" ca="1" si="15"/>
        <v>-7.6978820815570531E-2</v>
      </c>
      <c r="P80">
        <f t="shared" si="16"/>
        <v>-6.0714238940227573E-2</v>
      </c>
      <c r="Q80" s="2">
        <f t="shared" si="13"/>
        <v>42109.835850000003</v>
      </c>
      <c r="R80" s="65">
        <f t="shared" si="20"/>
        <v>1.3686101020291474E-4</v>
      </c>
      <c r="S80" s="67">
        <v>1</v>
      </c>
      <c r="T80" s="65">
        <f t="shared" si="18"/>
        <v>1.3686101020291474E-4</v>
      </c>
    </row>
    <row r="81" spans="1:20">
      <c r="A81" s="136" t="s">
        <v>363</v>
      </c>
      <c r="B81" s="137" t="s">
        <v>34</v>
      </c>
      <c r="C81" s="138">
        <v>57128.335870000003</v>
      </c>
      <c r="D81" s="138">
        <v>2.9999999999999997E-4</v>
      </c>
      <c r="E81" s="53">
        <f t="shared" si="11"/>
        <v>19840.78269691996</v>
      </c>
      <c r="F81" s="21">
        <f t="shared" si="12"/>
        <v>19841</v>
      </c>
      <c r="G81" s="22">
        <f t="shared" si="14"/>
        <v>-7.2392999994917773E-2</v>
      </c>
      <c r="J81" s="19"/>
      <c r="K81" s="19">
        <f t="shared" si="19"/>
        <v>-7.2392999994917773E-2</v>
      </c>
      <c r="O81">
        <f t="shared" ca="1" si="15"/>
        <v>-7.6978820815570531E-2</v>
      </c>
      <c r="P81">
        <f t="shared" si="16"/>
        <v>-6.0714238940227573E-2</v>
      </c>
      <c r="Q81" s="2">
        <f t="shared" si="13"/>
        <v>42109.835870000003</v>
      </c>
      <c r="R81" s="65">
        <f t="shared" si="20"/>
        <v>1.3639345977254854E-4</v>
      </c>
      <c r="S81" s="67">
        <v>1</v>
      </c>
      <c r="T81" s="65">
        <f t="shared" si="18"/>
        <v>1.3639345977254854E-4</v>
      </c>
    </row>
    <row r="82" spans="1:20">
      <c r="A82" s="136" t="s">
        <v>363</v>
      </c>
      <c r="B82" s="137" t="s">
        <v>35</v>
      </c>
      <c r="C82" s="138">
        <v>57461.633170000001</v>
      </c>
      <c r="D82" s="138">
        <v>2.0000000000000001E-4</v>
      </c>
      <c r="E82" s="53">
        <f t="shared" si="11"/>
        <v>20841.245861386866</v>
      </c>
      <c r="F82" s="129">
        <f t="shared" ref="F82:F100" si="21">ROUND(2*E82,0)/2+0.5</f>
        <v>20841.5</v>
      </c>
      <c r="G82" s="22">
        <f t="shared" si="14"/>
        <v>-8.4664499998325482E-2</v>
      </c>
      <c r="J82" s="19"/>
      <c r="K82" s="19">
        <f t="shared" si="19"/>
        <v>-8.4664499998325482E-2</v>
      </c>
      <c r="O82">
        <f t="shared" ca="1" si="15"/>
        <v>-8.1583359312048631E-2</v>
      </c>
      <c r="P82">
        <f t="shared" si="16"/>
        <v>-6.5638407591393749E-2</v>
      </c>
      <c r="Q82" s="2">
        <f t="shared" si="13"/>
        <v>42443.133170000001</v>
      </c>
      <c r="R82" s="65">
        <f t="shared" si="20"/>
        <v>3.6199219227710532E-4</v>
      </c>
      <c r="S82" s="67">
        <v>1</v>
      </c>
      <c r="T82" s="65">
        <f t="shared" si="18"/>
        <v>3.6199219227710532E-4</v>
      </c>
    </row>
    <row r="83" spans="1:20">
      <c r="A83" s="139" t="s">
        <v>0</v>
      </c>
      <c r="B83" s="140" t="s">
        <v>34</v>
      </c>
      <c r="C83" s="141">
        <v>57839.412199999999</v>
      </c>
      <c r="D83" s="141">
        <v>5.9999999999999995E-4</v>
      </c>
      <c r="E83" s="53">
        <f t="shared" si="11"/>
        <v>21975.230456590718</v>
      </c>
      <c r="F83" s="129">
        <f t="shared" si="21"/>
        <v>21975.5</v>
      </c>
      <c r="G83" s="22">
        <f t="shared" si="14"/>
        <v>-8.9796499996737111E-2</v>
      </c>
      <c r="J83" s="19"/>
      <c r="K83" s="19">
        <f t="shared" si="19"/>
        <v>-8.9796499996737111E-2</v>
      </c>
      <c r="O83">
        <f t="shared" ca="1" si="15"/>
        <v>-8.6802296498461579E-2</v>
      </c>
      <c r="P83">
        <f t="shared" si="16"/>
        <v>-7.1435838969060514E-2</v>
      </c>
      <c r="Q83" s="2">
        <f t="shared" si="13"/>
        <v>42820.912199999999</v>
      </c>
      <c r="R83" s="65">
        <f t="shared" si="20"/>
        <v>3.3711387337324227E-4</v>
      </c>
      <c r="S83" s="67">
        <v>1</v>
      </c>
      <c r="T83" s="65">
        <f t="shared" si="18"/>
        <v>3.3711387337324227E-4</v>
      </c>
    </row>
    <row r="84" spans="1:20">
      <c r="A84" s="142" t="s">
        <v>365</v>
      </c>
      <c r="B84" s="143" t="s">
        <v>35</v>
      </c>
      <c r="C84" s="144">
        <v>57839.41362999985</v>
      </c>
      <c r="D84" s="144">
        <v>2.0000000000000001E-4</v>
      </c>
      <c r="E84" s="53">
        <f t="shared" si="11"/>
        <v>21975.234749041261</v>
      </c>
      <c r="F84" s="150">
        <f t="shared" si="21"/>
        <v>21975.5</v>
      </c>
      <c r="G84" s="22">
        <f t="shared" si="14"/>
        <v>-8.8366500145639293E-2</v>
      </c>
      <c r="J84" s="19"/>
      <c r="K84" s="19">
        <f t="shared" si="19"/>
        <v>-8.8366500145639293E-2</v>
      </c>
      <c r="O84">
        <f t="shared" ca="1" si="15"/>
        <v>-8.6802296498461579E-2</v>
      </c>
      <c r="P84">
        <f t="shared" si="16"/>
        <v>-7.1435838969060514E-2</v>
      </c>
      <c r="Q84" s="2">
        <f t="shared" si="13"/>
        <v>42820.91362999985</v>
      </c>
      <c r="R84" s="65">
        <f t="shared" si="20"/>
        <v>2.866472878761119E-4</v>
      </c>
      <c r="S84" s="67">
        <v>1</v>
      </c>
      <c r="T84" s="65">
        <f t="shared" si="18"/>
        <v>2.866472878761119E-4</v>
      </c>
    </row>
    <row r="85" spans="1:20">
      <c r="A85" s="139" t="s">
        <v>0</v>
      </c>
      <c r="B85" s="140" t="s">
        <v>34</v>
      </c>
      <c r="C85" s="141">
        <v>57839.5795</v>
      </c>
      <c r="D85" s="141">
        <v>1.9E-3</v>
      </c>
      <c r="E85" s="53">
        <f t="shared" ref="E85:E99" si="22">+(C85-C$7)/C$8</f>
        <v>21975.732643339357</v>
      </c>
      <c r="F85" s="129">
        <f t="shared" si="21"/>
        <v>21976</v>
      </c>
      <c r="G85" s="22">
        <f t="shared" si="14"/>
        <v>-8.9067999993858393E-2</v>
      </c>
      <c r="J85" s="19"/>
      <c r="K85" s="19">
        <f t="shared" si="19"/>
        <v>-8.9067999993858393E-2</v>
      </c>
      <c r="O85">
        <f t="shared" ca="1" si="15"/>
        <v>-8.6804597617150481E-2</v>
      </c>
      <c r="P85">
        <f t="shared" si="16"/>
        <v>-7.1438445825697097E-2</v>
      </c>
      <c r="Q85" s="2">
        <f t="shared" ref="Q85:Q99" si="23">+C85-15018.5</f>
        <v>42821.0795</v>
      </c>
      <c r="R85" s="65">
        <f t="shared" si="20"/>
        <v>3.1080118016813332E-4</v>
      </c>
      <c r="S85" s="67">
        <v>1</v>
      </c>
      <c r="T85" s="65">
        <f t="shared" si="18"/>
        <v>3.1080118016813332E-4</v>
      </c>
    </row>
    <row r="86" spans="1:20">
      <c r="A86" s="142" t="s">
        <v>365</v>
      </c>
      <c r="B86" s="143" t="s">
        <v>34</v>
      </c>
      <c r="C86" s="144">
        <v>57844.57788000023</v>
      </c>
      <c r="D86" s="144">
        <v>2.9999999999999997E-4</v>
      </c>
      <c r="E86" s="53">
        <f t="shared" si="22"/>
        <v>21990.736350456809</v>
      </c>
      <c r="F86" s="150">
        <f t="shared" si="21"/>
        <v>21991</v>
      </c>
      <c r="G86" s="22">
        <f t="shared" ref="G86:G117" si="24">+C86-(C$7+F86*C$8)</f>
        <v>-8.7832999764941633E-2</v>
      </c>
      <c r="J86" s="19"/>
      <c r="K86" s="19">
        <f t="shared" si="19"/>
        <v>-8.7832999764941633E-2</v>
      </c>
      <c r="O86">
        <f t="shared" ref="O86:O99" ca="1" si="25">+C$11+C$12*F86</f>
        <v>-8.6873631177817309E-2</v>
      </c>
      <c r="P86">
        <f t="shared" ref="P86:P99" si="26">+D$11+D$12*F86+D$13*F86^2</f>
        <v>-7.1516672293003111E-2</v>
      </c>
      <c r="Q86" s="2">
        <f t="shared" si="23"/>
        <v>42826.07788000023</v>
      </c>
      <c r="R86" s="65">
        <f t="shared" si="20"/>
        <v>2.6622254217153568E-4</v>
      </c>
      <c r="S86" s="67">
        <v>1</v>
      </c>
      <c r="T86" s="65">
        <f t="shared" ref="T86:T117" si="27">+S86*R86</f>
        <v>2.6622254217153568E-4</v>
      </c>
    </row>
    <row r="87" spans="1:20">
      <c r="A87" s="142" t="s">
        <v>365</v>
      </c>
      <c r="B87" s="143" t="s">
        <v>34</v>
      </c>
      <c r="C87" s="144">
        <v>57844.577909999993</v>
      </c>
      <c r="D87" s="144">
        <v>5.0000000000000001E-4</v>
      </c>
      <c r="E87" s="53">
        <f t="shared" si="22"/>
        <v>21990.736440507517</v>
      </c>
      <c r="F87" s="150">
        <f t="shared" si="21"/>
        <v>21991</v>
      </c>
      <c r="G87" s="22">
        <f t="shared" si="24"/>
        <v>-8.7803000002168119E-2</v>
      </c>
      <c r="J87" s="19"/>
      <c r="K87" s="19">
        <f t="shared" si="19"/>
        <v>-8.7803000002168119E-2</v>
      </c>
      <c r="O87">
        <f t="shared" ca="1" si="25"/>
        <v>-8.6873631177817309E-2</v>
      </c>
      <c r="P87">
        <f t="shared" si="26"/>
        <v>-7.1516672293003111E-2</v>
      </c>
      <c r="Q87" s="2">
        <f t="shared" si="23"/>
        <v>42826.077909999993</v>
      </c>
      <c r="R87" s="65">
        <f t="shared" si="20"/>
        <v>2.6524447025031594E-4</v>
      </c>
      <c r="S87" s="67">
        <v>1</v>
      </c>
      <c r="T87" s="65">
        <f t="shared" si="27"/>
        <v>2.6524447025031594E-4</v>
      </c>
    </row>
    <row r="88" spans="1:20">
      <c r="A88" s="139" t="s">
        <v>0</v>
      </c>
      <c r="B88" s="140" t="s">
        <v>34</v>
      </c>
      <c r="C88" s="141">
        <v>57846.408199999998</v>
      </c>
      <c r="D88" s="141">
        <v>1.1999999999999999E-3</v>
      </c>
      <c r="E88" s="53">
        <f t="shared" si="22"/>
        <v>21996.230447585574</v>
      </c>
      <c r="F88" s="129">
        <f t="shared" si="21"/>
        <v>21996.5</v>
      </c>
      <c r="G88" s="22">
        <f t="shared" si="24"/>
        <v>-8.9799499997752719E-2</v>
      </c>
      <c r="J88" s="19"/>
      <c r="K88" s="19">
        <f t="shared" si="19"/>
        <v>-8.9799499997752719E-2</v>
      </c>
      <c r="O88">
        <f t="shared" ca="1" si="25"/>
        <v>-8.689894348339515E-2</v>
      </c>
      <c r="P88">
        <f t="shared" si="26"/>
        <v>-7.1545365402479799E-2</v>
      </c>
      <c r="Q88" s="2">
        <f t="shared" si="23"/>
        <v>42827.908199999998</v>
      </c>
      <c r="R88" s="65">
        <f t="shared" si="20"/>
        <v>3.3321342982233962E-4</v>
      </c>
      <c r="S88" s="67">
        <v>1</v>
      </c>
      <c r="T88" s="65">
        <f t="shared" si="27"/>
        <v>3.3321342982233962E-4</v>
      </c>
    </row>
    <row r="89" spans="1:20">
      <c r="A89" s="139" t="s">
        <v>0</v>
      </c>
      <c r="B89" s="140" t="s">
        <v>34</v>
      </c>
      <c r="C89" s="141">
        <v>57846.577700000002</v>
      </c>
      <c r="D89" s="141">
        <v>4.0000000000000002E-4</v>
      </c>
      <c r="E89" s="53">
        <f t="shared" si="22"/>
        <v>21996.739238104972</v>
      </c>
      <c r="F89" s="129">
        <f t="shared" si="21"/>
        <v>21997</v>
      </c>
      <c r="G89" s="22">
        <f t="shared" si="24"/>
        <v>-8.6870999992243014E-2</v>
      </c>
      <c r="J89" s="19"/>
      <c r="K89" s="19">
        <f t="shared" si="19"/>
        <v>-8.6870999992243014E-2</v>
      </c>
      <c r="O89">
        <f t="shared" ca="1" si="25"/>
        <v>-8.6901244602084052E-2</v>
      </c>
      <c r="P89">
        <f t="shared" si="26"/>
        <v>-7.1547974134954562E-2</v>
      </c>
      <c r="Q89" s="2">
        <f t="shared" si="23"/>
        <v>42828.077700000002</v>
      </c>
      <c r="R89" s="65">
        <f t="shared" si="20"/>
        <v>2.3479512142313052E-4</v>
      </c>
      <c r="S89" s="67">
        <v>1</v>
      </c>
      <c r="T89" s="65">
        <f t="shared" si="27"/>
        <v>2.3479512142313052E-4</v>
      </c>
    </row>
    <row r="90" spans="1:20">
      <c r="A90" s="145" t="s">
        <v>369</v>
      </c>
      <c r="B90" s="151" t="s">
        <v>34</v>
      </c>
      <c r="C90" s="149">
        <v>58228.358</v>
      </c>
      <c r="D90" s="149">
        <v>1E-3</v>
      </c>
      <c r="E90" s="53">
        <f t="shared" si="22"/>
        <v>23142.734501400308</v>
      </c>
      <c r="F90" s="150">
        <f t="shared" si="21"/>
        <v>23143</v>
      </c>
      <c r="G90" s="22">
        <f t="shared" si="24"/>
        <v>-8.8448999995307531E-2</v>
      </c>
      <c r="J90" s="19"/>
      <c r="K90" s="19">
        <f t="shared" si="19"/>
        <v>-8.8448999995307531E-2</v>
      </c>
      <c r="O90">
        <f t="shared" ca="1" si="25"/>
        <v>-9.217540863703047E-2</v>
      </c>
      <c r="P90">
        <f t="shared" si="26"/>
        <v>-7.7644552926345853E-2</v>
      </c>
      <c r="Q90" s="2">
        <f t="shared" si="23"/>
        <v>43209.858</v>
      </c>
      <c r="R90" s="65">
        <f t="shared" si="20"/>
        <v>1.167360764659946E-4</v>
      </c>
      <c r="S90" s="67">
        <v>1</v>
      </c>
      <c r="T90" s="65">
        <f t="shared" si="27"/>
        <v>1.167360764659946E-4</v>
      </c>
    </row>
    <row r="91" spans="1:20" ht="12" customHeight="1">
      <c r="A91" s="145" t="s">
        <v>369</v>
      </c>
      <c r="B91" s="151" t="s">
        <v>34</v>
      </c>
      <c r="C91" s="149">
        <v>58239.350299999998</v>
      </c>
      <c r="D91" s="149">
        <v>6.9999999999999999E-4</v>
      </c>
      <c r="E91" s="53">
        <f t="shared" si="22"/>
        <v>23175.730241968169</v>
      </c>
      <c r="F91" s="150">
        <f t="shared" si="21"/>
        <v>23176</v>
      </c>
      <c r="G91" s="22">
        <f t="shared" si="24"/>
        <v>-8.9868000002752524E-2</v>
      </c>
      <c r="J91" s="19"/>
      <c r="K91" s="19">
        <f t="shared" si="19"/>
        <v>-8.9868000002752524E-2</v>
      </c>
      <c r="O91">
        <f t="shared" ca="1" si="25"/>
        <v>-9.2327282470497513E-2</v>
      </c>
      <c r="P91">
        <f t="shared" si="26"/>
        <v>-7.7823584252313893E-2</v>
      </c>
      <c r="Q91" s="2">
        <f t="shared" si="23"/>
        <v>43220.850299999998</v>
      </c>
      <c r="R91" s="65">
        <f t="shared" si="20"/>
        <v>1.4506795076941415E-4</v>
      </c>
      <c r="S91" s="67">
        <v>1</v>
      </c>
      <c r="T91" s="65">
        <f t="shared" si="27"/>
        <v>1.4506795076941415E-4</v>
      </c>
    </row>
    <row r="92" spans="1:20" ht="12" customHeight="1">
      <c r="A92" s="145" t="s">
        <v>369</v>
      </c>
      <c r="B92" s="151" t="s">
        <v>34</v>
      </c>
      <c r="C92" s="149">
        <v>58246.343999999997</v>
      </c>
      <c r="D92" s="149">
        <v>3.0000000000000001E-3</v>
      </c>
      <c r="E92" s="53">
        <f t="shared" si="22"/>
        <v>23196.723329020871</v>
      </c>
      <c r="F92" s="150">
        <f t="shared" si="21"/>
        <v>23197</v>
      </c>
      <c r="G92" s="22">
        <f t="shared" si="24"/>
        <v>-9.2170999996596947E-2</v>
      </c>
      <c r="J92" s="19"/>
      <c r="K92" s="19">
        <f t="shared" si="19"/>
        <v>-9.2170999996596947E-2</v>
      </c>
      <c r="O92">
        <f t="shared" ca="1" si="25"/>
        <v>-9.2423929455431084E-2</v>
      </c>
      <c r="P92">
        <f t="shared" si="26"/>
        <v>-7.7937614573191358E-2</v>
      </c>
      <c r="Q92" s="2">
        <f t="shared" si="23"/>
        <v>43227.843999999997</v>
      </c>
      <c r="R92" s="65">
        <f t="shared" si="20"/>
        <v>2.0258926061121472E-4</v>
      </c>
      <c r="S92" s="67">
        <v>1</v>
      </c>
      <c r="T92" s="65">
        <f t="shared" si="27"/>
        <v>2.0258926061121472E-4</v>
      </c>
    </row>
    <row r="93" spans="1:20" ht="12" customHeight="1">
      <c r="A93" s="142" t="s">
        <v>364</v>
      </c>
      <c r="B93" s="143" t="s">
        <v>34</v>
      </c>
      <c r="C93" s="144">
        <v>58978.414400000001</v>
      </c>
      <c r="D93" s="144">
        <v>1E-4</v>
      </c>
      <c r="E93" s="53">
        <f t="shared" si="22"/>
        <v>25394.189282080082</v>
      </c>
      <c r="F93" s="150">
        <f t="shared" si="21"/>
        <v>25394.5</v>
      </c>
      <c r="G93" s="22">
        <f t="shared" si="24"/>
        <v>-0.10351349999109516</v>
      </c>
      <c r="J93" s="19"/>
      <c r="K93" s="19">
        <f t="shared" si="19"/>
        <v>-0.10351349999109516</v>
      </c>
      <c r="O93">
        <f t="shared" ca="1" si="25"/>
        <v>-0.10253734609312286</v>
      </c>
      <c r="P93">
        <f t="shared" si="26"/>
        <v>-9.0305549318024883E-2</v>
      </c>
      <c r="Q93" s="2">
        <f t="shared" si="23"/>
        <v>43959.914400000001</v>
      </c>
      <c r="R93" s="65">
        <f t="shared" si="20"/>
        <v>1.7444996098225755E-4</v>
      </c>
      <c r="S93" s="67">
        <v>1</v>
      </c>
      <c r="T93" s="65">
        <f t="shared" si="27"/>
        <v>1.7444996098225755E-4</v>
      </c>
    </row>
    <row r="94" spans="1:20">
      <c r="A94" s="145" t="s">
        <v>367</v>
      </c>
      <c r="B94" s="146" t="s">
        <v>34</v>
      </c>
      <c r="C94" s="148">
        <v>58978.414400000001</v>
      </c>
      <c r="D94" s="149">
        <v>1E-4</v>
      </c>
      <c r="E94" s="53">
        <f t="shared" si="22"/>
        <v>25394.189282080082</v>
      </c>
      <c r="F94" s="150">
        <f t="shared" si="21"/>
        <v>25394.5</v>
      </c>
      <c r="G94" s="22">
        <f t="shared" si="24"/>
        <v>-0.10351349999109516</v>
      </c>
      <c r="J94" s="19"/>
      <c r="K94" s="19">
        <f t="shared" si="19"/>
        <v>-0.10351349999109516</v>
      </c>
      <c r="O94">
        <f t="shared" ca="1" si="25"/>
        <v>-0.10253734609312286</v>
      </c>
      <c r="P94">
        <f t="shared" si="26"/>
        <v>-9.0305549318024883E-2</v>
      </c>
      <c r="Q94" s="2">
        <f t="shared" si="23"/>
        <v>43959.914400000001</v>
      </c>
      <c r="R94" s="65">
        <f t="shared" si="20"/>
        <v>1.7444996098225755E-4</v>
      </c>
      <c r="S94" s="67">
        <v>1</v>
      </c>
      <c r="T94" s="65">
        <f t="shared" si="27"/>
        <v>1.7444996098225755E-4</v>
      </c>
    </row>
    <row r="95" spans="1:20">
      <c r="A95" s="142" t="s">
        <v>364</v>
      </c>
      <c r="B95" s="143" t="s">
        <v>34</v>
      </c>
      <c r="C95" s="144">
        <v>58989.4087</v>
      </c>
      <c r="D95" s="144">
        <v>2.0000000000000001E-4</v>
      </c>
      <c r="E95" s="53">
        <f t="shared" si="22"/>
        <v>25427.1910260759</v>
      </c>
      <c r="F95" s="150">
        <f t="shared" si="21"/>
        <v>25427.5</v>
      </c>
      <c r="G95" s="22">
        <f t="shared" si="24"/>
        <v>-0.1029324999981327</v>
      </c>
      <c r="J95" s="19"/>
      <c r="K95" s="19">
        <f t="shared" si="19"/>
        <v>-0.1029324999981327</v>
      </c>
      <c r="O95">
        <f t="shared" ca="1" si="25"/>
        <v>-0.1026892199265899</v>
      </c>
      <c r="P95">
        <f t="shared" si="26"/>
        <v>-9.0497854342896117E-2</v>
      </c>
      <c r="Q95" s="2">
        <f t="shared" si="23"/>
        <v>43970.9087</v>
      </c>
      <c r="R95" s="65">
        <f t="shared" si="20"/>
        <v>1.54620412571294E-4</v>
      </c>
      <c r="S95" s="67">
        <v>1</v>
      </c>
      <c r="T95" s="65">
        <f t="shared" si="27"/>
        <v>1.54620412571294E-4</v>
      </c>
    </row>
    <row r="96" spans="1:20">
      <c r="A96" s="145" t="s">
        <v>367</v>
      </c>
      <c r="B96" s="146" t="s">
        <v>34</v>
      </c>
      <c r="C96" s="148">
        <v>58989.4087</v>
      </c>
      <c r="D96" s="149">
        <v>2.0000000000000001E-4</v>
      </c>
      <c r="E96" s="53">
        <f t="shared" si="22"/>
        <v>25427.1910260759</v>
      </c>
      <c r="F96" s="150">
        <f t="shared" si="21"/>
        <v>25427.5</v>
      </c>
      <c r="G96" s="22">
        <f t="shared" si="24"/>
        <v>-0.1029324999981327</v>
      </c>
      <c r="J96" s="19"/>
      <c r="K96" s="19">
        <f t="shared" si="19"/>
        <v>-0.1029324999981327</v>
      </c>
      <c r="O96">
        <f t="shared" ca="1" si="25"/>
        <v>-0.1026892199265899</v>
      </c>
      <c r="P96">
        <f t="shared" si="26"/>
        <v>-9.0497854342896117E-2</v>
      </c>
      <c r="Q96" s="2">
        <f t="shared" si="23"/>
        <v>43970.9087</v>
      </c>
      <c r="R96" s="65">
        <f t="shared" si="20"/>
        <v>1.54620412571294E-4</v>
      </c>
      <c r="S96" s="67">
        <v>1</v>
      </c>
      <c r="T96" s="65">
        <f t="shared" si="27"/>
        <v>1.54620412571294E-4</v>
      </c>
    </row>
    <row r="97" spans="1:20">
      <c r="A97" s="145" t="s">
        <v>369</v>
      </c>
      <c r="B97" s="151" t="s">
        <v>35</v>
      </c>
      <c r="C97" s="149">
        <v>59611.544000000002</v>
      </c>
      <c r="D97" s="149">
        <v>4.0000000000000001E-3</v>
      </c>
      <c r="E97" s="53">
        <f t="shared" si="22"/>
        <v>27294.663252717317</v>
      </c>
      <c r="F97" s="150">
        <f t="shared" si="21"/>
        <v>27295</v>
      </c>
      <c r="G97" s="22">
        <f t="shared" si="24"/>
        <v>-0.11218499999813503</v>
      </c>
      <c r="J97" s="19"/>
      <c r="K97" s="19">
        <f t="shared" si="19"/>
        <v>-0.11218499999813503</v>
      </c>
      <c r="O97">
        <f t="shared" ca="1" si="25"/>
        <v>-0.11128389822961125</v>
      </c>
      <c r="P97">
        <f t="shared" si="26"/>
        <v>-0.10169760358826885</v>
      </c>
      <c r="Q97" s="2">
        <f t="shared" si="23"/>
        <v>44593.044000000002</v>
      </c>
      <c r="R97" s="65">
        <f t="shared" si="20"/>
        <v>1.0998548345767401E-4</v>
      </c>
      <c r="S97" s="67">
        <v>1</v>
      </c>
      <c r="T97" s="65">
        <f t="shared" si="27"/>
        <v>1.0998548345767401E-4</v>
      </c>
    </row>
    <row r="98" spans="1:20">
      <c r="A98" s="145" t="s">
        <v>369</v>
      </c>
      <c r="B98" s="151" t="s">
        <v>34</v>
      </c>
      <c r="C98" s="149">
        <v>59611.71</v>
      </c>
      <c r="D98" s="149">
        <v>2E-3</v>
      </c>
      <c r="E98" s="53">
        <f t="shared" si="22"/>
        <v>27295.161537237767</v>
      </c>
      <c r="F98" s="150">
        <f t="shared" si="21"/>
        <v>27295.5</v>
      </c>
      <c r="G98" s="22">
        <f t="shared" si="24"/>
        <v>-0.11275649999879533</v>
      </c>
      <c r="J98" s="19"/>
      <c r="K98" s="19">
        <f t="shared" si="19"/>
        <v>-0.11275649999879533</v>
      </c>
      <c r="O98">
        <f t="shared" ca="1" si="25"/>
        <v>-0.11128619934830013</v>
      </c>
      <c r="P98">
        <f t="shared" si="26"/>
        <v>-0.10170068561258029</v>
      </c>
      <c r="Q98" s="2">
        <f t="shared" si="23"/>
        <v>44593.21</v>
      </c>
      <c r="R98" s="65">
        <f t="shared" si="20"/>
        <v>1.222310317424395E-4</v>
      </c>
      <c r="S98" s="67">
        <v>1</v>
      </c>
      <c r="T98" s="65">
        <f t="shared" si="27"/>
        <v>1.222310317424395E-4</v>
      </c>
    </row>
    <row r="99" spans="1:20">
      <c r="A99" s="145" t="s">
        <v>368</v>
      </c>
      <c r="B99" s="146" t="s">
        <v>34</v>
      </c>
      <c r="C99" s="148">
        <v>59719.4827</v>
      </c>
      <c r="D99" s="149">
        <v>2.9999999999999997E-4</v>
      </c>
      <c r="E99" s="53">
        <f t="shared" si="22"/>
        <v>27618.664357348058</v>
      </c>
      <c r="F99" s="150">
        <f t="shared" si="21"/>
        <v>27619</v>
      </c>
      <c r="G99" s="22">
        <f t="shared" si="24"/>
        <v>-0.11181699999724515</v>
      </c>
      <c r="J99" s="19"/>
      <c r="K99" s="19">
        <f t="shared" si="19"/>
        <v>-0.11181699999724515</v>
      </c>
      <c r="O99">
        <f t="shared" ca="1" si="25"/>
        <v>-0.11277502314001493</v>
      </c>
      <c r="P99">
        <f t="shared" si="26"/>
        <v>-0.10370411791839151</v>
      </c>
      <c r="Q99" s="2">
        <f t="shared" si="23"/>
        <v>44700.9827</v>
      </c>
      <c r="R99" s="65">
        <f t="shared" si="20"/>
        <v>6.5818855625384453E-5</v>
      </c>
      <c r="S99" s="67">
        <v>1</v>
      </c>
      <c r="T99" s="65">
        <f t="shared" si="27"/>
        <v>6.5818855625384453E-5</v>
      </c>
    </row>
    <row r="100" spans="1:20">
      <c r="A100" s="145" t="s">
        <v>377</v>
      </c>
      <c r="B100" s="151" t="s">
        <v>34</v>
      </c>
      <c r="C100" s="167">
        <v>60443.563099999999</v>
      </c>
      <c r="D100" s="166">
        <v>4.0000000000000002E-4</v>
      </c>
      <c r="E100" s="53">
        <f t="shared" ref="E100" si="28">+(C100-C$7)/C$8</f>
        <v>29792.146615717582</v>
      </c>
      <c r="F100" s="150">
        <f t="shared" si="21"/>
        <v>29792.5</v>
      </c>
      <c r="G100" s="22">
        <f t="shared" ref="G100" si="29">+C100-(C$7+F100*C$8)</f>
        <v>-0.11772749999363441</v>
      </c>
      <c r="J100" s="19"/>
      <c r="K100" s="19">
        <f t="shared" ref="K100" si="30">G100</f>
        <v>-0.11772749999363441</v>
      </c>
      <c r="O100">
        <f t="shared" ref="O100" ca="1" si="31">+C$11+C$12*F100</f>
        <v>-0.12277798608063976</v>
      </c>
      <c r="P100">
        <f t="shared" ref="P100" si="32">+D$11+D$12*F100+D$13*F100^2</f>
        <v>-0.11764937263761852</v>
      </c>
      <c r="Q100" s="2">
        <f t="shared" ref="Q100" si="33">+C100-15018.5</f>
        <v>45425.063099999999</v>
      </c>
      <c r="R100" s="65">
        <f t="shared" ref="R100" si="34">+(P100-G100)^2</f>
        <v>6.1038837580343422E-9</v>
      </c>
      <c r="S100" s="67">
        <v>1</v>
      </c>
      <c r="T100" s="65">
        <f t="shared" ref="T100" si="35">+S100*R100</f>
        <v>6.1038837580343422E-9</v>
      </c>
    </row>
    <row r="101" spans="1:20">
      <c r="A101" s="37"/>
      <c r="B101" s="37"/>
      <c r="C101" s="32"/>
      <c r="D101" s="32"/>
    </row>
    <row r="102" spans="1:20">
      <c r="A102" s="37"/>
      <c r="B102" s="37"/>
      <c r="C102" s="32"/>
      <c r="D102" s="32"/>
    </row>
    <row r="103" spans="1:20">
      <c r="A103" s="37"/>
      <c r="B103" s="37"/>
      <c r="C103" s="32"/>
      <c r="D103" s="32"/>
    </row>
    <row r="104" spans="1:20">
      <c r="A104" s="37"/>
      <c r="B104" s="37"/>
      <c r="C104" s="32"/>
      <c r="D104" s="32"/>
    </row>
    <row r="105" spans="1:20">
      <c r="A105" s="37"/>
      <c r="B105" s="37"/>
      <c r="C105" s="32"/>
      <c r="D105" s="32"/>
    </row>
    <row r="106" spans="1:20">
      <c r="A106" s="37"/>
      <c r="B106" s="37"/>
      <c r="C106" s="32"/>
      <c r="D106" s="32"/>
    </row>
    <row r="107" spans="1:20">
      <c r="A107" s="37"/>
      <c r="B107" s="37"/>
      <c r="C107" s="32"/>
      <c r="D107" s="32"/>
    </row>
    <row r="108" spans="1:20">
      <c r="A108" s="37"/>
      <c r="B108" s="37"/>
      <c r="C108" s="32"/>
      <c r="D108" s="32"/>
    </row>
    <row r="109" spans="1:20">
      <c r="A109" s="37"/>
      <c r="B109" s="37"/>
      <c r="C109" s="32"/>
      <c r="D109" s="32"/>
    </row>
    <row r="110" spans="1:20">
      <c r="A110" s="37"/>
      <c r="B110" s="37"/>
      <c r="C110" s="32"/>
      <c r="D110" s="32"/>
    </row>
    <row r="111" spans="1:20">
      <c r="A111" s="37"/>
      <c r="B111" s="37"/>
      <c r="C111" s="32"/>
      <c r="D111" s="32"/>
    </row>
    <row r="112" spans="1:20">
      <c r="A112" s="37"/>
      <c r="B112" s="37"/>
      <c r="C112" s="32"/>
      <c r="D112" s="32"/>
    </row>
    <row r="113" spans="1:4">
      <c r="A113" s="37"/>
      <c r="B113" s="37"/>
      <c r="C113" s="32"/>
      <c r="D113" s="32"/>
    </row>
    <row r="114" spans="1:4">
      <c r="A114" s="37"/>
      <c r="B114" s="37"/>
      <c r="C114" s="32"/>
      <c r="D114" s="32"/>
    </row>
    <row r="115" spans="1:4">
      <c r="A115" s="37"/>
      <c r="B115" s="37"/>
      <c r="C115" s="32"/>
      <c r="D115" s="32"/>
    </row>
    <row r="116" spans="1:4">
      <c r="A116" s="37"/>
      <c r="B116" s="37"/>
      <c r="C116" s="32"/>
      <c r="D116" s="32"/>
    </row>
    <row r="117" spans="1:4">
      <c r="A117" s="37"/>
      <c r="B117" s="37"/>
      <c r="C117" s="32"/>
      <c r="D117" s="32"/>
    </row>
    <row r="118" spans="1:4">
      <c r="A118" s="37"/>
      <c r="B118" s="37"/>
      <c r="C118" s="32"/>
      <c r="D118" s="32"/>
    </row>
    <row r="119" spans="1:4">
      <c r="A119" s="37"/>
      <c r="B119" s="37"/>
      <c r="C119" s="32"/>
      <c r="D119" s="32"/>
    </row>
    <row r="120" spans="1:4">
      <c r="A120" s="37"/>
      <c r="B120" s="37"/>
      <c r="C120" s="32"/>
      <c r="D120" s="32"/>
    </row>
    <row r="121" spans="1:4">
      <c r="A121" s="37"/>
      <c r="B121" s="37"/>
      <c r="C121" s="32"/>
      <c r="D121" s="32"/>
    </row>
    <row r="122" spans="1:4">
      <c r="A122" s="37"/>
      <c r="B122" s="37"/>
      <c r="C122" s="32"/>
      <c r="D122" s="32"/>
    </row>
    <row r="123" spans="1:4">
      <c r="A123" s="37"/>
      <c r="B123" s="37"/>
      <c r="C123" s="32"/>
      <c r="D123" s="32"/>
    </row>
    <row r="124" spans="1:4">
      <c r="A124" s="37"/>
      <c r="B124" s="37"/>
      <c r="C124" s="32"/>
      <c r="D124" s="32"/>
    </row>
    <row r="125" spans="1:4">
      <c r="A125" s="37"/>
      <c r="B125" s="37"/>
      <c r="C125" s="32"/>
      <c r="D125" s="32"/>
    </row>
    <row r="126" spans="1:4">
      <c r="A126" s="37"/>
      <c r="B126" s="37"/>
      <c r="C126" s="32"/>
      <c r="D126" s="32"/>
    </row>
    <row r="127" spans="1:4">
      <c r="A127" s="37"/>
      <c r="B127" s="37"/>
      <c r="C127" s="32"/>
      <c r="D127" s="32"/>
    </row>
    <row r="128" spans="1:4">
      <c r="A128" s="37"/>
      <c r="B128" s="37"/>
      <c r="C128" s="32"/>
      <c r="D128" s="32"/>
    </row>
    <row r="129" spans="1:4">
      <c r="A129" s="37"/>
      <c r="B129" s="37"/>
      <c r="C129" s="32"/>
      <c r="D129" s="32"/>
    </row>
    <row r="130" spans="1:4">
      <c r="A130" s="37"/>
      <c r="B130" s="37"/>
      <c r="C130" s="32"/>
      <c r="D130" s="32"/>
    </row>
    <row r="131" spans="1:4">
      <c r="A131" s="37"/>
      <c r="B131" s="37"/>
      <c r="C131" s="32"/>
      <c r="D131" s="32"/>
    </row>
    <row r="132" spans="1:4">
      <c r="A132" s="37"/>
      <c r="B132" s="37"/>
      <c r="C132" s="32"/>
      <c r="D132" s="32"/>
    </row>
    <row r="133" spans="1:4">
      <c r="A133" s="37"/>
      <c r="B133" s="37"/>
      <c r="C133" s="32"/>
      <c r="D133" s="32"/>
    </row>
    <row r="134" spans="1:4">
      <c r="A134" s="37"/>
      <c r="B134" s="37"/>
      <c r="C134" s="32"/>
      <c r="D134" s="32"/>
    </row>
    <row r="135" spans="1:4">
      <c r="A135" s="37"/>
      <c r="B135" s="37"/>
      <c r="C135" s="32"/>
      <c r="D135" s="32"/>
    </row>
    <row r="136" spans="1:4">
      <c r="A136" s="37"/>
      <c r="B136" s="37"/>
      <c r="C136" s="32"/>
      <c r="D136" s="32"/>
    </row>
    <row r="137" spans="1:4">
      <c r="A137" s="37"/>
      <c r="B137" s="37"/>
      <c r="C137" s="32"/>
      <c r="D137" s="32"/>
    </row>
    <row r="138" spans="1:4">
      <c r="A138" s="37"/>
      <c r="B138" s="37"/>
      <c r="C138" s="32"/>
      <c r="D138" s="32"/>
    </row>
    <row r="139" spans="1:4">
      <c r="A139" s="37"/>
      <c r="B139" s="37"/>
      <c r="C139" s="32"/>
      <c r="D139" s="32"/>
    </row>
    <row r="140" spans="1:4">
      <c r="A140" s="37"/>
      <c r="B140" s="37"/>
      <c r="C140" s="32"/>
      <c r="D140" s="32"/>
    </row>
    <row r="141" spans="1:4">
      <c r="A141" s="37"/>
      <c r="B141" s="37"/>
      <c r="C141" s="32"/>
      <c r="D141" s="32"/>
    </row>
    <row r="142" spans="1:4">
      <c r="A142" s="37"/>
      <c r="B142" s="37"/>
      <c r="C142" s="32"/>
      <c r="D142" s="32"/>
    </row>
    <row r="143" spans="1:4">
      <c r="A143" s="37"/>
      <c r="B143" s="37"/>
      <c r="C143" s="32"/>
      <c r="D143" s="32"/>
    </row>
    <row r="144" spans="1:4">
      <c r="A144" s="37"/>
      <c r="B144" s="37"/>
      <c r="C144" s="32"/>
      <c r="D144" s="32"/>
    </row>
    <row r="145" spans="1:4">
      <c r="A145" s="37"/>
      <c r="B145" s="37"/>
      <c r="C145" s="32"/>
      <c r="D145" s="32"/>
    </row>
    <row r="146" spans="1:4">
      <c r="A146" s="37"/>
      <c r="B146" s="37"/>
      <c r="C146" s="32"/>
      <c r="D146" s="32"/>
    </row>
    <row r="147" spans="1:4">
      <c r="A147" s="37"/>
      <c r="B147" s="37"/>
      <c r="C147" s="32"/>
      <c r="D147" s="32"/>
    </row>
    <row r="148" spans="1:4">
      <c r="A148" s="37"/>
      <c r="B148" s="37"/>
      <c r="C148" s="32"/>
      <c r="D148" s="32"/>
    </row>
    <row r="149" spans="1:4">
      <c r="A149" s="37"/>
      <c r="B149" s="37"/>
      <c r="C149" s="32"/>
      <c r="D149" s="32"/>
    </row>
    <row r="150" spans="1:4">
      <c r="A150" s="37"/>
      <c r="B150" s="37"/>
      <c r="C150" s="32"/>
      <c r="D150" s="32"/>
    </row>
    <row r="151" spans="1:4">
      <c r="A151" s="37"/>
      <c r="B151" s="37"/>
      <c r="C151" s="32"/>
      <c r="D151" s="32"/>
    </row>
    <row r="152" spans="1:4">
      <c r="A152" s="37"/>
      <c r="B152" s="37"/>
      <c r="C152" s="32"/>
      <c r="D152" s="32"/>
    </row>
    <row r="153" spans="1:4">
      <c r="A153" s="37"/>
      <c r="B153" s="37"/>
      <c r="C153" s="32"/>
      <c r="D153" s="32"/>
    </row>
    <row r="154" spans="1:4">
      <c r="A154" s="37"/>
      <c r="B154" s="37"/>
      <c r="C154" s="32"/>
      <c r="D154" s="32"/>
    </row>
    <row r="155" spans="1:4">
      <c r="A155" s="37"/>
      <c r="B155" s="37"/>
      <c r="C155" s="32"/>
      <c r="D155" s="32"/>
    </row>
    <row r="156" spans="1:4">
      <c r="A156" s="37"/>
      <c r="B156" s="37"/>
      <c r="C156" s="32"/>
      <c r="D156" s="32"/>
    </row>
    <row r="157" spans="1:4">
      <c r="A157" s="37"/>
      <c r="B157" s="37"/>
      <c r="C157" s="32"/>
      <c r="D157" s="32"/>
    </row>
    <row r="158" spans="1:4">
      <c r="A158" s="37"/>
      <c r="B158" s="37"/>
      <c r="C158" s="32"/>
      <c r="D158" s="32"/>
    </row>
    <row r="159" spans="1:4">
      <c r="A159" s="37"/>
      <c r="B159" s="37"/>
      <c r="C159" s="32"/>
      <c r="D159" s="32"/>
    </row>
    <row r="160" spans="1:4">
      <c r="A160" s="37"/>
      <c r="B160" s="37"/>
      <c r="C160" s="32"/>
      <c r="D160" s="32"/>
    </row>
    <row r="161" spans="1:4">
      <c r="A161" s="37"/>
      <c r="B161" s="37"/>
      <c r="C161" s="32"/>
      <c r="D161" s="32"/>
    </row>
    <row r="162" spans="1:4">
      <c r="A162" s="37"/>
      <c r="B162" s="37"/>
      <c r="C162" s="32"/>
      <c r="D162" s="32"/>
    </row>
    <row r="163" spans="1:4">
      <c r="A163" s="37"/>
      <c r="B163" s="37"/>
      <c r="C163" s="32"/>
      <c r="D163" s="32"/>
    </row>
    <row r="164" spans="1:4">
      <c r="A164" s="37"/>
      <c r="B164" s="37"/>
      <c r="C164" s="32"/>
      <c r="D164" s="32"/>
    </row>
    <row r="165" spans="1:4">
      <c r="A165" s="37"/>
      <c r="B165" s="37"/>
      <c r="C165" s="32"/>
      <c r="D165" s="32"/>
    </row>
    <row r="166" spans="1:4">
      <c r="A166" s="37"/>
      <c r="B166" s="37"/>
      <c r="C166" s="32"/>
      <c r="D166" s="32"/>
    </row>
    <row r="167" spans="1:4">
      <c r="A167" s="37"/>
      <c r="B167" s="37"/>
      <c r="C167" s="32"/>
      <c r="D167" s="32"/>
    </row>
    <row r="168" spans="1:4">
      <c r="A168" s="37"/>
      <c r="B168" s="37"/>
      <c r="C168" s="32"/>
      <c r="D168" s="32"/>
    </row>
    <row r="169" spans="1:4">
      <c r="A169" s="37"/>
      <c r="B169" s="37"/>
      <c r="C169" s="32"/>
      <c r="D169" s="32"/>
    </row>
    <row r="170" spans="1:4">
      <c r="A170" s="37"/>
      <c r="B170" s="37"/>
      <c r="C170" s="32"/>
      <c r="D170" s="32"/>
    </row>
    <row r="171" spans="1:4">
      <c r="A171" s="37"/>
      <c r="B171" s="37"/>
      <c r="C171" s="32"/>
      <c r="D171" s="32"/>
    </row>
    <row r="172" spans="1:4">
      <c r="A172" s="37"/>
      <c r="B172" s="37"/>
      <c r="C172" s="32"/>
      <c r="D172" s="32"/>
    </row>
    <row r="173" spans="1:4">
      <c r="A173" s="37"/>
      <c r="B173" s="37"/>
      <c r="C173" s="32"/>
      <c r="D173" s="32"/>
    </row>
    <row r="174" spans="1:4">
      <c r="A174" s="37"/>
      <c r="B174" s="37"/>
      <c r="C174" s="32"/>
      <c r="D174" s="32"/>
    </row>
    <row r="175" spans="1:4">
      <c r="A175" s="37"/>
      <c r="B175" s="37"/>
      <c r="C175" s="32"/>
      <c r="D175" s="32"/>
    </row>
    <row r="176" spans="1:4">
      <c r="A176" s="37"/>
      <c r="B176" s="37"/>
      <c r="C176" s="32"/>
      <c r="D176" s="32"/>
    </row>
    <row r="177" spans="1:4">
      <c r="A177" s="37"/>
      <c r="B177" s="37"/>
      <c r="C177" s="32"/>
      <c r="D177" s="32"/>
    </row>
    <row r="178" spans="1:4">
      <c r="A178" s="37"/>
      <c r="B178" s="37"/>
      <c r="C178" s="32"/>
      <c r="D178" s="32"/>
    </row>
    <row r="179" spans="1:4">
      <c r="A179" s="37"/>
      <c r="B179" s="37"/>
      <c r="C179" s="32"/>
      <c r="D179" s="32"/>
    </row>
    <row r="180" spans="1:4">
      <c r="A180" s="37"/>
      <c r="B180" s="37"/>
      <c r="C180" s="32"/>
      <c r="D180" s="32"/>
    </row>
    <row r="181" spans="1:4">
      <c r="A181" s="37"/>
      <c r="B181" s="37"/>
      <c r="C181" s="32"/>
      <c r="D181" s="32"/>
    </row>
    <row r="182" spans="1:4">
      <c r="A182" s="37"/>
      <c r="B182" s="37"/>
      <c r="C182" s="32"/>
      <c r="D182" s="32"/>
    </row>
    <row r="183" spans="1:4">
      <c r="A183" s="37"/>
      <c r="B183" s="37"/>
      <c r="C183" s="32"/>
      <c r="D183" s="32"/>
    </row>
    <row r="184" spans="1:4">
      <c r="A184" s="37"/>
      <c r="B184" s="37"/>
      <c r="C184" s="32"/>
      <c r="D184" s="32"/>
    </row>
    <row r="185" spans="1:4">
      <c r="A185" s="37"/>
      <c r="B185" s="37"/>
      <c r="C185" s="32"/>
      <c r="D185" s="32"/>
    </row>
    <row r="186" spans="1:4">
      <c r="A186" s="37"/>
      <c r="B186" s="37"/>
      <c r="C186" s="32"/>
      <c r="D186" s="32"/>
    </row>
    <row r="187" spans="1:4">
      <c r="A187" s="37"/>
      <c r="B187" s="37"/>
      <c r="C187" s="32"/>
      <c r="D187" s="32"/>
    </row>
    <row r="188" spans="1:4">
      <c r="A188" s="37"/>
      <c r="B188" s="37"/>
      <c r="C188" s="32"/>
      <c r="D188" s="32"/>
    </row>
    <row r="189" spans="1:4">
      <c r="A189" s="37"/>
      <c r="B189" s="37"/>
      <c r="C189" s="32"/>
      <c r="D189" s="32"/>
    </row>
    <row r="190" spans="1:4">
      <c r="A190" s="37"/>
      <c r="B190" s="37"/>
      <c r="C190" s="32"/>
      <c r="D190" s="32"/>
    </row>
    <row r="191" spans="1:4">
      <c r="A191" s="37"/>
      <c r="B191" s="37"/>
      <c r="C191" s="32"/>
      <c r="D191" s="32"/>
    </row>
    <row r="192" spans="1:4">
      <c r="A192" s="37"/>
      <c r="B192" s="37"/>
      <c r="C192" s="32"/>
      <c r="D192" s="32"/>
    </row>
    <row r="193" spans="1:4">
      <c r="A193" s="37"/>
      <c r="B193" s="37"/>
      <c r="C193" s="32"/>
      <c r="D193" s="32"/>
    </row>
    <row r="194" spans="1:4">
      <c r="A194" s="37"/>
      <c r="B194" s="37"/>
      <c r="C194" s="32"/>
      <c r="D194" s="32"/>
    </row>
    <row r="195" spans="1:4">
      <c r="A195" s="37"/>
      <c r="B195" s="37"/>
      <c r="C195" s="32"/>
      <c r="D195" s="32"/>
    </row>
    <row r="196" spans="1:4">
      <c r="A196" s="37"/>
      <c r="B196" s="37"/>
      <c r="C196" s="32"/>
      <c r="D196" s="32"/>
    </row>
    <row r="197" spans="1:4">
      <c r="A197" s="37"/>
      <c r="B197" s="37"/>
      <c r="C197" s="32"/>
      <c r="D197" s="32"/>
    </row>
    <row r="198" spans="1:4">
      <c r="A198" s="37"/>
      <c r="B198" s="37"/>
      <c r="C198" s="32"/>
      <c r="D198" s="32"/>
    </row>
    <row r="199" spans="1:4">
      <c r="A199" s="37"/>
      <c r="B199" s="37"/>
      <c r="C199" s="32"/>
      <c r="D199" s="32"/>
    </row>
    <row r="200" spans="1:4">
      <c r="A200" s="37"/>
      <c r="B200" s="37"/>
      <c r="C200" s="32"/>
      <c r="D200" s="32"/>
    </row>
    <row r="201" spans="1:4">
      <c r="A201" s="37"/>
      <c r="B201" s="37"/>
      <c r="C201" s="32"/>
      <c r="D201" s="32"/>
    </row>
    <row r="202" spans="1:4">
      <c r="A202" s="37"/>
      <c r="B202" s="37"/>
      <c r="C202" s="32"/>
      <c r="D202" s="32"/>
    </row>
    <row r="203" spans="1:4">
      <c r="A203" s="37"/>
      <c r="B203" s="37"/>
      <c r="C203" s="32"/>
      <c r="D203" s="32"/>
    </row>
    <row r="204" spans="1:4">
      <c r="A204" s="37"/>
      <c r="B204" s="37"/>
      <c r="C204" s="32"/>
      <c r="D204" s="32"/>
    </row>
    <row r="205" spans="1:4">
      <c r="A205" s="37"/>
      <c r="B205" s="37"/>
      <c r="C205" s="32"/>
      <c r="D205" s="32"/>
    </row>
    <row r="206" spans="1:4">
      <c r="A206" s="37"/>
      <c r="B206" s="37"/>
      <c r="C206" s="32"/>
      <c r="D206" s="32"/>
    </row>
    <row r="207" spans="1:4">
      <c r="A207" s="37"/>
      <c r="B207" s="37"/>
      <c r="C207" s="32"/>
      <c r="D207" s="32"/>
    </row>
    <row r="208" spans="1:4">
      <c r="A208" s="37"/>
      <c r="B208" s="37"/>
      <c r="C208" s="32"/>
      <c r="D208" s="32"/>
    </row>
    <row r="209" spans="1:4">
      <c r="A209" s="37"/>
      <c r="B209" s="37"/>
      <c r="C209" s="32"/>
      <c r="D209" s="32"/>
    </row>
    <row r="210" spans="1:4">
      <c r="A210" s="37"/>
      <c r="B210" s="37"/>
      <c r="C210" s="32"/>
      <c r="D210" s="32"/>
    </row>
    <row r="211" spans="1:4">
      <c r="A211" s="37"/>
      <c r="B211" s="37"/>
      <c r="C211" s="32"/>
      <c r="D211" s="32"/>
    </row>
    <row r="212" spans="1:4">
      <c r="A212" s="37"/>
      <c r="B212" s="37"/>
      <c r="C212" s="32"/>
      <c r="D212" s="32"/>
    </row>
    <row r="213" spans="1:4">
      <c r="A213" s="37"/>
      <c r="B213" s="37"/>
      <c r="C213" s="32"/>
      <c r="D213" s="32"/>
    </row>
    <row r="214" spans="1:4">
      <c r="A214" s="37"/>
      <c r="B214" s="37"/>
      <c r="C214" s="32"/>
      <c r="D214" s="32"/>
    </row>
    <row r="215" spans="1:4">
      <c r="A215" s="37"/>
      <c r="B215" s="37"/>
      <c r="C215" s="32"/>
      <c r="D215" s="32"/>
    </row>
    <row r="216" spans="1:4">
      <c r="A216" s="37"/>
      <c r="B216" s="37"/>
      <c r="C216" s="32"/>
      <c r="D216" s="32"/>
    </row>
    <row r="217" spans="1:4">
      <c r="A217" s="37"/>
      <c r="B217" s="37"/>
      <c r="C217" s="32"/>
      <c r="D217" s="32"/>
    </row>
    <row r="218" spans="1:4">
      <c r="A218" s="37"/>
      <c r="B218" s="37"/>
      <c r="C218" s="32"/>
      <c r="D218" s="32"/>
    </row>
    <row r="219" spans="1:4">
      <c r="A219" s="37"/>
      <c r="B219" s="37"/>
      <c r="C219" s="32"/>
      <c r="D219" s="32"/>
    </row>
    <row r="220" spans="1:4">
      <c r="A220" s="37"/>
      <c r="B220" s="37"/>
      <c r="C220" s="32"/>
      <c r="D220" s="32"/>
    </row>
    <row r="221" spans="1:4">
      <c r="A221" s="37"/>
      <c r="B221" s="37"/>
      <c r="C221" s="32"/>
      <c r="D221" s="32"/>
    </row>
    <row r="222" spans="1:4">
      <c r="A222" s="37"/>
      <c r="B222" s="37"/>
      <c r="C222" s="32"/>
      <c r="D222" s="32"/>
    </row>
    <row r="223" spans="1:4">
      <c r="A223" s="37"/>
      <c r="B223" s="37"/>
      <c r="C223" s="32"/>
      <c r="D223" s="32"/>
    </row>
    <row r="224" spans="1:4">
      <c r="A224" s="37"/>
      <c r="B224" s="37"/>
      <c r="C224" s="32"/>
      <c r="D224" s="32"/>
    </row>
    <row r="225" spans="1:4">
      <c r="A225" s="37"/>
      <c r="B225" s="37"/>
      <c r="C225" s="32"/>
      <c r="D225" s="32"/>
    </row>
    <row r="226" spans="1:4">
      <c r="A226" s="37"/>
      <c r="B226" s="37"/>
      <c r="C226" s="32"/>
      <c r="D226" s="32"/>
    </row>
    <row r="227" spans="1:4">
      <c r="A227" s="37"/>
      <c r="B227" s="37"/>
      <c r="C227" s="32"/>
      <c r="D227" s="32"/>
    </row>
    <row r="228" spans="1:4">
      <c r="A228" s="37"/>
      <c r="B228" s="37"/>
      <c r="C228" s="32"/>
      <c r="D228" s="32"/>
    </row>
    <row r="229" spans="1:4">
      <c r="A229" s="37"/>
      <c r="B229" s="37"/>
      <c r="C229" s="32"/>
      <c r="D229" s="32"/>
    </row>
    <row r="230" spans="1:4">
      <c r="A230" s="37"/>
      <c r="B230" s="37"/>
      <c r="C230" s="32"/>
      <c r="D230" s="32"/>
    </row>
  </sheetData>
  <protectedRanges>
    <protectedRange sqref="A86:D90" name="Range1"/>
  </protectedRanges>
  <sortState xmlns:xlrd2="http://schemas.microsoft.com/office/spreadsheetml/2017/richdata2" ref="A21:U101">
    <sortCondition ref="C21:C101"/>
  </sortState>
  <phoneticPr fontId="8" type="noConversion"/>
  <hyperlinks>
    <hyperlink ref="H3082" r:id="rId1" display="http://vsolj.cetus-net.org/bulletin.html" xr:uid="{00000000-0004-0000-0000-000000000000}"/>
    <hyperlink ref="H64814" r:id="rId2" display="http://vsolj.cetus-net.org/bulletin.html" xr:uid="{00000000-0004-0000-0000-000001000000}"/>
    <hyperlink ref="H64807" r:id="rId3" display="https://www.aavso.org/ejaavso" xr:uid="{00000000-0004-0000-0000-000002000000}"/>
    <hyperlink ref="AP1665" r:id="rId4" display="http://cdsbib.u-strasbg.fr/cgi-bin/cdsbib?1990RMxAA..21..381G" xr:uid="{00000000-0004-0000-0000-000003000000}"/>
    <hyperlink ref="AP1662" r:id="rId5" display="http://cdsbib.u-strasbg.fr/cgi-bin/cdsbib?1990RMxAA..21..381G" xr:uid="{00000000-0004-0000-0000-000004000000}"/>
    <hyperlink ref="AP1664" r:id="rId6" display="http://cdsbib.u-strasbg.fr/cgi-bin/cdsbib?1990RMxAA..21..381G" xr:uid="{00000000-0004-0000-0000-000005000000}"/>
    <hyperlink ref="AP1640" r:id="rId7" display="http://cdsbib.u-strasbg.fr/cgi-bin/cdsbib?1990RMxAA..21..381G" xr:uid="{00000000-0004-0000-0000-000006000000}"/>
    <hyperlink ref="I64814" r:id="rId8" display="http://vsolj.cetus-net.org/bulletin.html" xr:uid="{00000000-0004-0000-0000-000007000000}"/>
    <hyperlink ref="AQ1801" r:id="rId9" display="http://cdsbib.u-strasbg.fr/cgi-bin/cdsbib?1990RMxAA..21..381G" xr:uid="{00000000-0004-0000-0000-000008000000}"/>
    <hyperlink ref="AQ3445" r:id="rId10" display="http://cdsbib.u-strasbg.fr/cgi-bin/cdsbib?1990RMxAA..21..381G" xr:uid="{00000000-0004-0000-0000-000009000000}"/>
    <hyperlink ref="AQ1802" r:id="rId11" display="http://cdsbib.u-strasbg.fr/cgi-bin/cdsbib?1990RMxAA..21..381G" xr:uid="{00000000-0004-0000-0000-00000A000000}"/>
    <hyperlink ref="H64811" r:id="rId12" display="https://www.aavso.org/ejaavso" xr:uid="{00000000-0004-0000-0000-00000B000000}"/>
    <hyperlink ref="H2652" r:id="rId13" display="http://vsolj.cetus-net.org/bulletin.html" xr:uid="{00000000-0004-0000-0000-00000C000000}"/>
    <hyperlink ref="AP5890" r:id="rId14" display="http://cdsbib.u-strasbg.fr/cgi-bin/cdsbib?1990RMxAA..21..381G" xr:uid="{00000000-0004-0000-0000-00000D000000}"/>
    <hyperlink ref="AP5893" r:id="rId15" display="http://cdsbib.u-strasbg.fr/cgi-bin/cdsbib?1990RMxAA..21..381G" xr:uid="{00000000-0004-0000-0000-00000E000000}"/>
    <hyperlink ref="AP5891" r:id="rId16" display="http://cdsbib.u-strasbg.fr/cgi-bin/cdsbib?1990RMxAA..21..381G" xr:uid="{00000000-0004-0000-0000-00000F000000}"/>
    <hyperlink ref="AP5869" r:id="rId17" display="http://cdsbib.u-strasbg.fr/cgi-bin/cdsbib?1990RMxAA..21..381G" xr:uid="{00000000-0004-0000-0000-000010000000}"/>
    <hyperlink ref="I2652" r:id="rId18" display="http://vsolj.cetus-net.org/bulletin.html" xr:uid="{00000000-0004-0000-0000-000011000000}"/>
    <hyperlink ref="AQ6003" r:id="rId19" display="http://cdsbib.u-strasbg.fr/cgi-bin/cdsbib?1990RMxAA..21..381G" xr:uid="{00000000-0004-0000-0000-000012000000}"/>
    <hyperlink ref="AQ555" r:id="rId20" display="http://cdsbib.u-strasbg.fr/cgi-bin/cdsbib?1990RMxAA..21..381G" xr:uid="{00000000-0004-0000-0000-000013000000}"/>
    <hyperlink ref="AQ600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V3" sqref="V3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68" t="s">
        <v>73</v>
      </c>
      <c r="B1" s="39"/>
      <c r="C1" s="39"/>
      <c r="D1" s="47" t="s">
        <v>153</v>
      </c>
      <c r="E1" s="39"/>
      <c r="F1" s="39"/>
      <c r="G1" s="39"/>
      <c r="H1" s="39"/>
      <c r="I1" s="39"/>
      <c r="J1" s="39"/>
      <c r="K1" s="39"/>
      <c r="L1" s="39"/>
      <c r="M1" s="69" t="s">
        <v>74</v>
      </c>
      <c r="N1" s="39" t="s">
        <v>75</v>
      </c>
      <c r="O1" s="39">
        <f ca="1">H18*J18-I18*I18</f>
        <v>685.48381341146705</v>
      </c>
      <c r="P1" s="39" t="s">
        <v>147</v>
      </c>
      <c r="Q1" s="39"/>
      <c r="R1" s="39"/>
      <c r="S1" s="39"/>
      <c r="T1" s="39"/>
      <c r="U1" s="7" t="s">
        <v>129</v>
      </c>
      <c r="V1" s="70" t="s">
        <v>131</v>
      </c>
      <c r="W1" s="39"/>
      <c r="X1" s="39"/>
      <c r="Y1" s="39"/>
      <c r="Z1" s="39"/>
      <c r="AA1" s="39">
        <v>1</v>
      </c>
      <c r="AB1" s="39" t="s">
        <v>76</v>
      </c>
      <c r="AC1" s="39"/>
      <c r="AD1" s="39"/>
      <c r="AE1" s="39"/>
      <c r="AF1" s="39"/>
      <c r="AG1" s="39"/>
      <c r="AH1" s="39"/>
      <c r="AI1" s="39"/>
    </row>
    <row r="2" spans="1: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69" t="s">
        <v>77</v>
      </c>
      <c r="N2" s="39" t="s">
        <v>78</v>
      </c>
      <c r="O2" s="39">
        <f ca="1">+F18*J18-H18*I18</f>
        <v>1067.0248615439032</v>
      </c>
      <c r="P2" s="39" t="s">
        <v>148</v>
      </c>
      <c r="Q2" s="39"/>
      <c r="R2" s="39"/>
      <c r="S2" s="39"/>
      <c r="T2" s="39"/>
      <c r="U2" s="39">
        <v>-1.8</v>
      </c>
      <c r="V2" s="39">
        <f t="shared" ref="V2:V28" ca="1" si="0">+E$4+E$5*U2+E$6*U2^2</f>
        <v>4.5665160298728767E-2</v>
      </c>
      <c r="W2" s="39"/>
      <c r="X2" s="39"/>
      <c r="Y2" s="39"/>
      <c r="Z2" s="39"/>
      <c r="AA2" s="39">
        <v>2</v>
      </c>
      <c r="AB2" s="39" t="s">
        <v>70</v>
      </c>
      <c r="AC2" s="39"/>
      <c r="AD2" s="39"/>
      <c r="AE2" s="39"/>
      <c r="AF2" s="39"/>
      <c r="AG2" s="39"/>
      <c r="AH2" s="39"/>
      <c r="AI2" s="39"/>
    </row>
    <row r="3" spans="1:35" ht="13.5" thickBot="1">
      <c r="A3" s="39" t="s">
        <v>79</v>
      </c>
      <c r="B3" s="39" t="s">
        <v>80</v>
      </c>
      <c r="C3" s="39"/>
      <c r="D3" s="39"/>
      <c r="E3" s="57" t="s">
        <v>81</v>
      </c>
      <c r="F3" s="57" t="s">
        <v>82</v>
      </c>
      <c r="G3" s="57" t="s">
        <v>83</v>
      </c>
      <c r="H3" s="57" t="s">
        <v>84</v>
      </c>
      <c r="I3" s="39"/>
      <c r="J3" s="39"/>
      <c r="K3" s="39"/>
      <c r="L3" s="39"/>
      <c r="M3" s="69" t="s">
        <v>85</v>
      </c>
      <c r="N3" s="39" t="s">
        <v>86</v>
      </c>
      <c r="O3" s="39">
        <f ca="1">+F18*I18-H18*H18</f>
        <v>355.51428664632567</v>
      </c>
      <c r="P3" s="39" t="s">
        <v>149</v>
      </c>
      <c r="Q3" s="39"/>
      <c r="R3" s="39"/>
      <c r="S3" s="39"/>
      <c r="T3" s="39"/>
      <c r="U3" s="39">
        <v>-1.6</v>
      </c>
      <c r="V3" s="39">
        <f t="shared" ca="1" si="0"/>
        <v>4.3028199486806772E-2</v>
      </c>
      <c r="W3" s="39"/>
      <c r="X3" s="39"/>
      <c r="Y3" s="39"/>
      <c r="Z3" s="39"/>
      <c r="AA3" s="39">
        <v>3</v>
      </c>
      <c r="AB3" s="39" t="s">
        <v>87</v>
      </c>
      <c r="AC3" s="39"/>
      <c r="AD3" s="39"/>
      <c r="AE3" s="39"/>
      <c r="AF3" s="39"/>
      <c r="AG3" s="39"/>
      <c r="AH3" s="39"/>
      <c r="AI3" s="39"/>
    </row>
    <row r="4" spans="1:35">
      <c r="A4" s="39" t="s">
        <v>88</v>
      </c>
      <c r="B4" s="39" t="s">
        <v>89</v>
      </c>
      <c r="C4" s="39"/>
      <c r="D4" s="71" t="s">
        <v>90</v>
      </c>
      <c r="E4" s="72">
        <f ca="1">(G18*O1-K18*O2+L18*O3)/O7</f>
        <v>9.7845530226422367E-3</v>
      </c>
      <c r="F4" s="73">
        <f ca="1">+E7/O7*O18</f>
        <v>1.8734746959172468E-3</v>
      </c>
      <c r="G4" s="74">
        <v>1E-4</v>
      </c>
      <c r="H4" s="75">
        <f ca="1">ABS(F4/E4)</f>
        <v>0.19147269084053986</v>
      </c>
      <c r="I4" s="39"/>
      <c r="J4" s="39"/>
      <c r="K4" s="39"/>
      <c r="L4" s="39"/>
      <c r="M4" s="69" t="s">
        <v>91</v>
      </c>
      <c r="N4" s="39" t="s">
        <v>92</v>
      </c>
      <c r="O4" s="39">
        <f ca="1">+C18*J18-H18*H18</f>
        <v>1708.2954586855813</v>
      </c>
      <c r="P4" s="39" t="s">
        <v>150</v>
      </c>
      <c r="Q4" s="39"/>
      <c r="R4" s="39"/>
      <c r="S4" s="39"/>
      <c r="T4" s="39"/>
      <c r="U4" s="39">
        <v>-1.4</v>
      </c>
      <c r="V4" s="39">
        <f t="shared" ca="1" si="0"/>
        <v>4.0053795342418416E-2</v>
      </c>
      <c r="W4" s="39"/>
      <c r="X4" s="39"/>
      <c r="Y4" s="39"/>
      <c r="Z4" s="39"/>
      <c r="AA4" s="39">
        <v>4</v>
      </c>
      <c r="AB4" s="39" t="s">
        <v>93</v>
      </c>
      <c r="AC4" s="39"/>
      <c r="AD4" s="39"/>
      <c r="AE4" s="39"/>
      <c r="AF4" s="39"/>
      <c r="AG4" s="39"/>
      <c r="AH4" s="39"/>
      <c r="AI4" s="39"/>
    </row>
    <row r="5" spans="1:35">
      <c r="A5" s="39" t="s">
        <v>94</v>
      </c>
      <c r="B5" s="76">
        <v>40323</v>
      </c>
      <c r="C5" s="39"/>
      <c r="D5" s="77" t="s">
        <v>95</v>
      </c>
      <c r="E5" s="78">
        <f ca="1">+(-G18*O2+K18*O4-L18*O5)/O7</f>
        <v>-2.7526145689429814E-2</v>
      </c>
      <c r="F5" s="79">
        <f ca="1">P18*E7/O7</f>
        <v>2.9577299827305407E-3</v>
      </c>
      <c r="G5" s="80">
        <v>9.9999999999999995E-7</v>
      </c>
      <c r="H5" s="75">
        <f ca="1">ABS(F5/E5)</f>
        <v>0.10745165763858922</v>
      </c>
      <c r="I5" s="39"/>
      <c r="J5" s="39"/>
      <c r="K5" s="39"/>
      <c r="L5" s="39"/>
      <c r="M5" s="69" t="s">
        <v>96</v>
      </c>
      <c r="N5" s="39" t="s">
        <v>97</v>
      </c>
      <c r="O5" s="39">
        <f ca="1">+C18*I18-F18*H18</f>
        <v>577.29473593203511</v>
      </c>
      <c r="P5" s="39" t="s">
        <v>151</v>
      </c>
      <c r="Q5" s="39"/>
      <c r="R5" s="39"/>
      <c r="S5" s="39"/>
      <c r="T5" s="39"/>
      <c r="U5" s="39">
        <v>-1.2</v>
      </c>
      <c r="V5" s="39">
        <f t="shared" ca="1" si="0"/>
        <v>3.6741947865563729E-2</v>
      </c>
      <c r="W5" s="39"/>
      <c r="X5" s="39"/>
      <c r="Y5" s="39"/>
      <c r="Z5" s="39"/>
      <c r="AA5" s="39">
        <v>5</v>
      </c>
      <c r="AB5" s="39" t="s">
        <v>98</v>
      </c>
      <c r="AC5" s="39"/>
      <c r="AD5" s="39"/>
      <c r="AE5" s="39"/>
      <c r="AF5" s="39"/>
      <c r="AG5" s="39"/>
      <c r="AH5" s="39"/>
      <c r="AI5" s="39"/>
    </row>
    <row r="6" spans="1:35" ht="13.5" thickBot="1">
      <c r="A6" s="39"/>
      <c r="B6" s="39"/>
      <c r="C6" s="39"/>
      <c r="D6" s="81" t="s">
        <v>99</v>
      </c>
      <c r="E6" s="82">
        <f ca="1">+(G18*O3-K18*O5+L18*O6)/O7</f>
        <v>-4.2180416558293635E-3</v>
      </c>
      <c r="F6" s="83">
        <f ca="1">Q18*E7/O7</f>
        <v>1.0086114067909117E-3</v>
      </c>
      <c r="G6" s="84">
        <v>1E-10</v>
      </c>
      <c r="H6" s="75">
        <f ca="1">ABS(F6/E6)</f>
        <v>0.23911840827769057</v>
      </c>
      <c r="I6" s="39"/>
      <c r="J6" s="39"/>
      <c r="K6" s="39"/>
      <c r="L6" s="39"/>
      <c r="M6" s="85" t="s">
        <v>100</v>
      </c>
      <c r="N6" s="86" t="s">
        <v>101</v>
      </c>
      <c r="O6" s="86">
        <f ca="1">+C18*H18-F18*F18</f>
        <v>197.02113991526176</v>
      </c>
      <c r="P6" s="39" t="s">
        <v>152</v>
      </c>
      <c r="Q6" s="39"/>
      <c r="R6" s="39"/>
      <c r="S6" s="39"/>
      <c r="T6" s="39"/>
      <c r="U6" s="39">
        <v>-1</v>
      </c>
      <c r="V6" s="39">
        <f t="shared" ca="1" si="0"/>
        <v>3.3092657056242689E-2</v>
      </c>
      <c r="W6" s="39"/>
      <c r="X6" s="39"/>
      <c r="Y6" s="39"/>
      <c r="Z6" s="39"/>
      <c r="AA6" s="39">
        <v>6</v>
      </c>
      <c r="AB6" s="39" t="s">
        <v>102</v>
      </c>
      <c r="AC6" s="39"/>
      <c r="AD6" s="39"/>
      <c r="AE6" s="39"/>
      <c r="AF6" s="39"/>
      <c r="AG6" s="39"/>
      <c r="AH6" s="39"/>
      <c r="AI6" s="39"/>
    </row>
    <row r="7" spans="1:35">
      <c r="A7" s="39"/>
      <c r="B7" s="39"/>
      <c r="C7" s="39"/>
      <c r="D7" s="47" t="s">
        <v>103</v>
      </c>
      <c r="E7" s="87">
        <f ca="1">SQRT(N18/(B15-3))</f>
        <v>9.5825999376020199E-4</v>
      </c>
      <c r="F7" s="39"/>
      <c r="G7" s="88">
        <f>+B22</f>
        <v>-1.1653999863483477E-2</v>
      </c>
      <c r="H7" s="39"/>
      <c r="I7" s="39"/>
      <c r="J7" s="39"/>
      <c r="K7" s="39"/>
      <c r="L7" s="39"/>
      <c r="M7" s="69" t="s">
        <v>104</v>
      </c>
      <c r="N7" s="39" t="s">
        <v>105</v>
      </c>
      <c r="O7" s="39">
        <f ca="1">+C18*O1-F18*O2+H18*O3</f>
        <v>137.0891381835936</v>
      </c>
      <c r="P7" s="39"/>
      <c r="Q7" s="39"/>
      <c r="R7" s="39"/>
      <c r="S7" s="39"/>
      <c r="T7" s="39"/>
      <c r="U7" s="39">
        <v>-0.8</v>
      </c>
      <c r="V7" s="39">
        <f t="shared" ca="1" si="0"/>
        <v>2.9105922914455296E-2</v>
      </c>
      <c r="W7" s="39"/>
      <c r="X7" s="39"/>
      <c r="Y7" s="39"/>
      <c r="Z7" s="39"/>
      <c r="AA7" s="39">
        <v>7</v>
      </c>
      <c r="AB7" s="39" t="s">
        <v>106</v>
      </c>
      <c r="AC7" s="39"/>
      <c r="AD7" s="39"/>
      <c r="AE7" s="39"/>
      <c r="AF7" s="39"/>
      <c r="AG7" s="39"/>
      <c r="AH7" s="39"/>
      <c r="AI7" s="39"/>
    </row>
    <row r="8" spans="1:35">
      <c r="A8" s="41">
        <v>21</v>
      </c>
      <c r="B8" s="39" t="s">
        <v>109</v>
      </c>
      <c r="C8" s="89">
        <v>21</v>
      </c>
      <c r="D8" s="47" t="s">
        <v>140</v>
      </c>
      <c r="E8" s="39"/>
      <c r="F8" s="90">
        <f ca="1">CORREL(INDIRECT(E12):INDIRECT(E13),INDIRECT(M12):INDIRECT(M13))</f>
        <v>0.99761761662200366</v>
      </c>
      <c r="G8" s="87"/>
      <c r="H8" s="39"/>
      <c r="I8" s="39"/>
      <c r="J8" s="39"/>
      <c r="K8" s="88"/>
      <c r="L8" s="39"/>
      <c r="M8" s="39"/>
      <c r="N8" s="39"/>
      <c r="O8" s="39"/>
      <c r="P8" s="39"/>
      <c r="Q8" s="39"/>
      <c r="R8" s="39"/>
      <c r="S8" s="39"/>
      <c r="T8" s="39"/>
      <c r="U8" s="39">
        <v>-0.6</v>
      </c>
      <c r="V8" s="39">
        <f t="shared" ca="1" si="0"/>
        <v>2.4781745440201553E-2</v>
      </c>
      <c r="W8" s="39"/>
      <c r="X8" s="39"/>
      <c r="Y8" s="39"/>
      <c r="Z8" s="39"/>
      <c r="AA8" s="39">
        <v>8</v>
      </c>
      <c r="AB8" s="39" t="s">
        <v>107</v>
      </c>
      <c r="AC8" s="39"/>
      <c r="AD8" s="39"/>
      <c r="AE8" s="39"/>
      <c r="AF8" s="39"/>
      <c r="AG8" s="39"/>
      <c r="AH8" s="39"/>
      <c r="AI8" s="39"/>
    </row>
    <row r="9" spans="1:35">
      <c r="A9" s="41">
        <f>20+COUNT(A21:A1444)</f>
        <v>58</v>
      </c>
      <c r="B9" s="39" t="s">
        <v>111</v>
      </c>
      <c r="C9" s="89">
        <f>A9</f>
        <v>58</v>
      </c>
      <c r="D9" s="39"/>
      <c r="E9" s="91">
        <f ca="1">E6*G6</f>
        <v>-4.2180416558293638E-13</v>
      </c>
      <c r="F9" s="92">
        <f ca="1">H6</f>
        <v>0.23911840827769057</v>
      </c>
      <c r="G9" s="93">
        <f ca="1">F8</f>
        <v>0.99761761662200366</v>
      </c>
      <c r="H9" s="39"/>
      <c r="I9" s="39"/>
      <c r="J9" s="39"/>
      <c r="K9" s="88"/>
      <c r="L9" s="39"/>
      <c r="M9" s="39"/>
      <c r="N9" s="39"/>
      <c r="O9" s="39"/>
      <c r="P9" s="39"/>
      <c r="Q9" s="39"/>
      <c r="R9" s="39"/>
      <c r="S9" s="39"/>
      <c r="T9" s="39"/>
      <c r="U9" s="39">
        <v>-0.4</v>
      </c>
      <c r="V9" s="39">
        <f t="shared" ca="1" si="0"/>
        <v>2.0120124633481465E-2</v>
      </c>
      <c r="W9" s="39"/>
      <c r="X9" s="39"/>
      <c r="Y9" s="39"/>
      <c r="Z9" s="39"/>
      <c r="AA9" s="39">
        <v>9</v>
      </c>
      <c r="AB9" s="39" t="s">
        <v>34</v>
      </c>
      <c r="AC9" s="39"/>
      <c r="AD9" s="39"/>
      <c r="AE9" s="39"/>
      <c r="AF9" s="39"/>
      <c r="AG9" s="39"/>
      <c r="AH9" s="39"/>
      <c r="AI9" s="39"/>
    </row>
    <row r="10" spans="1:35">
      <c r="A10" s="55" t="s">
        <v>4</v>
      </c>
      <c r="B10" s="56">
        <f>Active!C8</f>
        <v>0.33314300000000002</v>
      </c>
      <c r="C10" s="39"/>
      <c r="D10" s="39" t="s">
        <v>141</v>
      </c>
      <c r="E10" s="39">
        <f ca="1">2*E9*365.2422/B10</f>
        <v>-9.2489220188733352E-10</v>
      </c>
      <c r="F10" s="39" t="s">
        <v>142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>
        <v>-0.2</v>
      </c>
      <c r="V10" s="39">
        <f t="shared" ca="1" si="0"/>
        <v>1.5121060494295025E-2</v>
      </c>
      <c r="W10" s="39"/>
      <c r="X10" s="39"/>
      <c r="Y10" s="39"/>
      <c r="Z10" s="39"/>
      <c r="AA10" s="39">
        <v>10</v>
      </c>
      <c r="AB10" s="39" t="s">
        <v>108</v>
      </c>
      <c r="AC10" s="39"/>
      <c r="AD10" s="39"/>
      <c r="AE10" s="39"/>
      <c r="AF10" s="39"/>
      <c r="AG10" s="39"/>
      <c r="AH10" s="39"/>
      <c r="AI10" s="39"/>
    </row>
    <row r="11" spans="1: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>
        <v>0</v>
      </c>
      <c r="V11" s="39">
        <f t="shared" ca="1" si="0"/>
        <v>9.7845530226422367E-3</v>
      </c>
      <c r="W11" s="39"/>
      <c r="X11" s="39"/>
      <c r="Y11" s="39"/>
      <c r="Z11" s="39"/>
      <c r="AA11" s="39">
        <v>11</v>
      </c>
      <c r="AB11" s="39" t="s">
        <v>72</v>
      </c>
      <c r="AC11" s="39"/>
      <c r="AD11" s="39"/>
      <c r="AE11" s="39"/>
      <c r="AF11" s="39"/>
      <c r="AG11" s="39"/>
      <c r="AH11" s="39"/>
      <c r="AI11" s="39"/>
    </row>
    <row r="12" spans="1:35">
      <c r="A12" s="39"/>
      <c r="B12" s="39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39"/>
      <c r="S12" s="39"/>
      <c r="T12" s="39"/>
      <c r="U12" s="39">
        <v>0.2</v>
      </c>
      <c r="V12" s="39">
        <f t="shared" ca="1" si="0"/>
        <v>4.1106022185230986E-3</v>
      </c>
      <c r="W12" s="39"/>
      <c r="X12" s="39"/>
      <c r="Y12" s="39"/>
      <c r="Z12" s="39"/>
      <c r="AA12" s="39">
        <v>12</v>
      </c>
      <c r="AB12" s="39" t="s">
        <v>110</v>
      </c>
      <c r="AC12" s="39"/>
      <c r="AD12" s="39"/>
      <c r="AE12" s="39"/>
      <c r="AF12" s="39"/>
      <c r="AG12" s="39"/>
      <c r="AH12" s="39"/>
      <c r="AI12" s="39"/>
    </row>
    <row r="13" spans="1:35">
      <c r="A13" s="39"/>
      <c r="B13" s="39"/>
      <c r="C13" s="4" t="str">
        <f t="shared" si="1"/>
        <v>C58</v>
      </c>
      <c r="D13" s="4" t="str">
        <f t="shared" si="1"/>
        <v>D58</v>
      </c>
      <c r="E13" s="4" t="str">
        <f t="shared" si="1"/>
        <v>E58</v>
      </c>
      <c r="F13" s="4" t="str">
        <f t="shared" si="1"/>
        <v>F58</v>
      </c>
      <c r="G13" s="4" t="str">
        <f t="shared" si="1"/>
        <v>G58</v>
      </c>
      <c r="H13" s="4" t="str">
        <f t="shared" si="1"/>
        <v>H58</v>
      </c>
      <c r="I13" s="4" t="str">
        <f t="shared" si="1"/>
        <v>I58</v>
      </c>
      <c r="J13" s="4" t="str">
        <f t="shared" si="1"/>
        <v>J58</v>
      </c>
      <c r="K13" s="4" t="str">
        <f t="shared" si="1"/>
        <v>K58</v>
      </c>
      <c r="L13" s="4" t="str">
        <f t="shared" si="1"/>
        <v>L58</v>
      </c>
      <c r="M13" s="4" t="str">
        <f t="shared" si="1"/>
        <v>M58</v>
      </c>
      <c r="N13" s="4" t="str">
        <f t="shared" si="1"/>
        <v>N58</v>
      </c>
      <c r="O13" s="4" t="str">
        <f t="shared" si="1"/>
        <v>O58</v>
      </c>
      <c r="P13" s="4" t="str">
        <f t="shared" si="1"/>
        <v>P58</v>
      </c>
      <c r="Q13" s="4" t="str">
        <f t="shared" si="1"/>
        <v>Q58</v>
      </c>
      <c r="R13" s="39"/>
      <c r="S13" s="39"/>
      <c r="T13" s="39"/>
      <c r="U13" s="39">
        <v>0.4</v>
      </c>
      <c r="V13" s="39">
        <f t="shared" ca="1" si="0"/>
        <v>-1.9007919180623885E-3</v>
      </c>
      <c r="W13" s="39"/>
      <c r="X13" s="39"/>
      <c r="Y13" s="39"/>
      <c r="Z13" s="39"/>
      <c r="AA13" s="39">
        <v>13</v>
      </c>
      <c r="AB13" s="39" t="s">
        <v>112</v>
      </c>
      <c r="AC13" s="39"/>
      <c r="AD13" s="39"/>
      <c r="AE13" s="39"/>
      <c r="AF13" s="39"/>
      <c r="AG13" s="39"/>
      <c r="AH13" s="39"/>
      <c r="AI13" s="39"/>
    </row>
    <row r="14" spans="1: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>
        <v>0.6</v>
      </c>
      <c r="V14" s="39">
        <f t="shared" ca="1" si="0"/>
        <v>-8.2496293871142205E-3</v>
      </c>
      <c r="W14" s="39"/>
      <c r="X14" s="39"/>
      <c r="Y14" s="39"/>
      <c r="Z14" s="39"/>
      <c r="AA14" s="39">
        <v>14</v>
      </c>
      <c r="AB14" s="39" t="s">
        <v>113</v>
      </c>
      <c r="AC14" s="39"/>
      <c r="AD14" s="39"/>
      <c r="AE14" s="39"/>
      <c r="AF14" s="39"/>
      <c r="AG14" s="39"/>
      <c r="AH14" s="39"/>
      <c r="AI14" s="39"/>
    </row>
    <row r="15" spans="1:35">
      <c r="A15" s="47" t="s">
        <v>117</v>
      </c>
      <c r="B15" s="47">
        <f>C9-C8+1</f>
        <v>38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39"/>
      <c r="S15" s="39"/>
      <c r="T15" s="39"/>
      <c r="U15" s="39">
        <v>0.8</v>
      </c>
      <c r="V15" s="39">
        <f t="shared" ca="1" si="0"/>
        <v>-1.493591018863241E-2</v>
      </c>
      <c r="W15" s="39"/>
      <c r="X15" s="39"/>
      <c r="Y15" s="39"/>
      <c r="Z15" s="39"/>
      <c r="AA15" s="39">
        <v>15</v>
      </c>
      <c r="AB15" s="39" t="s">
        <v>114</v>
      </c>
      <c r="AC15" s="39"/>
      <c r="AD15" s="39"/>
      <c r="AE15" s="39"/>
      <c r="AF15" s="39"/>
      <c r="AG15" s="39"/>
      <c r="AH15" s="39"/>
      <c r="AI15" s="39"/>
    </row>
    <row r="16" spans="1:35">
      <c r="A16" s="4"/>
      <c r="B16" s="39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39"/>
      <c r="S16" s="39"/>
      <c r="T16" s="39"/>
      <c r="U16" s="39">
        <v>1</v>
      </c>
      <c r="V16" s="39">
        <f t="shared" ca="1" si="0"/>
        <v>-2.1959634322616939E-2</v>
      </c>
      <c r="W16" s="39"/>
      <c r="X16" s="39"/>
      <c r="Y16" s="39"/>
      <c r="Z16" s="39"/>
      <c r="AA16" s="39">
        <v>16</v>
      </c>
      <c r="AB16" s="39" t="s">
        <v>115</v>
      </c>
      <c r="AC16" s="39"/>
      <c r="AD16" s="39"/>
      <c r="AE16" s="39"/>
      <c r="AF16" s="39"/>
      <c r="AG16" s="39"/>
      <c r="AH16" s="39"/>
      <c r="AI16" s="39"/>
    </row>
    <row r="17" spans="1:35">
      <c r="A17" s="47" t="s">
        <v>116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>
        <v>1.2</v>
      </c>
      <c r="V17" s="39">
        <f t="shared" ca="1" si="0"/>
        <v>-2.9320801789067819E-2</v>
      </c>
      <c r="W17" s="39"/>
      <c r="X17" s="39"/>
      <c r="Y17" s="39"/>
      <c r="Z17" s="39"/>
      <c r="AA17" s="39">
        <v>17</v>
      </c>
      <c r="AB17" s="39" t="s">
        <v>118</v>
      </c>
      <c r="AC17" s="39"/>
      <c r="AD17" s="39"/>
      <c r="AE17" s="39"/>
      <c r="AF17" s="39"/>
      <c r="AG17" s="39"/>
      <c r="AH17" s="39"/>
      <c r="AI17" s="39"/>
    </row>
    <row r="18" spans="1:35">
      <c r="A18" s="94">
        <v>10000</v>
      </c>
      <c r="B18" s="94">
        <v>1</v>
      </c>
      <c r="C18" s="39">
        <f ca="1">SUM(INDIRECT(C12):INDIRECT(C13))</f>
        <v>24.080000000000002</v>
      </c>
      <c r="D18" s="95">
        <f ca="1">SUM(INDIRECT(D12):INDIRECT(D13))</f>
        <v>56.100800000000007</v>
      </c>
      <c r="E18" s="95">
        <f ca="1">SUM(INDIRECT(E12):INDIRECT(E13))</f>
        <v>-1.575093997111253</v>
      </c>
      <c r="F18" s="47">
        <f ca="1">SUM(INDIRECT(F12):INDIRECT(F13))</f>
        <v>36.399151500000002</v>
      </c>
      <c r="G18" s="47">
        <f ca="1">SUM(INDIRECT(G12):INDIRECT(G13))</f>
        <v>-1.032907643381259</v>
      </c>
      <c r="H18" s="47">
        <f ca="1">SUM(INDIRECT(H12):INDIRECT(H13))</f>
        <v>63.202631637675005</v>
      </c>
      <c r="I18" s="47">
        <f ca="1">SUM(INDIRECT(I12):INDIRECT(I13))</f>
        <v>119.51066860923839</v>
      </c>
      <c r="J18" s="47">
        <f ca="1">SUM(INDIRECT(J12):INDIRECT(J13))</f>
        <v>236.83007078958548</v>
      </c>
      <c r="K18" s="47">
        <f ca="1">SUM(INDIRECT(K12):INDIRECT(K13))</f>
        <v>-1.8876763970931223</v>
      </c>
      <c r="L18" s="47">
        <f ca="1">SUM(INDIRECT(L12):INDIRECT(L13))</f>
        <v>-3.6702176790937853</v>
      </c>
      <c r="M18" s="39"/>
      <c r="N18" s="39">
        <f ca="1">SUM(INDIRECT(N12):INDIRECT(N13))</f>
        <v>3.2139177547445582E-5</v>
      </c>
      <c r="O18" s="39">
        <f ca="1">SQRT(SUM(INDIRECT(O12):INDIRECT(O13)))</f>
        <v>268.02019613096377</v>
      </c>
      <c r="P18" s="39">
        <f ca="1">SQRT(SUM(INDIRECT(P12):INDIRECT(P13)))</f>
        <v>423.13428187817237</v>
      </c>
      <c r="Q18" s="39">
        <f ca="1">SQRT(SUM(INDIRECT(Q12):INDIRECT(Q13)))</f>
        <v>144.29243568495366</v>
      </c>
      <c r="R18" s="39"/>
      <c r="S18" s="39"/>
      <c r="T18" s="39"/>
      <c r="U18" s="39">
        <v>1.4</v>
      </c>
      <c r="V18" s="39">
        <f t="shared" ca="1" si="0"/>
        <v>-3.7019412587985051E-2</v>
      </c>
      <c r="W18" s="39"/>
      <c r="X18" s="39"/>
      <c r="Y18" s="39"/>
      <c r="Z18" s="39"/>
      <c r="AA18" s="39">
        <v>18</v>
      </c>
      <c r="AB18" s="39" t="s">
        <v>119</v>
      </c>
      <c r="AC18" s="39"/>
      <c r="AD18" s="39"/>
      <c r="AE18" s="39"/>
      <c r="AF18" s="39"/>
      <c r="AG18" s="39"/>
      <c r="AH18" s="39"/>
      <c r="AI18" s="39"/>
    </row>
    <row r="19" spans="1:35">
      <c r="A19" s="96" t="s">
        <v>120</v>
      </c>
      <c r="B19" s="39"/>
      <c r="C19" s="39"/>
      <c r="D19" s="39"/>
      <c r="E19" s="39"/>
      <c r="F19" s="97" t="s">
        <v>121</v>
      </c>
      <c r="G19" s="97" t="s">
        <v>122</v>
      </c>
      <c r="H19" s="97" t="s">
        <v>123</v>
      </c>
      <c r="I19" s="97" t="s">
        <v>124</v>
      </c>
      <c r="J19" s="97" t="s">
        <v>125</v>
      </c>
      <c r="K19" s="97" t="s">
        <v>126</v>
      </c>
      <c r="L19" s="97" t="s">
        <v>127</v>
      </c>
      <c r="M19" s="98"/>
      <c r="N19" s="98"/>
      <c r="O19" s="98"/>
      <c r="P19" s="98"/>
      <c r="Q19" s="98"/>
      <c r="R19" s="39"/>
      <c r="S19" s="39"/>
      <c r="T19" s="39"/>
      <c r="U19" s="39">
        <v>1.6</v>
      </c>
      <c r="V19" s="39">
        <f t="shared" ca="1" si="0"/>
        <v>-4.5055466719368643E-2</v>
      </c>
      <c r="W19" s="39"/>
      <c r="X19" s="39"/>
      <c r="Y19" s="39"/>
      <c r="Z19" s="39"/>
      <c r="AA19" s="39">
        <v>19</v>
      </c>
      <c r="AB19" s="39" t="s">
        <v>128</v>
      </c>
      <c r="AC19" s="39"/>
      <c r="AD19" s="39"/>
      <c r="AE19" s="39"/>
      <c r="AF19" s="39"/>
      <c r="AG19" s="39"/>
      <c r="AH19" s="39"/>
      <c r="AI19" s="39"/>
    </row>
    <row r="20" spans="1:35" ht="15" thickBot="1">
      <c r="A20" s="7" t="s">
        <v>129</v>
      </c>
      <c r="B20" s="7" t="s">
        <v>130</v>
      </c>
      <c r="C20" s="7" t="s">
        <v>143</v>
      </c>
      <c r="D20" s="7" t="s">
        <v>129</v>
      </c>
      <c r="E20" s="7" t="s">
        <v>130</v>
      </c>
      <c r="F20" s="7" t="s">
        <v>144</v>
      </c>
      <c r="G20" s="7" t="s">
        <v>145</v>
      </c>
      <c r="H20" s="7" t="s">
        <v>154</v>
      </c>
      <c r="I20" s="7" t="s">
        <v>155</v>
      </c>
      <c r="J20" s="7" t="s">
        <v>156</v>
      </c>
      <c r="K20" s="7" t="s">
        <v>146</v>
      </c>
      <c r="L20" s="7" t="s">
        <v>157</v>
      </c>
      <c r="M20" s="70" t="s">
        <v>131</v>
      </c>
      <c r="N20" s="7" t="s">
        <v>158</v>
      </c>
      <c r="O20" s="7" t="s">
        <v>132</v>
      </c>
      <c r="P20" s="7" t="s">
        <v>133</v>
      </c>
      <c r="Q20" s="7" t="s">
        <v>134</v>
      </c>
      <c r="R20" s="57" t="s">
        <v>135</v>
      </c>
      <c r="S20" s="39"/>
      <c r="T20" s="39"/>
      <c r="U20" s="39">
        <v>1.8</v>
      </c>
      <c r="V20" s="39">
        <f t="shared" ca="1" si="0"/>
        <v>-5.3428964183218568E-2</v>
      </c>
      <c r="W20" s="39"/>
      <c r="X20" s="39"/>
      <c r="Y20" s="39"/>
      <c r="Z20" s="39"/>
      <c r="AA20" s="39">
        <v>20</v>
      </c>
      <c r="AB20" s="39" t="s">
        <v>136</v>
      </c>
      <c r="AC20" s="39"/>
      <c r="AD20" s="39"/>
      <c r="AE20" s="39"/>
      <c r="AF20" s="39"/>
      <c r="AG20" s="39"/>
      <c r="AH20" s="39"/>
      <c r="AI20" s="39"/>
    </row>
    <row r="21" spans="1:35">
      <c r="A21" s="99">
        <v>5408.5</v>
      </c>
      <c r="B21" s="99">
        <v>-1.0915499937254936E-2</v>
      </c>
      <c r="C21" s="100">
        <v>0.1</v>
      </c>
      <c r="D21" s="101">
        <f t="shared" ref="D21:E84" si="4">A21/A$18</f>
        <v>0.54085000000000005</v>
      </c>
      <c r="E21" s="101">
        <f t="shared" si="4"/>
        <v>-1.0915499937254936E-2</v>
      </c>
      <c r="F21" s="41">
        <f t="shared" ref="F21:G84" si="5">$C21*D21</f>
        <v>5.4085000000000008E-2</v>
      </c>
      <c r="G21" s="41">
        <f t="shared" si="5"/>
        <v>-1.0915499937254936E-3</v>
      </c>
      <c r="H21" s="41">
        <f t="shared" ref="H21:H84" si="6">C21*D21*D21</f>
        <v>2.9251872250000008E-2</v>
      </c>
      <c r="I21" s="41">
        <f t="shared" ref="I21:I84" si="7">C21*D21*D21*D21</f>
        <v>1.5820875106412505E-2</v>
      </c>
      <c r="J21" s="41">
        <f t="shared" ref="J21:J84" si="8">C21*D21*D21*D21*D21</f>
        <v>8.5567203013032049E-3</v>
      </c>
      <c r="K21" s="41">
        <f t="shared" ref="K21:K84" si="9">C21*E21*D21</f>
        <v>-5.9036481410643332E-4</v>
      </c>
      <c r="L21" s="41">
        <f t="shared" ref="L21:L84" si="10">C21*E21*D21*D21</f>
        <v>-3.1929880970946449E-4</v>
      </c>
      <c r="M21" s="41">
        <f t="shared" ref="M21:M84" ca="1" si="11">+E$4+E$5*D21+E$6*D21^2</f>
        <v>-6.3368190301008702E-3</v>
      </c>
      <c r="N21" s="41">
        <f t="shared" ref="N21:N84" ca="1" si="12">C21*(M21-E21)^2</f>
        <v>2.0964318849537176E-6</v>
      </c>
      <c r="O21" s="102">
        <f t="shared" ref="O21:O84" ca="1" si="13">(C21*O$1-O$2*F21+O$3*H21)^2</f>
        <v>451.04415735945423</v>
      </c>
      <c r="P21" s="41">
        <f t="shared" ref="P21:P84" ca="1" si="14">(-C21*O$2+O$4*F21-O$5*H21)^2</f>
        <v>973.20776962989169</v>
      </c>
      <c r="Q21" s="41">
        <f t="shared" ref="Q21:Q84" ca="1" si="15">+(C21*O$3-F21*O$5+H21*O$6)^2</f>
        <v>101.84200698035163</v>
      </c>
      <c r="R21" s="39">
        <f t="shared" ref="R21:R84" ca="1" si="16">+E21-M21</f>
        <v>-4.5786809071540653E-3</v>
      </c>
      <c r="S21" s="39"/>
      <c r="T21" s="39"/>
      <c r="U21" s="39">
        <v>2</v>
      </c>
      <c r="V21" s="39">
        <f t="shared" ca="1" si="0"/>
        <v>-6.2139904979534845E-2</v>
      </c>
      <c r="W21" s="39"/>
      <c r="X21" s="39"/>
      <c r="Y21" s="39"/>
      <c r="Z21" s="39"/>
      <c r="AA21" s="39">
        <v>21</v>
      </c>
      <c r="AB21" s="39" t="s">
        <v>137</v>
      </c>
      <c r="AC21" s="39"/>
      <c r="AD21" s="39"/>
      <c r="AE21" s="39"/>
      <c r="AF21" s="39"/>
      <c r="AG21" s="39"/>
      <c r="AH21" s="39"/>
      <c r="AI21" s="39"/>
    </row>
    <row r="22" spans="1:35">
      <c r="A22" s="99">
        <v>6678</v>
      </c>
      <c r="B22" s="99">
        <v>-1.1653999863483477E-2</v>
      </c>
      <c r="C22" s="99">
        <v>0.3</v>
      </c>
      <c r="D22" s="101">
        <f t="shared" si="4"/>
        <v>0.66779999999999995</v>
      </c>
      <c r="E22" s="101">
        <f t="shared" si="4"/>
        <v>-1.1653999863483477E-2</v>
      </c>
      <c r="F22" s="41">
        <f t="shared" si="5"/>
        <v>0.20033999999999999</v>
      </c>
      <c r="G22" s="41">
        <f t="shared" si="5"/>
        <v>-3.4961999590450432E-3</v>
      </c>
      <c r="H22" s="41">
        <f t="shared" si="6"/>
        <v>0.13378705199999999</v>
      </c>
      <c r="I22" s="41">
        <f t="shared" si="7"/>
        <v>8.9342993325599987E-2</v>
      </c>
      <c r="J22" s="41">
        <f t="shared" si="8"/>
        <v>5.9663250942835665E-2</v>
      </c>
      <c r="K22" s="41">
        <f t="shared" si="9"/>
        <v>-2.3347623326502795E-3</v>
      </c>
      <c r="L22" s="41">
        <f t="shared" si="10"/>
        <v>-1.5591542857438566E-3</v>
      </c>
      <c r="M22" s="41">
        <f t="shared" ca="1" si="11"/>
        <v>-1.0478471596581024E-2</v>
      </c>
      <c r="N22" s="41">
        <f t="shared" ca="1" si="12"/>
        <v>4.1456001188600585E-7</v>
      </c>
      <c r="O22" s="102">
        <f t="shared" ca="1" si="13"/>
        <v>1555.5602670224116</v>
      </c>
      <c r="P22" s="41">
        <f t="shared" ca="1" si="14"/>
        <v>3036.2422096774635</v>
      </c>
      <c r="Q22" s="41">
        <f t="shared" ca="1" si="15"/>
        <v>301.29794524259779</v>
      </c>
      <c r="R22" s="39">
        <f t="shared" ca="1" si="16"/>
        <v>-1.1755282669024536E-3</v>
      </c>
      <c r="S22" s="39"/>
      <c r="T22" s="39"/>
      <c r="U22" s="39">
        <v>2.2000000000000002</v>
      </c>
      <c r="V22" s="39">
        <f t="shared" ca="1" si="0"/>
        <v>-7.1188289108317482E-2</v>
      </c>
      <c r="W22" s="39"/>
      <c r="X22" s="39"/>
      <c r="Y22" s="39"/>
      <c r="Z22" s="39"/>
      <c r="AA22" s="39">
        <v>22</v>
      </c>
      <c r="AB22" s="39" t="s">
        <v>71</v>
      </c>
      <c r="AC22" s="39"/>
      <c r="AD22" s="39"/>
      <c r="AE22" s="39"/>
      <c r="AF22" s="39"/>
      <c r="AG22" s="39"/>
      <c r="AH22" s="39"/>
      <c r="AI22" s="39"/>
    </row>
    <row r="23" spans="1:35">
      <c r="A23" s="99">
        <v>7642</v>
      </c>
      <c r="B23" s="99">
        <v>-1.4005999932123814E-2</v>
      </c>
      <c r="C23" s="99">
        <v>0.3</v>
      </c>
      <c r="D23" s="101">
        <f t="shared" si="4"/>
        <v>0.76419999999999999</v>
      </c>
      <c r="E23" s="101">
        <f t="shared" si="4"/>
        <v>-1.4005999932123814E-2</v>
      </c>
      <c r="F23" s="41">
        <f t="shared" si="5"/>
        <v>0.22925999999999999</v>
      </c>
      <c r="G23" s="41">
        <f t="shared" si="5"/>
        <v>-4.201799979637144E-3</v>
      </c>
      <c r="H23" s="41">
        <f t="shared" si="6"/>
        <v>0.17520049199999999</v>
      </c>
      <c r="I23" s="41">
        <f t="shared" si="7"/>
        <v>0.13388821598639999</v>
      </c>
      <c r="J23" s="41">
        <f t="shared" si="8"/>
        <v>0.10231737465680688</v>
      </c>
      <c r="K23" s="41">
        <f t="shared" si="9"/>
        <v>-3.2110155444387053E-3</v>
      </c>
      <c r="L23" s="41">
        <f t="shared" si="10"/>
        <v>-2.4538580790600586E-3</v>
      </c>
      <c r="M23" s="41">
        <f t="shared" ca="1" si="11"/>
        <v>-1.371427075781269E-2</v>
      </c>
      <c r="N23" s="41">
        <f t="shared" ca="1" si="12"/>
        <v>2.5531773343275018E-8</v>
      </c>
      <c r="O23" s="102">
        <f t="shared" ca="1" si="13"/>
        <v>543.13711060303501</v>
      </c>
      <c r="P23" s="41">
        <f t="shared" ca="1" si="14"/>
        <v>876.51306701943111</v>
      </c>
      <c r="Q23" s="41">
        <f t="shared" ca="1" si="15"/>
        <v>77.825839889580735</v>
      </c>
      <c r="R23" s="39">
        <f t="shared" ca="1" si="16"/>
        <v>-2.9172917431112382E-4</v>
      </c>
      <c r="S23" s="39"/>
      <c r="T23" s="39"/>
      <c r="U23" s="39">
        <v>2.4</v>
      </c>
      <c r="V23" s="39">
        <f t="shared" ca="1" si="0"/>
        <v>-8.0574116569566451E-2</v>
      </c>
      <c r="W23" s="39"/>
      <c r="X23" s="39"/>
      <c r="Y23" s="39"/>
      <c r="Z23" s="39"/>
      <c r="AA23" s="39">
        <v>23</v>
      </c>
      <c r="AB23" s="39" t="s">
        <v>138</v>
      </c>
      <c r="AC23" s="39"/>
      <c r="AD23" s="39"/>
      <c r="AE23" s="39"/>
      <c r="AF23" s="39"/>
      <c r="AG23" s="39"/>
      <c r="AH23" s="39"/>
      <c r="AI23" s="39"/>
    </row>
    <row r="24" spans="1:35">
      <c r="A24" s="99">
        <v>7689.5</v>
      </c>
      <c r="B24" s="99">
        <v>-1.2698499929683749E-2</v>
      </c>
      <c r="C24" s="99">
        <v>1</v>
      </c>
      <c r="D24" s="101">
        <f t="shared" si="4"/>
        <v>0.76895000000000002</v>
      </c>
      <c r="E24" s="101">
        <f t="shared" si="4"/>
        <v>-1.2698499929683749E-2</v>
      </c>
      <c r="F24" s="41">
        <f t="shared" si="5"/>
        <v>0.76895000000000002</v>
      </c>
      <c r="G24" s="41">
        <f t="shared" si="5"/>
        <v>-1.2698499929683749E-2</v>
      </c>
      <c r="H24" s="41">
        <f t="shared" si="6"/>
        <v>0.59128410250000007</v>
      </c>
      <c r="I24" s="41">
        <f t="shared" si="7"/>
        <v>0.45466791061737505</v>
      </c>
      <c r="J24" s="41">
        <f t="shared" si="8"/>
        <v>0.34961688986923056</v>
      </c>
      <c r="K24" s="41">
        <f t="shared" si="9"/>
        <v>-9.764511520930318E-3</v>
      </c>
      <c r="L24" s="41">
        <f t="shared" si="10"/>
        <v>-7.508421134019368E-3</v>
      </c>
      <c r="M24" s="41">
        <f t="shared" ca="1" si="11"/>
        <v>-1.3875737680019498E-2</v>
      </c>
      <c r="N24" s="41">
        <f t="shared" ca="1" si="12"/>
        <v>1.3858887208155766E-6</v>
      </c>
      <c r="O24" s="102">
        <f t="shared" ca="1" si="13"/>
        <v>5655.7908266660106</v>
      </c>
      <c r="P24" s="41">
        <f t="shared" ca="1" si="14"/>
        <v>8982.5410520512723</v>
      </c>
      <c r="Q24" s="41">
        <f t="shared" ca="1" si="15"/>
        <v>789.55196555807652</v>
      </c>
      <c r="R24" s="39">
        <f t="shared" ca="1" si="16"/>
        <v>1.1772377503357495E-3</v>
      </c>
      <c r="S24" s="39"/>
      <c r="T24" s="39"/>
      <c r="U24" s="39">
        <v>2.6</v>
      </c>
      <c r="V24" s="39">
        <f t="shared" ca="1" si="0"/>
        <v>-9.0297387363281773E-2</v>
      </c>
      <c r="W24" s="39"/>
      <c r="X24" s="39"/>
      <c r="Y24" s="39"/>
      <c r="Z24" s="39"/>
      <c r="AA24" s="39">
        <v>24</v>
      </c>
      <c r="AB24" s="39" t="s">
        <v>129</v>
      </c>
      <c r="AC24" s="39"/>
      <c r="AD24" s="39"/>
      <c r="AE24" s="39"/>
      <c r="AF24" s="39"/>
      <c r="AG24" s="39"/>
      <c r="AH24" s="39"/>
      <c r="AI24" s="39"/>
    </row>
    <row r="25" spans="1:35">
      <c r="A25" s="99">
        <v>7690</v>
      </c>
      <c r="B25" s="99">
        <v>-1.3269999930344056E-2</v>
      </c>
      <c r="C25" s="99">
        <v>1</v>
      </c>
      <c r="D25" s="101">
        <f t="shared" si="4"/>
        <v>0.76900000000000002</v>
      </c>
      <c r="E25" s="101">
        <f t="shared" si="4"/>
        <v>-1.3269999930344056E-2</v>
      </c>
      <c r="F25" s="41">
        <f t="shared" si="5"/>
        <v>0.76900000000000002</v>
      </c>
      <c r="G25" s="41">
        <f t="shared" si="5"/>
        <v>-1.3269999930344056E-2</v>
      </c>
      <c r="H25" s="41">
        <f t="shared" si="6"/>
        <v>0.59136100000000003</v>
      </c>
      <c r="I25" s="41">
        <f t="shared" si="7"/>
        <v>0.45475660900000003</v>
      </c>
      <c r="J25" s="41">
        <f t="shared" si="8"/>
        <v>0.34970783232100006</v>
      </c>
      <c r="K25" s="41">
        <f t="shared" si="9"/>
        <v>-1.020462994643458E-2</v>
      </c>
      <c r="L25" s="41">
        <f t="shared" si="10"/>
        <v>-7.8473604288081915E-3</v>
      </c>
      <c r="M25" s="41">
        <f t="shared" ca="1" si="11"/>
        <v>-1.3877438344162199E-2</v>
      </c>
      <c r="N25" s="41">
        <f t="shared" ca="1" si="12"/>
        <v>3.6898142658190157E-7</v>
      </c>
      <c r="O25" s="102">
        <f t="shared" ca="1" si="13"/>
        <v>5651.8788759139179</v>
      </c>
      <c r="P25" s="41">
        <f t="shared" ca="1" si="14"/>
        <v>8974.7668631381002</v>
      </c>
      <c r="Q25" s="41">
        <f t="shared" ca="1" si="15"/>
        <v>788.78143809725816</v>
      </c>
      <c r="R25" s="39">
        <f t="shared" ca="1" si="16"/>
        <v>6.0743841381814302E-4</v>
      </c>
      <c r="S25" s="39"/>
      <c r="T25" s="39"/>
      <c r="U25" s="39">
        <v>2.8</v>
      </c>
      <c r="V25" s="39">
        <f t="shared" ca="1" si="0"/>
        <v>-0.10035810148946343</v>
      </c>
      <c r="W25" s="39"/>
      <c r="X25" s="39"/>
      <c r="Y25" s="39"/>
      <c r="Z25" s="39"/>
      <c r="AA25" s="39">
        <v>25</v>
      </c>
      <c r="AB25" s="39" t="s">
        <v>130</v>
      </c>
      <c r="AC25" s="39"/>
      <c r="AD25" s="39"/>
      <c r="AE25" s="39"/>
      <c r="AF25" s="39"/>
      <c r="AG25" s="39"/>
      <c r="AH25" s="39"/>
      <c r="AI25" s="39"/>
    </row>
    <row r="26" spans="1:35">
      <c r="A26" s="99">
        <v>7758.5</v>
      </c>
      <c r="B26" s="99">
        <v>-1.3165499927708879E-2</v>
      </c>
      <c r="C26" s="99">
        <v>1</v>
      </c>
      <c r="D26" s="101">
        <f t="shared" si="4"/>
        <v>0.77585000000000004</v>
      </c>
      <c r="E26" s="101">
        <f t="shared" si="4"/>
        <v>-1.3165499927708879E-2</v>
      </c>
      <c r="F26" s="41">
        <f t="shared" si="5"/>
        <v>0.77585000000000004</v>
      </c>
      <c r="G26" s="41">
        <f t="shared" si="5"/>
        <v>-1.3165499927708879E-2</v>
      </c>
      <c r="H26" s="41">
        <f t="shared" si="6"/>
        <v>0.6019432225000001</v>
      </c>
      <c r="I26" s="41">
        <f t="shared" si="7"/>
        <v>0.46701764917662508</v>
      </c>
      <c r="J26" s="41">
        <f t="shared" si="8"/>
        <v>0.3623356431136846</v>
      </c>
      <c r="K26" s="41">
        <f t="shared" si="9"/>
        <v>-1.0214453118912935E-2</v>
      </c>
      <c r="L26" s="41">
        <f t="shared" si="10"/>
        <v>-7.9248834523086009E-3</v>
      </c>
      <c r="M26" s="41">
        <f t="shared" ca="1" si="11"/>
        <v>-1.411062869745105E-2</v>
      </c>
      <c r="N26" s="41">
        <f t="shared" ca="1" si="12"/>
        <v>8.9326839139434963E-7</v>
      </c>
      <c r="O26" s="102">
        <f t="shared" ca="1" si="13"/>
        <v>5131.141981518982</v>
      </c>
      <c r="P26" s="41">
        <f t="shared" ca="1" si="14"/>
        <v>7946.3823827169326</v>
      </c>
      <c r="Q26" s="41">
        <f t="shared" ca="1" si="15"/>
        <v>687.26322192378768</v>
      </c>
      <c r="R26" s="39">
        <f t="shared" ca="1" si="16"/>
        <v>9.4512876974217098E-4</v>
      </c>
      <c r="S26" s="39"/>
      <c r="T26" s="39"/>
      <c r="U26" s="39">
        <v>3</v>
      </c>
      <c r="V26" s="39">
        <f t="shared" ca="1" si="0"/>
        <v>-0.11075625894811147</v>
      </c>
      <c r="W26" s="39"/>
      <c r="X26" s="39"/>
      <c r="Y26" s="39"/>
      <c r="Z26" s="39"/>
      <c r="AA26" s="39">
        <v>26</v>
      </c>
      <c r="AB26" s="39" t="s">
        <v>139</v>
      </c>
      <c r="AC26" s="39"/>
      <c r="AD26" s="39"/>
      <c r="AE26" s="39"/>
      <c r="AF26" s="39"/>
      <c r="AG26" s="39"/>
      <c r="AH26" s="39"/>
      <c r="AI26" s="39"/>
    </row>
    <row r="27" spans="1:35">
      <c r="A27" s="99">
        <v>7759</v>
      </c>
      <c r="B27" s="99">
        <v>-1.483699992968468E-2</v>
      </c>
      <c r="C27" s="99">
        <v>1</v>
      </c>
      <c r="D27" s="101">
        <f t="shared" si="4"/>
        <v>0.77590000000000003</v>
      </c>
      <c r="E27" s="101">
        <f t="shared" si="4"/>
        <v>-1.483699992968468E-2</v>
      </c>
      <c r="F27" s="41">
        <f t="shared" si="5"/>
        <v>0.77590000000000003</v>
      </c>
      <c r="G27" s="41">
        <f t="shared" si="5"/>
        <v>-1.483699992968468E-2</v>
      </c>
      <c r="H27" s="41">
        <f t="shared" si="6"/>
        <v>0.60202081000000007</v>
      </c>
      <c r="I27" s="41">
        <f t="shared" si="7"/>
        <v>0.46710794647900006</v>
      </c>
      <c r="J27" s="41">
        <f t="shared" si="8"/>
        <v>0.36242905567305617</v>
      </c>
      <c r="K27" s="41">
        <f t="shared" si="9"/>
        <v>-1.1512028245442344E-2</v>
      </c>
      <c r="L27" s="41">
        <f t="shared" si="10"/>
        <v>-8.9321827156387153E-3</v>
      </c>
      <c r="M27" s="41">
        <f t="shared" ca="1" si="11"/>
        <v>-1.4112332272042491E-2</v>
      </c>
      <c r="N27" s="41">
        <f t="shared" ca="1" si="12"/>
        <v>5.2514321403261682E-7</v>
      </c>
      <c r="O27" s="102">
        <f t="shared" ca="1" si="13"/>
        <v>5127.4510510170139</v>
      </c>
      <c r="P27" s="41">
        <f t="shared" ca="1" si="14"/>
        <v>7939.1413992007656</v>
      </c>
      <c r="Q27" s="41">
        <f t="shared" ca="1" si="15"/>
        <v>686.55147376510865</v>
      </c>
      <c r="R27" s="39">
        <f t="shared" ca="1" si="16"/>
        <v>-7.2466765764218899E-4</v>
      </c>
      <c r="S27" s="39"/>
      <c r="T27" s="39"/>
      <c r="U27" s="39">
        <v>3.2</v>
      </c>
      <c r="V27" s="39">
        <f t="shared" ca="1" si="0"/>
        <v>-0.12149185973922587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>
      <c r="A28" s="99">
        <v>7858</v>
      </c>
      <c r="B28" s="99">
        <v>-1.4793999973335303E-2</v>
      </c>
      <c r="C28" s="99">
        <v>0.5</v>
      </c>
      <c r="D28" s="101">
        <f t="shared" si="4"/>
        <v>0.78580000000000005</v>
      </c>
      <c r="E28" s="101">
        <f t="shared" si="4"/>
        <v>-1.4793999973335303E-2</v>
      </c>
      <c r="F28" s="41">
        <f t="shared" si="5"/>
        <v>0.39290000000000003</v>
      </c>
      <c r="G28" s="41">
        <f t="shared" si="5"/>
        <v>-7.3969999866676517E-3</v>
      </c>
      <c r="H28" s="41">
        <f t="shared" si="6"/>
        <v>0.30874082000000003</v>
      </c>
      <c r="I28" s="41">
        <f t="shared" si="7"/>
        <v>0.24260853635600005</v>
      </c>
      <c r="J28" s="41">
        <f t="shared" si="8"/>
        <v>0.19064178786854485</v>
      </c>
      <c r="K28" s="41">
        <f t="shared" si="9"/>
        <v>-5.8125625895234408E-3</v>
      </c>
      <c r="L28" s="41">
        <f t="shared" si="10"/>
        <v>-4.5675116828475196E-3</v>
      </c>
      <c r="M28" s="41">
        <f t="shared" ca="1" si="11"/>
        <v>-1.4450055539341543E-2</v>
      </c>
      <c r="N28" s="41">
        <f t="shared" ca="1" si="12"/>
        <v>5.9148886837643924E-8</v>
      </c>
      <c r="O28" s="102">
        <f t="shared" ca="1" si="13"/>
        <v>1106.8670151621398</v>
      </c>
      <c r="P28" s="41">
        <f t="shared" ca="1" si="14"/>
        <v>1644.9185290338162</v>
      </c>
      <c r="Q28" s="41">
        <f t="shared" ca="1" si="15"/>
        <v>138.45075452642894</v>
      </c>
      <c r="R28" s="39">
        <f t="shared" ca="1" si="16"/>
        <v>-3.4394443399375987E-4</v>
      </c>
      <c r="S28" s="39"/>
      <c r="T28" s="39"/>
      <c r="U28" s="39">
        <v>3.4</v>
      </c>
      <c r="V28" s="39">
        <f t="shared" ca="1" si="0"/>
        <v>-0.13256490386280656</v>
      </c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>
      <c r="A29" s="99">
        <v>7929.5</v>
      </c>
      <c r="B29" s="99">
        <v>-1.6418499704741407E-2</v>
      </c>
      <c r="C29" s="99">
        <v>0.2</v>
      </c>
      <c r="D29" s="101">
        <f t="shared" si="4"/>
        <v>0.79295000000000004</v>
      </c>
      <c r="E29" s="101">
        <f t="shared" si="4"/>
        <v>-1.6418499704741407E-2</v>
      </c>
      <c r="F29" s="41">
        <f t="shared" si="5"/>
        <v>0.15859000000000001</v>
      </c>
      <c r="G29" s="41">
        <f t="shared" si="5"/>
        <v>-3.2836999409482817E-3</v>
      </c>
      <c r="H29" s="41">
        <f t="shared" si="6"/>
        <v>0.12575394050000002</v>
      </c>
      <c r="I29" s="41">
        <f t="shared" si="7"/>
        <v>9.9716587119475023E-2</v>
      </c>
      <c r="J29" s="41">
        <f t="shared" si="8"/>
        <v>7.907026775638773E-2</v>
      </c>
      <c r="K29" s="41">
        <f t="shared" si="9"/>
        <v>-2.6038098681749403E-3</v>
      </c>
      <c r="L29" s="41">
        <f t="shared" si="10"/>
        <v>-2.0646910349693191E-3</v>
      </c>
      <c r="M29" s="41">
        <f t="shared" ca="1" si="11"/>
        <v>-1.4694480998859573E-2</v>
      </c>
      <c r="N29" s="41">
        <f t="shared" ca="1" si="12"/>
        <v>5.944480996460952E-7</v>
      </c>
      <c r="O29" s="102">
        <f t="shared" ca="1" si="13"/>
        <v>158.37246774475281</v>
      </c>
      <c r="P29" s="41">
        <f t="shared" ca="1" si="14"/>
        <v>227.51147115211191</v>
      </c>
      <c r="Q29" s="41">
        <f t="shared" ca="1" si="15"/>
        <v>18.713150079828058</v>
      </c>
      <c r="R29" s="39">
        <f t="shared" ca="1" si="16"/>
        <v>-1.7240187058818347E-3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>
      <c r="A30" s="99">
        <v>8662</v>
      </c>
      <c r="B30" s="99">
        <v>-1.5865999899688177E-2</v>
      </c>
      <c r="C30" s="99">
        <v>1</v>
      </c>
      <c r="D30" s="101">
        <f t="shared" si="4"/>
        <v>0.86619999999999997</v>
      </c>
      <c r="E30" s="101">
        <f t="shared" si="4"/>
        <v>-1.5865999899688177E-2</v>
      </c>
      <c r="F30" s="41">
        <f t="shared" si="5"/>
        <v>0.86619999999999997</v>
      </c>
      <c r="G30" s="41">
        <f t="shared" si="5"/>
        <v>-1.5865999899688177E-2</v>
      </c>
      <c r="H30" s="41">
        <f t="shared" si="6"/>
        <v>0.7503024399999999</v>
      </c>
      <c r="I30" s="41">
        <f t="shared" si="7"/>
        <v>0.6499119735279999</v>
      </c>
      <c r="J30" s="41">
        <f t="shared" si="8"/>
        <v>0.56295375146995352</v>
      </c>
      <c r="K30" s="41">
        <f t="shared" si="9"/>
        <v>-1.3743129113109898E-2</v>
      </c>
      <c r="L30" s="41">
        <f t="shared" si="10"/>
        <v>-1.1904298437775794E-2</v>
      </c>
      <c r="M30" s="41">
        <f t="shared" ca="1" si="11"/>
        <v>-1.7223401319932281E-2</v>
      </c>
      <c r="N30" s="41">
        <f t="shared" ca="1" si="12"/>
        <v>1.842538615680712E-6</v>
      </c>
      <c r="O30" s="102">
        <f t="shared" ca="1" si="13"/>
        <v>782.32733690237671</v>
      </c>
      <c r="P30" s="41">
        <f t="shared" ca="1" si="14"/>
        <v>417.99737891429834</v>
      </c>
      <c r="Q30" s="41">
        <f t="shared" ca="1" si="15"/>
        <v>10.804555649808476</v>
      </c>
      <c r="R30" s="39">
        <f t="shared" ca="1" si="16"/>
        <v>1.3574014202441045E-3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>
      <c r="A31" s="99">
        <v>8662.5</v>
      </c>
      <c r="B31" s="99">
        <v>-1.6737500118324533E-2</v>
      </c>
      <c r="C31" s="99">
        <v>1</v>
      </c>
      <c r="D31" s="101">
        <f t="shared" si="4"/>
        <v>0.86624999999999996</v>
      </c>
      <c r="E31" s="101">
        <f t="shared" si="4"/>
        <v>-1.6737500118324533E-2</v>
      </c>
      <c r="F31" s="41">
        <f t="shared" si="5"/>
        <v>0.86624999999999996</v>
      </c>
      <c r="G31" s="41">
        <f t="shared" si="5"/>
        <v>-1.6737500118324533E-2</v>
      </c>
      <c r="H31" s="41">
        <f t="shared" si="6"/>
        <v>0.75038906249999993</v>
      </c>
      <c r="I31" s="41">
        <f t="shared" si="7"/>
        <v>0.65002452539062494</v>
      </c>
      <c r="J31" s="41">
        <f t="shared" si="8"/>
        <v>0.56308374511962889</v>
      </c>
      <c r="K31" s="41">
        <f t="shared" si="9"/>
        <v>-1.4498859477498627E-2</v>
      </c>
      <c r="L31" s="41">
        <f t="shared" si="10"/>
        <v>-1.2559637022383186E-2</v>
      </c>
      <c r="M31" s="41">
        <f t="shared" ca="1" si="11"/>
        <v>-1.7225143004530083E-2</v>
      </c>
      <c r="N31" s="41">
        <f t="shared" ca="1" si="12"/>
        <v>2.3779558446687884E-7</v>
      </c>
      <c r="O31" s="102">
        <f t="shared" ca="1" si="13"/>
        <v>781.06607423401988</v>
      </c>
      <c r="P31" s="41">
        <f t="shared" ca="1" si="14"/>
        <v>416.55079820398169</v>
      </c>
      <c r="Q31" s="41">
        <f t="shared" ca="1" si="15"/>
        <v>10.727132331715996</v>
      </c>
      <c r="R31" s="39">
        <f t="shared" ca="1" si="16"/>
        <v>4.8764288620554985E-4</v>
      </c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>
      <c r="A32" s="99">
        <v>9950</v>
      </c>
      <c r="B32" s="99">
        <v>-2.2849999928439502E-2</v>
      </c>
      <c r="C32" s="99">
        <v>1</v>
      </c>
      <c r="D32" s="101">
        <f t="shared" si="4"/>
        <v>0.995</v>
      </c>
      <c r="E32" s="101">
        <f t="shared" si="4"/>
        <v>-2.2849999928439502E-2</v>
      </c>
      <c r="F32" s="41">
        <f t="shared" si="5"/>
        <v>0.995</v>
      </c>
      <c r="G32" s="41">
        <f t="shared" si="5"/>
        <v>-2.2849999928439502E-2</v>
      </c>
      <c r="H32" s="41">
        <f t="shared" si="6"/>
        <v>0.99002500000000004</v>
      </c>
      <c r="I32" s="41">
        <f t="shared" si="7"/>
        <v>0.98507487500000002</v>
      </c>
      <c r="J32" s="41">
        <f t="shared" si="8"/>
        <v>0.98014950062500006</v>
      </c>
      <c r="K32" s="41">
        <f t="shared" si="9"/>
        <v>-2.2735749928797302E-2</v>
      </c>
      <c r="L32" s="41">
        <f t="shared" si="10"/>
        <v>-2.2622071179153314E-2</v>
      </c>
      <c r="M32" s="41">
        <f t="shared" ca="1" si="11"/>
        <v>-2.1779928628652894E-2</v>
      </c>
      <c r="N32" s="41">
        <f t="shared" ca="1" si="12"/>
        <v>1.1450525866269998E-6</v>
      </c>
      <c r="O32" s="102">
        <f t="shared" ca="1" si="13"/>
        <v>587.47541770198586</v>
      </c>
      <c r="P32" s="41">
        <f t="shared" ca="1" si="14"/>
        <v>3744.5708766590842</v>
      </c>
      <c r="Q32" s="41">
        <f t="shared" ca="1" si="15"/>
        <v>568.25603957809653</v>
      </c>
      <c r="R32" s="39">
        <f t="shared" ca="1" si="16"/>
        <v>-1.0700712997866076E-3</v>
      </c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>
      <c r="A33" s="99">
        <v>10970.5</v>
      </c>
      <c r="B33" s="99">
        <v>-2.4981499926070683E-2</v>
      </c>
      <c r="C33" s="99">
        <v>0.2</v>
      </c>
      <c r="D33" s="101">
        <f t="shared" si="4"/>
        <v>1.0970500000000001</v>
      </c>
      <c r="E33" s="101">
        <f t="shared" si="4"/>
        <v>-2.4981499926070683E-2</v>
      </c>
      <c r="F33" s="41">
        <f t="shared" si="5"/>
        <v>0.21941000000000002</v>
      </c>
      <c r="G33" s="41">
        <f t="shared" si="5"/>
        <v>-4.9962999852141369E-3</v>
      </c>
      <c r="H33" s="41">
        <f t="shared" si="6"/>
        <v>0.24070374050000004</v>
      </c>
      <c r="I33" s="41">
        <f t="shared" si="7"/>
        <v>0.26406403851552507</v>
      </c>
      <c r="J33" s="41">
        <f t="shared" si="8"/>
        <v>0.28969145345345682</v>
      </c>
      <c r="K33" s="41">
        <f t="shared" si="9"/>
        <v>-5.4811908987791695E-3</v>
      </c>
      <c r="L33" s="41">
        <f t="shared" si="10"/>
        <v>-6.0131404755056879E-3</v>
      </c>
      <c r="M33" s="41">
        <f t="shared" ca="1" si="11"/>
        <v>-2.5489497126661452E-2</v>
      </c>
      <c r="N33" s="41">
        <f t="shared" ca="1" si="12"/>
        <v>5.161223116161166E-8</v>
      </c>
      <c r="O33" s="102">
        <f t="shared" ca="1" si="13"/>
        <v>131.00046811853795</v>
      </c>
      <c r="P33" s="41">
        <f t="shared" ca="1" si="14"/>
        <v>504.23295186296667</v>
      </c>
      <c r="Q33" s="41">
        <f t="shared" ca="1" si="15"/>
        <v>66.2214345368794</v>
      </c>
      <c r="R33" s="39">
        <f t="shared" ca="1" si="16"/>
        <v>5.079972005907693E-4</v>
      </c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>
      <c r="A34" s="99">
        <v>12006</v>
      </c>
      <c r="B34" s="99">
        <v>-3.3757999925001059E-2</v>
      </c>
      <c r="C34" s="99">
        <v>0.3</v>
      </c>
      <c r="D34" s="101">
        <f t="shared" si="4"/>
        <v>1.2005999999999999</v>
      </c>
      <c r="E34" s="101">
        <f t="shared" si="4"/>
        <v>-3.3757999925001059E-2</v>
      </c>
      <c r="F34" s="41">
        <f t="shared" si="5"/>
        <v>0.36017999999999994</v>
      </c>
      <c r="G34" s="41">
        <f t="shared" si="5"/>
        <v>-1.0127399977500317E-2</v>
      </c>
      <c r="H34" s="41">
        <f t="shared" si="6"/>
        <v>0.43243210799999987</v>
      </c>
      <c r="I34" s="41">
        <f t="shared" si="7"/>
        <v>0.51917798886479982</v>
      </c>
      <c r="J34" s="41">
        <f t="shared" si="8"/>
        <v>0.62332509343107856</v>
      </c>
      <c r="K34" s="41">
        <f t="shared" si="9"/>
        <v>-1.2158956412986879E-2</v>
      </c>
      <c r="L34" s="41">
        <f t="shared" si="10"/>
        <v>-1.4598043069432047E-2</v>
      </c>
      <c r="M34" s="41">
        <f t="shared" ca="1" si="11"/>
        <v>-2.9343392974960865E-2</v>
      </c>
      <c r="N34" s="41">
        <f t="shared" ca="1" si="12"/>
        <v>5.8466263570029543E-6</v>
      </c>
      <c r="O34" s="102">
        <f t="shared" ca="1" si="13"/>
        <v>622.00750106385647</v>
      </c>
      <c r="P34" s="41">
        <f t="shared" ca="1" si="14"/>
        <v>2074.4035239397617</v>
      </c>
      <c r="Q34" s="41">
        <f t="shared" ca="1" si="15"/>
        <v>258.48488532737241</v>
      </c>
      <c r="R34" s="39">
        <f t="shared" ca="1" si="16"/>
        <v>-4.4146069500401938E-3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>
      <c r="A35" s="99">
        <v>12009</v>
      </c>
      <c r="B35" s="99">
        <v>-3.1786999934411142E-2</v>
      </c>
      <c r="C35" s="99">
        <v>1</v>
      </c>
      <c r="D35" s="101">
        <f t="shared" si="4"/>
        <v>1.2009000000000001</v>
      </c>
      <c r="E35" s="101">
        <f t="shared" si="4"/>
        <v>-3.1786999934411142E-2</v>
      </c>
      <c r="F35" s="41">
        <f t="shared" si="5"/>
        <v>1.2009000000000001</v>
      </c>
      <c r="G35" s="41">
        <f t="shared" si="5"/>
        <v>-3.1786999934411142E-2</v>
      </c>
      <c r="H35" s="41">
        <f t="shared" si="6"/>
        <v>1.4421608100000003</v>
      </c>
      <c r="I35" s="41">
        <f t="shared" si="7"/>
        <v>1.7318909167290004</v>
      </c>
      <c r="J35" s="41">
        <f t="shared" si="8"/>
        <v>2.0798278018998566</v>
      </c>
      <c r="K35" s="41">
        <f t="shared" si="9"/>
        <v>-3.8173008221234345E-2</v>
      </c>
      <c r="L35" s="41">
        <f t="shared" si="10"/>
        <v>-4.5841965572880325E-2</v>
      </c>
      <c r="M35" s="41">
        <f t="shared" ca="1" si="11"/>
        <v>-2.9354689706778646E-2</v>
      </c>
      <c r="N35" s="41">
        <f t="shared" ca="1" si="12"/>
        <v>5.9161330434456457E-6</v>
      </c>
      <c r="O35" s="102">
        <f t="shared" ca="1" si="13"/>
        <v>6921.8358569350994</v>
      </c>
      <c r="P35" s="41">
        <f t="shared" ca="1" si="14"/>
        <v>23078.261658842643</v>
      </c>
      <c r="Q35" s="41">
        <f t="shared" ca="1" si="15"/>
        <v>2875.4041443775436</v>
      </c>
      <c r="R35" s="39">
        <f t="shared" ca="1" si="16"/>
        <v>-2.4323102276324962E-3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>
      <c r="A36" s="99">
        <v>12027</v>
      </c>
      <c r="B36" s="99">
        <v>-2.8560999926412478E-2</v>
      </c>
      <c r="C36" s="99">
        <v>0.8</v>
      </c>
      <c r="D36" s="101">
        <f t="shared" si="4"/>
        <v>1.2027000000000001</v>
      </c>
      <c r="E36" s="101">
        <f t="shared" si="4"/>
        <v>-2.8560999926412478E-2</v>
      </c>
      <c r="F36" s="41">
        <f t="shared" si="5"/>
        <v>0.96216000000000013</v>
      </c>
      <c r="G36" s="41">
        <f t="shared" si="5"/>
        <v>-2.2848799941129982E-2</v>
      </c>
      <c r="H36" s="41">
        <f t="shared" si="6"/>
        <v>1.1571898320000003</v>
      </c>
      <c r="I36" s="41">
        <f t="shared" si="7"/>
        <v>1.3917522109464004</v>
      </c>
      <c r="J36" s="41">
        <f t="shared" si="8"/>
        <v>1.673860384105236</v>
      </c>
      <c r="K36" s="41">
        <f t="shared" si="9"/>
        <v>-2.7480251689197033E-2</v>
      </c>
      <c r="L36" s="41">
        <f t="shared" si="10"/>
        <v>-3.3050498706597278E-2</v>
      </c>
      <c r="M36" s="41">
        <f t="shared" ca="1" si="11"/>
        <v>-2.9422486041882735E-2</v>
      </c>
      <c r="N36" s="41">
        <f t="shared" ca="1" si="12"/>
        <v>5.9372666171842568E-7</v>
      </c>
      <c r="O36" s="102">
        <f t="shared" ca="1" si="13"/>
        <v>4470.8041800583633</v>
      </c>
      <c r="P36" s="41">
        <f t="shared" ca="1" si="14"/>
        <v>14882.55331184868</v>
      </c>
      <c r="Q36" s="41">
        <f t="shared" ca="1" si="15"/>
        <v>1853.0970718089764</v>
      </c>
      <c r="R36" s="39">
        <f t="shared" ca="1" si="16"/>
        <v>8.6148611547025647E-4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>
      <c r="A37" s="99">
        <v>12048</v>
      </c>
      <c r="B37" s="99">
        <v>-3.0463999930361751E-2</v>
      </c>
      <c r="C37" s="99">
        <v>0.05</v>
      </c>
      <c r="D37" s="101">
        <f t="shared" si="4"/>
        <v>1.2048000000000001</v>
      </c>
      <c r="E37" s="101">
        <f t="shared" si="4"/>
        <v>-3.0463999930361751E-2</v>
      </c>
      <c r="F37" s="41">
        <f t="shared" si="5"/>
        <v>6.0240000000000009E-2</v>
      </c>
      <c r="G37" s="41">
        <f t="shared" si="5"/>
        <v>-1.5231999965180877E-3</v>
      </c>
      <c r="H37" s="41">
        <f t="shared" si="6"/>
        <v>7.257715200000002E-2</v>
      </c>
      <c r="I37" s="41">
        <f t="shared" si="7"/>
        <v>8.7440952729600036E-2</v>
      </c>
      <c r="J37" s="41">
        <f t="shared" si="8"/>
        <v>0.10534885984862213</v>
      </c>
      <c r="K37" s="41">
        <f t="shared" si="9"/>
        <v>-1.8351513558049922E-3</v>
      </c>
      <c r="L37" s="41">
        <f t="shared" si="10"/>
        <v>-2.2109903534738547E-3</v>
      </c>
      <c r="M37" s="41">
        <f t="shared" ca="1" si="11"/>
        <v>-2.9501616311931995E-2</v>
      </c>
      <c r="N37" s="41">
        <f t="shared" ca="1" si="12"/>
        <v>4.6309111451097508E-8</v>
      </c>
      <c r="O37" s="102">
        <f t="shared" ca="1" si="13"/>
        <v>17.649850952244662</v>
      </c>
      <c r="P37" s="41">
        <f t="shared" ca="1" si="14"/>
        <v>58.645998684373382</v>
      </c>
      <c r="Q37" s="41">
        <f t="shared" ca="1" si="15"/>
        <v>7.2969533007338327</v>
      </c>
      <c r="R37" s="39">
        <f t="shared" ca="1" si="16"/>
        <v>-9.62383618429756E-4</v>
      </c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>
      <c r="A38" s="99">
        <v>14404.5</v>
      </c>
      <c r="B38" s="99">
        <v>-3.7343499927374069E-2</v>
      </c>
      <c r="C38" s="99">
        <v>0.3</v>
      </c>
      <c r="D38" s="101">
        <f t="shared" si="4"/>
        <v>1.44045</v>
      </c>
      <c r="E38" s="101">
        <f t="shared" si="4"/>
        <v>-3.7343499927374069E-2</v>
      </c>
      <c r="F38" s="41">
        <f t="shared" si="5"/>
        <v>0.43213499999999999</v>
      </c>
      <c r="G38" s="41">
        <f t="shared" si="5"/>
        <v>-1.1203049978212221E-2</v>
      </c>
      <c r="H38" s="41">
        <f t="shared" si="6"/>
        <v>0.62246886074999996</v>
      </c>
      <c r="I38" s="41">
        <f t="shared" si="7"/>
        <v>0.89663527046733749</v>
      </c>
      <c r="J38" s="41">
        <f t="shared" si="8"/>
        <v>1.2915582753446764</v>
      </c>
      <c r="K38" s="41">
        <f t="shared" si="9"/>
        <v>-1.6137433341115795E-2</v>
      </c>
      <c r="L38" s="41">
        <f t="shared" si="10"/>
        <v>-2.3245165856210247E-2</v>
      </c>
      <c r="M38" s="41">
        <f t="shared" ca="1" si="11"/>
        <v>-3.8617482149364099E-2</v>
      </c>
      <c r="N38" s="41">
        <f t="shared" ca="1" si="12"/>
        <v>4.869092105839965E-7</v>
      </c>
      <c r="O38" s="102">
        <f t="shared" ca="1" si="13"/>
        <v>1166.705535556581</v>
      </c>
      <c r="P38" s="41">
        <f t="shared" ca="1" si="14"/>
        <v>3452.5969280345903</v>
      </c>
      <c r="Q38" s="41">
        <f t="shared" ca="1" si="15"/>
        <v>407.04879123158929</v>
      </c>
      <c r="R38" s="39">
        <f t="shared" ca="1" si="16"/>
        <v>1.2739822219900304E-3</v>
      </c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>
      <c r="A39" s="99">
        <v>15306</v>
      </c>
      <c r="B39" s="99">
        <v>-4.2157999923801981E-2</v>
      </c>
      <c r="C39" s="99">
        <v>1</v>
      </c>
      <c r="D39" s="101">
        <f t="shared" si="4"/>
        <v>1.5306</v>
      </c>
      <c r="E39" s="101">
        <f t="shared" si="4"/>
        <v>-4.2157999923801981E-2</v>
      </c>
      <c r="F39" s="41">
        <f t="shared" si="5"/>
        <v>1.5306</v>
      </c>
      <c r="G39" s="41">
        <f t="shared" si="5"/>
        <v>-4.2157999923801981E-2</v>
      </c>
      <c r="H39" s="41">
        <f t="shared" si="6"/>
        <v>2.34273636</v>
      </c>
      <c r="I39" s="41">
        <f t="shared" si="7"/>
        <v>3.5857922726159996</v>
      </c>
      <c r="J39" s="41">
        <f t="shared" si="8"/>
        <v>5.4884136524660487</v>
      </c>
      <c r="K39" s="41">
        <f t="shared" si="9"/>
        <v>-6.4527034683371315E-2</v>
      </c>
      <c r="L39" s="41">
        <f t="shared" si="10"/>
        <v>-9.8765079286368129E-2</v>
      </c>
      <c r="M39" s="41">
        <f t="shared" ca="1" si="11"/>
        <v>-4.2228725124705088E-2</v>
      </c>
      <c r="N39" s="41">
        <f t="shared" ca="1" si="12"/>
        <v>5.0020540427848896E-9</v>
      </c>
      <c r="O39" s="102">
        <f t="shared" ca="1" si="13"/>
        <v>13185.514100974913</v>
      </c>
      <c r="P39" s="41">
        <f t="shared" ca="1" si="14"/>
        <v>38119.750645570588</v>
      </c>
      <c r="Q39" s="41">
        <f t="shared" ca="1" si="15"/>
        <v>4425.5021821193131</v>
      </c>
      <c r="R39" s="39">
        <f t="shared" ca="1" si="16"/>
        <v>7.0725200903107299E-5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>
      <c r="A40" s="99">
        <v>15554</v>
      </c>
      <c r="B40" s="99">
        <v>-4.3071999927633442E-2</v>
      </c>
      <c r="C40" s="99">
        <v>0.1</v>
      </c>
      <c r="D40" s="101">
        <f t="shared" si="4"/>
        <v>1.5553999999999999</v>
      </c>
      <c r="E40" s="101">
        <f t="shared" si="4"/>
        <v>-4.3071999927633442E-2</v>
      </c>
      <c r="F40" s="41">
        <f t="shared" si="5"/>
        <v>0.15554000000000001</v>
      </c>
      <c r="G40" s="41">
        <f t="shared" si="5"/>
        <v>-4.307199992763344E-3</v>
      </c>
      <c r="H40" s="41">
        <f t="shared" si="6"/>
        <v>0.24192691599999999</v>
      </c>
      <c r="I40" s="41">
        <f t="shared" si="7"/>
        <v>0.37629312514639995</v>
      </c>
      <c r="J40" s="41">
        <f t="shared" si="8"/>
        <v>0.58528632685271043</v>
      </c>
      <c r="K40" s="41">
        <f t="shared" si="9"/>
        <v>-6.6994188687441048E-3</v>
      </c>
      <c r="L40" s="41">
        <f t="shared" si="10"/>
        <v>-1.0420276108444581E-2</v>
      </c>
      <c r="M40" s="41">
        <f t="shared" ca="1" si="11"/>
        <v>-4.3234192076240206E-2</v>
      </c>
      <c r="N40" s="41">
        <f t="shared" ca="1" si="12"/>
        <v>2.6306293069678711E-9</v>
      </c>
      <c r="O40" s="102">
        <f t="shared" ca="1" si="13"/>
        <v>130.14681416015665</v>
      </c>
      <c r="P40" s="41">
        <f t="shared" ca="1" si="14"/>
        <v>374.13827933429712</v>
      </c>
      <c r="Q40" s="41">
        <f t="shared" ca="1" si="15"/>
        <v>43.24742964664302</v>
      </c>
      <c r="R40" s="39">
        <f t="shared" ca="1" si="16"/>
        <v>1.6219214860676429E-4</v>
      </c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>
      <c r="A41" s="99">
        <v>16466.5</v>
      </c>
      <c r="B41" s="99">
        <v>-4.5209499905467965E-2</v>
      </c>
      <c r="C41" s="99">
        <v>0.1</v>
      </c>
      <c r="D41" s="101">
        <f t="shared" si="4"/>
        <v>1.6466499999999999</v>
      </c>
      <c r="E41" s="101">
        <f t="shared" si="4"/>
        <v>-4.5209499905467965E-2</v>
      </c>
      <c r="F41" s="41">
        <f t="shared" si="5"/>
        <v>0.16466500000000001</v>
      </c>
      <c r="G41" s="41">
        <f t="shared" si="5"/>
        <v>-4.5209499905467963E-3</v>
      </c>
      <c r="H41" s="41">
        <f t="shared" si="6"/>
        <v>0.27114562225</v>
      </c>
      <c r="I41" s="41">
        <f t="shared" si="7"/>
        <v>0.4464819388779625</v>
      </c>
      <c r="J41" s="41">
        <f t="shared" si="8"/>
        <v>0.73519948465339691</v>
      </c>
      <c r="K41" s="41">
        <f t="shared" si="9"/>
        <v>-7.4444223019338816E-3</v>
      </c>
      <c r="L41" s="41">
        <f t="shared" si="10"/>
        <v>-1.2258357983479426E-2</v>
      </c>
      <c r="M41" s="41">
        <f t="shared" ca="1" si="11"/>
        <v>-4.6978410071320094E-2</v>
      </c>
      <c r="N41" s="41">
        <f t="shared" ca="1" si="12"/>
        <v>3.1290431748550075E-7</v>
      </c>
      <c r="O41" s="102">
        <f t="shared" ca="1" si="13"/>
        <v>115.7157385560087</v>
      </c>
      <c r="P41" s="41">
        <f t="shared" ca="1" si="14"/>
        <v>326.2736002401324</v>
      </c>
      <c r="Q41" s="41">
        <f t="shared" ca="1" si="15"/>
        <v>37.056310302433346</v>
      </c>
      <c r="R41" s="39">
        <f t="shared" ca="1" si="16"/>
        <v>1.7689101658521292E-3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>
      <c r="A42" s="99">
        <v>16467</v>
      </c>
      <c r="B42" s="99">
        <v>-4.6780999866314232E-2</v>
      </c>
      <c r="C42" s="99">
        <v>0.1</v>
      </c>
      <c r="D42" s="101">
        <f t="shared" si="4"/>
        <v>1.6467000000000001</v>
      </c>
      <c r="E42" s="101">
        <f t="shared" si="4"/>
        <v>-4.6780999866314232E-2</v>
      </c>
      <c r="F42" s="41">
        <f t="shared" si="5"/>
        <v>0.16467000000000001</v>
      </c>
      <c r="G42" s="41">
        <f t="shared" si="5"/>
        <v>-4.6780999866314231E-3</v>
      </c>
      <c r="H42" s="41">
        <f t="shared" si="6"/>
        <v>0.27116208900000005</v>
      </c>
      <c r="I42" s="41">
        <f t="shared" si="7"/>
        <v>0.44652261195630011</v>
      </c>
      <c r="J42" s="41">
        <f t="shared" si="8"/>
        <v>0.73528878510843942</v>
      </c>
      <c r="K42" s="41">
        <f t="shared" si="9"/>
        <v>-7.7034272479859648E-3</v>
      </c>
      <c r="L42" s="41">
        <f t="shared" si="10"/>
        <v>-1.2685233649258488E-2</v>
      </c>
      <c r="M42" s="41">
        <f t="shared" ca="1" si="11"/>
        <v>-4.698048095297893E-2</v>
      </c>
      <c r="N42" s="41">
        <f t="shared" ca="1" si="12"/>
        <v>3.9792703936928601E-9</v>
      </c>
      <c r="O42" s="102">
        <f t="shared" ca="1" si="13"/>
        <v>115.70457205677285</v>
      </c>
      <c r="P42" s="41">
        <f t="shared" ca="1" si="14"/>
        <v>326.23875066381976</v>
      </c>
      <c r="Q42" s="41">
        <f t="shared" ca="1" si="15"/>
        <v>37.051954000243889</v>
      </c>
      <c r="R42" s="39">
        <f t="shared" ca="1" si="16"/>
        <v>1.994810866646976E-4</v>
      </c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>
      <c r="A43" s="99">
        <v>18707</v>
      </c>
      <c r="B43" s="99">
        <v>-5.5300999927567318E-2</v>
      </c>
      <c r="C43" s="99">
        <v>1</v>
      </c>
      <c r="D43" s="101">
        <f t="shared" si="4"/>
        <v>1.8707</v>
      </c>
      <c r="E43" s="101">
        <f t="shared" si="4"/>
        <v>-5.5300999927567318E-2</v>
      </c>
      <c r="F43" s="41">
        <f t="shared" si="5"/>
        <v>1.8707</v>
      </c>
      <c r="G43" s="41">
        <f t="shared" si="5"/>
        <v>-5.5300999927567318E-2</v>
      </c>
      <c r="H43" s="41">
        <f t="shared" si="6"/>
        <v>3.4995184900000003</v>
      </c>
      <c r="I43" s="41">
        <f t="shared" si="7"/>
        <v>6.5465492392430003</v>
      </c>
      <c r="J43" s="41">
        <f t="shared" si="8"/>
        <v>12.24662966185188</v>
      </c>
      <c r="K43" s="41">
        <f t="shared" si="9"/>
        <v>-0.10345158056450018</v>
      </c>
      <c r="L43" s="41">
        <f t="shared" si="10"/>
        <v>-0.1935268717620105</v>
      </c>
      <c r="M43" s="41">
        <f t="shared" ca="1" si="11"/>
        <v>-5.6469722484739193E-2</v>
      </c>
      <c r="N43" s="41">
        <f t="shared" ca="1" si="12"/>
        <v>1.3659124156423669E-6</v>
      </c>
      <c r="O43" s="102">
        <f t="shared" ca="1" si="13"/>
        <v>4418.3639956692086</v>
      </c>
      <c r="P43" s="41">
        <f t="shared" ca="1" si="14"/>
        <v>11757.032467609495</v>
      </c>
      <c r="Q43" s="41">
        <f t="shared" ca="1" si="15"/>
        <v>1221.6320845736373</v>
      </c>
      <c r="R43" s="39">
        <f t="shared" ca="1" si="16"/>
        <v>1.1687225571718751E-3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>
      <c r="A44" s="99">
        <v>18707.5</v>
      </c>
      <c r="B44" s="99">
        <v>-5.7172499931766652E-2</v>
      </c>
      <c r="C44" s="99">
        <v>1</v>
      </c>
      <c r="D44" s="101">
        <f t="shared" si="4"/>
        <v>1.8707499999999999</v>
      </c>
      <c r="E44" s="101">
        <f t="shared" si="4"/>
        <v>-5.7172499931766652E-2</v>
      </c>
      <c r="F44" s="41">
        <f t="shared" si="5"/>
        <v>1.8707499999999999</v>
      </c>
      <c r="G44" s="41">
        <f t="shared" si="5"/>
        <v>-5.7172499931766652E-2</v>
      </c>
      <c r="H44" s="41">
        <f t="shared" si="6"/>
        <v>3.4997055624999995</v>
      </c>
      <c r="I44" s="41">
        <f t="shared" si="7"/>
        <v>6.5470741810468738</v>
      </c>
      <c r="J44" s="41">
        <f t="shared" si="8"/>
        <v>12.247939024193439</v>
      </c>
      <c r="K44" s="41">
        <f t="shared" si="9"/>
        <v>-0.10695545424735246</v>
      </c>
      <c r="L44" s="41">
        <f t="shared" si="10"/>
        <v>-0.20008691603323461</v>
      </c>
      <c r="M44" s="41">
        <f t="shared" ca="1" si="11"/>
        <v>-5.6471887871621315E-2</v>
      </c>
      <c r="N44" s="41">
        <f t="shared" ca="1" si="12"/>
        <v>4.9085725882109245E-7</v>
      </c>
      <c r="O44" s="102">
        <f t="shared" ca="1" si="13"/>
        <v>4416.6152291390008</v>
      </c>
      <c r="P44" s="41">
        <f t="shared" ca="1" si="14"/>
        <v>11752.136025989666</v>
      </c>
      <c r="Q44" s="41">
        <f t="shared" ca="1" si="15"/>
        <v>1221.0734430426148</v>
      </c>
      <c r="R44" s="39">
        <f t="shared" ca="1" si="16"/>
        <v>-7.0061206014533639E-4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>
      <c r="A45" s="99">
        <v>19744.5</v>
      </c>
      <c r="B45" s="99">
        <v>-5.7963499923062045E-2</v>
      </c>
      <c r="C45" s="99">
        <v>7.0000000000000007E-2</v>
      </c>
      <c r="D45" s="101">
        <f t="shared" si="4"/>
        <v>1.97445</v>
      </c>
      <c r="E45" s="101">
        <f t="shared" si="4"/>
        <v>-5.7963499923062045E-2</v>
      </c>
      <c r="F45" s="41">
        <f t="shared" si="5"/>
        <v>0.13821150000000001</v>
      </c>
      <c r="G45" s="41">
        <f t="shared" si="5"/>
        <v>-4.0574449946143435E-3</v>
      </c>
      <c r="H45" s="41">
        <f t="shared" si="6"/>
        <v>0.27289169617500003</v>
      </c>
      <c r="I45" s="41">
        <f t="shared" si="7"/>
        <v>0.53881100951272887</v>
      </c>
      <c r="J45" s="41">
        <f t="shared" si="8"/>
        <v>1.0638553977324074</v>
      </c>
      <c r="K45" s="41">
        <f t="shared" si="9"/>
        <v>-8.0112222696162912E-3</v>
      </c>
      <c r="L45" s="41">
        <f t="shared" si="10"/>
        <v>-1.5817757810243888E-2</v>
      </c>
      <c r="M45" s="41">
        <f t="shared" ca="1" si="11"/>
        <v>-6.1008281648082183E-2</v>
      </c>
      <c r="N45" s="41">
        <f t="shared" ca="1" si="12"/>
        <v>6.489487027111623E-7</v>
      </c>
      <c r="O45" s="102">
        <f t="shared" ca="1" si="13"/>
        <v>6.122373356431142</v>
      </c>
      <c r="P45" s="41">
        <f t="shared" ca="1" si="14"/>
        <v>15.018708097836992</v>
      </c>
      <c r="Q45" s="41">
        <f t="shared" ca="1" si="15"/>
        <v>1.2935383545548373</v>
      </c>
      <c r="R45" s="39">
        <f t="shared" ca="1" si="16"/>
        <v>3.0447817250201376E-3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>
      <c r="A46" s="99">
        <v>19745</v>
      </c>
      <c r="B46" s="99">
        <v>-5.823499993130099E-2</v>
      </c>
      <c r="C46" s="99">
        <v>0.15</v>
      </c>
      <c r="D46" s="101">
        <f t="shared" si="4"/>
        <v>1.9744999999999999</v>
      </c>
      <c r="E46" s="101">
        <f t="shared" si="4"/>
        <v>-5.823499993130099E-2</v>
      </c>
      <c r="F46" s="41">
        <f t="shared" si="5"/>
        <v>0.29617499999999997</v>
      </c>
      <c r="G46" s="41">
        <f t="shared" si="5"/>
        <v>-8.7352499896951475E-3</v>
      </c>
      <c r="H46" s="41">
        <f t="shared" si="6"/>
        <v>0.58479753749999996</v>
      </c>
      <c r="I46" s="41">
        <f t="shared" si="7"/>
        <v>1.1546827377937499</v>
      </c>
      <c r="J46" s="41">
        <f t="shared" si="8"/>
        <v>2.2799210657737592</v>
      </c>
      <c r="K46" s="41">
        <f t="shared" si="9"/>
        <v>-1.724775110465307E-2</v>
      </c>
      <c r="L46" s="41">
        <f t="shared" si="10"/>
        <v>-3.4055684556137486E-2</v>
      </c>
      <c r="M46" s="41">
        <f t="shared" ca="1" si="11"/>
        <v>-6.1010490797146488E-2</v>
      </c>
      <c r="N46" s="41">
        <f t="shared" ca="1" si="12"/>
        <v>1.1555024319587687E-6</v>
      </c>
      <c r="O46" s="102">
        <f t="shared" ca="1" si="13"/>
        <v>28.086152111357901</v>
      </c>
      <c r="P46" s="41">
        <f t="shared" ca="1" si="14"/>
        <v>68.89229513261968</v>
      </c>
      <c r="Q46" s="41">
        <f t="shared" ca="1" si="15"/>
        <v>5.9323809842416582</v>
      </c>
      <c r="R46" s="39">
        <f t="shared" ca="1" si="16"/>
        <v>2.775490865845498E-3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>
      <c r="A47" s="99">
        <v>19792.5</v>
      </c>
      <c r="B47" s="99">
        <v>-6.0427499935030937E-2</v>
      </c>
      <c r="C47" s="99">
        <v>0.06</v>
      </c>
      <c r="D47" s="101">
        <f t="shared" si="4"/>
        <v>1.97925</v>
      </c>
      <c r="E47" s="101">
        <f t="shared" si="4"/>
        <v>-6.0427499935030937E-2</v>
      </c>
      <c r="F47" s="41">
        <f t="shared" si="5"/>
        <v>0.118755</v>
      </c>
      <c r="G47" s="41">
        <f t="shared" si="5"/>
        <v>-3.6256499961018563E-3</v>
      </c>
      <c r="H47" s="41">
        <f t="shared" si="6"/>
        <v>0.23504583374999999</v>
      </c>
      <c r="I47" s="41">
        <f t="shared" si="7"/>
        <v>0.46521446644968745</v>
      </c>
      <c r="J47" s="41">
        <f t="shared" si="8"/>
        <v>0.9207757327205438</v>
      </c>
      <c r="K47" s="41">
        <f t="shared" si="9"/>
        <v>-7.1760677547845989E-3</v>
      </c>
      <c r="L47" s="41">
        <f t="shared" si="10"/>
        <v>-1.4203232103657417E-2</v>
      </c>
      <c r="M47" s="41">
        <f t="shared" ca="1" si="11"/>
        <v>-6.1220456129605777E-2</v>
      </c>
      <c r="N47" s="41">
        <f t="shared" ca="1" si="12"/>
        <v>3.7726771590876665E-8</v>
      </c>
      <c r="O47" s="102">
        <f t="shared" ca="1" si="13"/>
        <v>4.0939723885929045</v>
      </c>
      <c r="P47" s="41">
        <f t="shared" ca="1" si="14"/>
        <v>9.9629428809999236</v>
      </c>
      <c r="Q47" s="41">
        <f t="shared" ca="1" si="15"/>
        <v>0.84048752860730414</v>
      </c>
      <c r="R47" s="39">
        <f t="shared" ca="1" si="16"/>
        <v>7.9295619457483979E-4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>
      <c r="A48" s="99">
        <v>19793</v>
      </c>
      <c r="B48" s="99">
        <v>-5.9598999927402474E-2</v>
      </c>
      <c r="C48" s="99">
        <v>0.3</v>
      </c>
      <c r="D48" s="101">
        <f t="shared" si="4"/>
        <v>1.9793000000000001</v>
      </c>
      <c r="E48" s="101">
        <f t="shared" si="4"/>
        <v>-5.9598999927402474E-2</v>
      </c>
      <c r="F48" s="41">
        <f t="shared" si="5"/>
        <v>0.59379000000000004</v>
      </c>
      <c r="G48" s="41">
        <f t="shared" si="5"/>
        <v>-1.7879699978220743E-2</v>
      </c>
      <c r="H48" s="41">
        <f t="shared" si="6"/>
        <v>1.1752885470000001</v>
      </c>
      <c r="I48" s="41">
        <f t="shared" si="7"/>
        <v>2.3262486210771001</v>
      </c>
      <c r="J48" s="41">
        <f t="shared" si="8"/>
        <v>4.6043438956979044</v>
      </c>
      <c r="K48" s="41">
        <f t="shared" si="9"/>
        <v>-3.5389290166892316E-2</v>
      </c>
      <c r="L48" s="41">
        <f t="shared" si="10"/>
        <v>-7.0046022027329957E-2</v>
      </c>
      <c r="M48" s="41">
        <f t="shared" ca="1" si="11"/>
        <v>-6.1222667303330092E-2</v>
      </c>
      <c r="N48" s="41">
        <f t="shared" ca="1" si="12"/>
        <v>7.9088872429550268E-7</v>
      </c>
      <c r="O48" s="102">
        <f t="shared" ca="1" si="13"/>
        <v>102.24605467463419</v>
      </c>
      <c r="P48" s="41">
        <f t="shared" ca="1" si="14"/>
        <v>248.80048086562317</v>
      </c>
      <c r="Q48" s="41">
        <f t="shared" ca="1" si="15"/>
        <v>20.984333272335725</v>
      </c>
      <c r="R48" s="39">
        <f t="shared" ca="1" si="16"/>
        <v>1.6236673759276177E-3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>
      <c r="A49" s="99">
        <v>20735.5</v>
      </c>
      <c r="B49" s="99">
        <v>-6.4846499924897216E-2</v>
      </c>
      <c r="C49" s="99">
        <v>1</v>
      </c>
      <c r="D49" s="101">
        <f t="shared" si="4"/>
        <v>2.07355</v>
      </c>
      <c r="E49" s="101">
        <f t="shared" si="4"/>
        <v>-6.4846499924897216E-2</v>
      </c>
      <c r="F49" s="41">
        <f t="shared" si="5"/>
        <v>2.07355</v>
      </c>
      <c r="G49" s="41">
        <f t="shared" si="5"/>
        <v>-6.4846499924897216E-2</v>
      </c>
      <c r="H49" s="41">
        <f t="shared" si="6"/>
        <v>4.2996096025000003</v>
      </c>
      <c r="I49" s="41">
        <f t="shared" si="7"/>
        <v>8.9154554912638755</v>
      </c>
      <c r="J49" s="41">
        <f t="shared" si="8"/>
        <v>18.486642733910209</v>
      </c>
      <c r="K49" s="41">
        <f t="shared" si="9"/>
        <v>-0.13446245991927061</v>
      </c>
      <c r="L49" s="41">
        <f t="shared" si="10"/>
        <v>-0.27881463376560356</v>
      </c>
      <c r="M49" s="41">
        <f t="shared" ca="1" si="11"/>
        <v>-6.5428218778823877E-2</v>
      </c>
      <c r="N49" s="41">
        <f t="shared" ca="1" si="12"/>
        <v>3.3839682501374733E-7</v>
      </c>
      <c r="O49" s="102">
        <f t="shared" ca="1" si="13"/>
        <v>2.3318891776794826</v>
      </c>
      <c r="P49" s="41">
        <f t="shared" ca="1" si="14"/>
        <v>48.036034002043728</v>
      </c>
      <c r="Q49" s="41">
        <f t="shared" ca="1" si="15"/>
        <v>31.122697358356746</v>
      </c>
      <c r="R49" s="39">
        <f t="shared" ca="1" si="16"/>
        <v>5.8171885392666045E-4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>
      <c r="A50" s="99">
        <v>20757.5</v>
      </c>
      <c r="B50" s="99">
        <v>-6.4822499931324273E-2</v>
      </c>
      <c r="C50" s="99">
        <v>1</v>
      </c>
      <c r="D50" s="101">
        <f t="shared" si="4"/>
        <v>2.0757500000000002</v>
      </c>
      <c r="E50" s="101">
        <f t="shared" si="4"/>
        <v>-6.4822499931324273E-2</v>
      </c>
      <c r="F50" s="41">
        <f t="shared" si="5"/>
        <v>2.0757500000000002</v>
      </c>
      <c r="G50" s="41">
        <f t="shared" si="5"/>
        <v>-6.4822499931324273E-2</v>
      </c>
      <c r="H50" s="41">
        <f t="shared" si="6"/>
        <v>4.3087380625000007</v>
      </c>
      <c r="I50" s="41">
        <f t="shared" si="7"/>
        <v>8.9438630332343774</v>
      </c>
      <c r="J50" s="41">
        <f t="shared" si="8"/>
        <v>18.565223691236259</v>
      </c>
      <c r="K50" s="41">
        <f t="shared" si="9"/>
        <v>-0.13455530423244638</v>
      </c>
      <c r="L50" s="41">
        <f t="shared" si="10"/>
        <v>-0.2793031727605006</v>
      </c>
      <c r="M50" s="41">
        <f t="shared" ca="1" si="11"/>
        <v>-6.5527280523874215E-2</v>
      </c>
      <c r="N50" s="41">
        <f t="shared" ca="1" si="12"/>
        <v>4.9671568363504704E-7</v>
      </c>
      <c r="O50" s="102">
        <f t="shared" ca="1" si="13"/>
        <v>5.8801191426325774</v>
      </c>
      <c r="P50" s="41">
        <f t="shared" ca="1" si="14"/>
        <v>71.273529639218211</v>
      </c>
      <c r="Q50" s="41">
        <f t="shared" ca="1" si="15"/>
        <v>37.298175280946019</v>
      </c>
      <c r="R50" s="39">
        <f t="shared" ca="1" si="16"/>
        <v>7.0478059254994174E-4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>
      <c r="A51" s="99">
        <v>20837</v>
      </c>
      <c r="B51" s="99">
        <v>-6.5890999925613869E-2</v>
      </c>
      <c r="C51" s="99">
        <v>1</v>
      </c>
      <c r="D51" s="101">
        <f t="shared" si="4"/>
        <v>2.0836999999999999</v>
      </c>
      <c r="E51" s="101">
        <f t="shared" si="4"/>
        <v>-6.5890999925613869E-2</v>
      </c>
      <c r="F51" s="41">
        <f t="shared" si="5"/>
        <v>2.0836999999999999</v>
      </c>
      <c r="G51" s="41">
        <f t="shared" si="5"/>
        <v>-6.5890999925613869E-2</v>
      </c>
      <c r="H51" s="41">
        <f t="shared" si="6"/>
        <v>4.3418056899999993</v>
      </c>
      <c r="I51" s="41">
        <f t="shared" si="7"/>
        <v>9.0470205162529975</v>
      </c>
      <c r="J51" s="41">
        <f t="shared" si="8"/>
        <v>18.851276649716368</v>
      </c>
      <c r="K51" s="41">
        <f t="shared" si="9"/>
        <v>-0.13729707654500162</v>
      </c>
      <c r="L51" s="41">
        <f t="shared" si="10"/>
        <v>-0.28608591839681985</v>
      </c>
      <c r="M51" s="41">
        <f t="shared" ca="1" si="11"/>
        <v>-6.5885594012359605E-2</v>
      </c>
      <c r="N51" s="41">
        <f t="shared" ca="1" si="12"/>
        <v>2.9223898112625809E-11</v>
      </c>
      <c r="O51" s="102">
        <f t="shared" ca="1" si="13"/>
        <v>32.467911122728374</v>
      </c>
      <c r="P51" s="41">
        <f t="shared" ca="1" si="14"/>
        <v>194.63552265546207</v>
      </c>
      <c r="Q51" s="41">
        <f t="shared" ca="1" si="15"/>
        <v>64.525100180923488</v>
      </c>
      <c r="R51" s="39">
        <f t="shared" ca="1" si="16"/>
        <v>-5.4059132542638721E-6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>
      <c r="A52" s="99">
        <v>20867</v>
      </c>
      <c r="B52" s="99">
        <v>-6.5640999928291421E-2</v>
      </c>
      <c r="C52" s="99">
        <v>1</v>
      </c>
      <c r="D52" s="101">
        <f t="shared" si="4"/>
        <v>2.0867</v>
      </c>
      <c r="E52" s="101">
        <f t="shared" si="4"/>
        <v>-6.5640999928291421E-2</v>
      </c>
      <c r="F52" s="41">
        <f t="shared" si="5"/>
        <v>2.0867</v>
      </c>
      <c r="G52" s="41">
        <f t="shared" si="5"/>
        <v>-6.5640999928291421E-2</v>
      </c>
      <c r="H52" s="41">
        <f t="shared" si="6"/>
        <v>4.3543168899999998</v>
      </c>
      <c r="I52" s="41">
        <f t="shared" si="7"/>
        <v>9.0861530543629989</v>
      </c>
      <c r="J52" s="41">
        <f t="shared" si="8"/>
        <v>18.960075578539271</v>
      </c>
      <c r="K52" s="41">
        <f t="shared" si="9"/>
        <v>-0.1369730745503657</v>
      </c>
      <c r="L52" s="41">
        <f t="shared" si="10"/>
        <v>-0.28582171466424811</v>
      </c>
      <c r="M52" s="41">
        <f t="shared" ca="1" si="11"/>
        <v>-6.6020945212192317E-2</v>
      </c>
      <c r="N52" s="41">
        <f t="shared" ca="1" si="12"/>
        <v>1.4435841875853204E-7</v>
      </c>
      <c r="O52" s="102">
        <f t="shared" ca="1" si="13"/>
        <v>48.231605566360663</v>
      </c>
      <c r="P52" s="41">
        <f t="shared" ca="1" si="14"/>
        <v>257.56870242963487</v>
      </c>
      <c r="Q52" s="41">
        <f t="shared" ca="1" si="15"/>
        <v>76.839922802764676</v>
      </c>
      <c r="R52" s="39">
        <f t="shared" ca="1" si="16"/>
        <v>3.7994528390089544E-4</v>
      </c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>
      <c r="A53" s="99">
        <v>20946.5</v>
      </c>
      <c r="B53" s="99">
        <v>-6.5749499925004784E-2</v>
      </c>
      <c r="C53" s="99">
        <v>1</v>
      </c>
      <c r="D53" s="101">
        <f t="shared" si="4"/>
        <v>2.0946500000000001</v>
      </c>
      <c r="E53" s="101">
        <f t="shared" si="4"/>
        <v>-6.5749499925004784E-2</v>
      </c>
      <c r="F53" s="41">
        <f t="shared" si="5"/>
        <v>2.0946500000000001</v>
      </c>
      <c r="G53" s="41">
        <f t="shared" si="5"/>
        <v>-6.5749499925004784E-2</v>
      </c>
      <c r="H53" s="41">
        <f t="shared" si="6"/>
        <v>4.3875586225000003</v>
      </c>
      <c r="I53" s="41">
        <f t="shared" si="7"/>
        <v>9.1903996686196265</v>
      </c>
      <c r="J53" s="41">
        <f t="shared" si="8"/>
        <v>19.2506706658741</v>
      </c>
      <c r="K53" s="41">
        <f t="shared" si="9"/>
        <v>-0.13772219001791128</v>
      </c>
      <c r="L53" s="41">
        <f t="shared" si="10"/>
        <v>-0.28847978532101787</v>
      </c>
      <c r="M53" s="41">
        <f t="shared" ca="1" si="11"/>
        <v>-6.6379993082820235E-2</v>
      </c>
      <c r="N53" s="41">
        <f t="shared" ca="1" si="12"/>
        <v>3.9752162205209923E-7</v>
      </c>
      <c r="O53" s="102">
        <f t="shared" ca="1" si="13"/>
        <v>105.67759765889659</v>
      </c>
      <c r="P53" s="41">
        <f t="shared" ca="1" si="14"/>
        <v>469.08089202924066</v>
      </c>
      <c r="Q53" s="41">
        <f t="shared" ca="1" si="15"/>
        <v>115.03998142400691</v>
      </c>
      <c r="R53" s="39">
        <f t="shared" ca="1" si="16"/>
        <v>6.3049315781545101E-4</v>
      </c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>
      <c r="A54" s="99">
        <v>20960.5</v>
      </c>
      <c r="B54" s="99">
        <v>-6.6711499930534046E-2</v>
      </c>
      <c r="C54" s="99">
        <v>1</v>
      </c>
      <c r="D54" s="101">
        <f t="shared" si="4"/>
        <v>2.09605</v>
      </c>
      <c r="E54" s="101">
        <f t="shared" si="4"/>
        <v>-6.6711499930534046E-2</v>
      </c>
      <c r="F54" s="41">
        <f t="shared" si="5"/>
        <v>2.09605</v>
      </c>
      <c r="G54" s="41">
        <f t="shared" si="5"/>
        <v>-6.6711499930534046E-2</v>
      </c>
      <c r="H54" s="41">
        <f t="shared" si="6"/>
        <v>4.3934256024999998</v>
      </c>
      <c r="I54" s="41">
        <f t="shared" si="7"/>
        <v>9.208839734120124</v>
      </c>
      <c r="J54" s="41">
        <f t="shared" si="8"/>
        <v>19.302188524702487</v>
      </c>
      <c r="K54" s="41">
        <f t="shared" si="9"/>
        <v>-0.13983063942939589</v>
      </c>
      <c r="L54" s="41">
        <f t="shared" si="10"/>
        <v>-0.29309201177598526</v>
      </c>
      <c r="M54" s="41">
        <f t="shared" ca="1" si="11"/>
        <v>-6.6443276852819338E-2</v>
      </c>
      <c r="N54" s="41">
        <f t="shared" ca="1" si="12"/>
        <v>7.1943619418750107E-8</v>
      </c>
      <c r="O54" s="102">
        <f t="shared" ca="1" si="13"/>
        <v>118.19867446811207</v>
      </c>
      <c r="P54" s="41">
        <f t="shared" ca="1" si="14"/>
        <v>513.18733267958351</v>
      </c>
      <c r="Q54" s="41">
        <f t="shared" ca="1" si="15"/>
        <v>122.61965013369621</v>
      </c>
      <c r="R54" s="39">
        <f t="shared" ca="1" si="16"/>
        <v>-2.6822307771470766E-4</v>
      </c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>
      <c r="A55" s="99">
        <v>21747.5</v>
      </c>
      <c r="B55" s="99">
        <v>-7.0072499926027376E-2</v>
      </c>
      <c r="C55" s="99">
        <v>1</v>
      </c>
      <c r="D55" s="101">
        <f t="shared" si="4"/>
        <v>2.17475</v>
      </c>
      <c r="E55" s="101">
        <f t="shared" si="4"/>
        <v>-7.0072499926027376E-2</v>
      </c>
      <c r="F55" s="41">
        <f t="shared" si="5"/>
        <v>2.17475</v>
      </c>
      <c r="G55" s="41">
        <f t="shared" si="5"/>
        <v>-7.0072499926027376E-2</v>
      </c>
      <c r="H55" s="41">
        <f t="shared" si="6"/>
        <v>4.7295375625</v>
      </c>
      <c r="I55" s="41">
        <f t="shared" si="7"/>
        <v>10.285561814046876</v>
      </c>
      <c r="J55" s="41">
        <f t="shared" si="8"/>
        <v>22.368525555098444</v>
      </c>
      <c r="K55" s="41">
        <f t="shared" si="9"/>
        <v>-0.15239016921412804</v>
      </c>
      <c r="L55" s="41">
        <f t="shared" si="10"/>
        <v>-0.33141052049842495</v>
      </c>
      <c r="M55" s="41">
        <f t="shared" ca="1" si="11"/>
        <v>-7.0027318766879926E-2</v>
      </c>
      <c r="N55" s="41">
        <f t="shared" ca="1" si="12"/>
        <v>2.0413371419072469E-9</v>
      </c>
      <c r="O55" s="102">
        <f t="shared" ca="1" si="13"/>
        <v>2152.0013405758973</v>
      </c>
      <c r="P55" s="41">
        <f t="shared" ca="1" si="14"/>
        <v>6764.4787006995039</v>
      </c>
      <c r="Q55" s="41">
        <f t="shared" ca="1" si="15"/>
        <v>1015.1514553456402</v>
      </c>
      <c r="R55" s="39">
        <f t="shared" ca="1" si="16"/>
        <v>-4.5181159147450467E-5</v>
      </c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>
      <c r="A56" s="99">
        <v>21891</v>
      </c>
      <c r="B56" s="99">
        <v>-7.1912999927008059E-2</v>
      </c>
      <c r="C56" s="99">
        <v>1</v>
      </c>
      <c r="D56" s="101">
        <f t="shared" si="4"/>
        <v>2.1890999999999998</v>
      </c>
      <c r="E56" s="101">
        <f t="shared" si="4"/>
        <v>-7.1912999927008059E-2</v>
      </c>
      <c r="F56" s="41">
        <f t="shared" si="5"/>
        <v>2.1890999999999998</v>
      </c>
      <c r="G56" s="41">
        <f t="shared" si="5"/>
        <v>-7.1912999927008059E-2</v>
      </c>
      <c r="H56" s="41">
        <f t="shared" si="6"/>
        <v>4.7921588099999992</v>
      </c>
      <c r="I56" s="41">
        <f t="shared" si="7"/>
        <v>10.490514850970998</v>
      </c>
      <c r="J56" s="41">
        <f t="shared" si="8"/>
        <v>22.964786060260611</v>
      </c>
      <c r="K56" s="41">
        <f t="shared" si="9"/>
        <v>-0.15742474814021332</v>
      </c>
      <c r="L56" s="41">
        <f t="shared" si="10"/>
        <v>-0.34461851615374095</v>
      </c>
      <c r="M56" s="41">
        <f t="shared" ca="1" si="11"/>
        <v>-7.0686457988018231E-2</v>
      </c>
      <c r="N56" s="41">
        <f t="shared" ca="1" si="12"/>
        <v>1.5044051281009269E-6</v>
      </c>
      <c r="O56" s="102">
        <f t="shared" ca="1" si="13"/>
        <v>2845.2206579712056</v>
      </c>
      <c r="P56" s="41">
        <f t="shared" ca="1" si="14"/>
        <v>8814.0792197670144</v>
      </c>
      <c r="Q56" s="41">
        <f t="shared" ca="1" si="15"/>
        <v>1289.8851863700061</v>
      </c>
      <c r="R56" s="39">
        <f t="shared" ca="1" si="16"/>
        <v>-1.226541938989828E-3</v>
      </c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>
      <c r="A57" s="99">
        <v>21897</v>
      </c>
      <c r="B57" s="99">
        <v>-7.1800999925471842E-2</v>
      </c>
      <c r="C57" s="99">
        <v>1</v>
      </c>
      <c r="D57" s="101">
        <f t="shared" si="4"/>
        <v>2.1897000000000002</v>
      </c>
      <c r="E57" s="101">
        <f t="shared" si="4"/>
        <v>-7.1800999925471842E-2</v>
      </c>
      <c r="F57" s="41">
        <f t="shared" si="5"/>
        <v>2.1897000000000002</v>
      </c>
      <c r="G57" s="41">
        <f t="shared" si="5"/>
        <v>-7.1800999925471842E-2</v>
      </c>
      <c r="H57" s="41">
        <f t="shared" si="6"/>
        <v>4.7947860900000006</v>
      </c>
      <c r="I57" s="41">
        <f t="shared" si="7"/>
        <v>10.499143101273003</v>
      </c>
      <c r="J57" s="41">
        <f t="shared" si="8"/>
        <v>22.989973648857497</v>
      </c>
      <c r="K57" s="41">
        <f t="shared" si="9"/>
        <v>-0.1572226495368057</v>
      </c>
      <c r="L57" s="41">
        <f t="shared" si="10"/>
        <v>-0.3442704356907435</v>
      </c>
      <c r="M57" s="41">
        <f t="shared" ca="1" si="11"/>
        <v>-7.0714055651913438E-2</v>
      </c>
      <c r="N57" s="41">
        <f t="shared" ca="1" si="12"/>
        <v>1.1814478538214077E-6</v>
      </c>
      <c r="O57" s="102">
        <f t="shared" ca="1" si="13"/>
        <v>2876.652134722211</v>
      </c>
      <c r="P57" s="41">
        <f t="shared" ca="1" si="14"/>
        <v>8906.6529574065844</v>
      </c>
      <c r="Q57" s="41">
        <f t="shared" ca="1" si="15"/>
        <v>1302.2155970469505</v>
      </c>
      <c r="R57" s="39">
        <f t="shared" ca="1" si="16"/>
        <v>-1.0869442735584045E-3</v>
      </c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>
      <c r="A58" s="99">
        <v>22933</v>
      </c>
      <c r="B58" s="99">
        <v>-7.7618999923288357E-2</v>
      </c>
      <c r="C58" s="99">
        <v>0.15</v>
      </c>
      <c r="D58" s="101">
        <f t="shared" si="4"/>
        <v>2.2932999999999999</v>
      </c>
      <c r="E58" s="101">
        <f t="shared" si="4"/>
        <v>-7.7618999923288357E-2</v>
      </c>
      <c r="F58" s="41">
        <f t="shared" si="5"/>
        <v>0.343995</v>
      </c>
      <c r="G58" s="41">
        <f t="shared" si="5"/>
        <v>-1.1642849988493253E-2</v>
      </c>
      <c r="H58" s="41">
        <f t="shared" si="6"/>
        <v>0.78888373349999996</v>
      </c>
      <c r="I58" s="41">
        <f t="shared" si="7"/>
        <v>1.8091470660355498</v>
      </c>
      <c r="J58" s="41">
        <f t="shared" si="8"/>
        <v>4.1489169665393257</v>
      </c>
      <c r="K58" s="41">
        <f t="shared" si="9"/>
        <v>-2.6700547878611574E-2</v>
      </c>
      <c r="L58" s="41">
        <f t="shared" si="10"/>
        <v>-6.1232366450019921E-2</v>
      </c>
      <c r="M58" s="41">
        <f t="shared" ca="1" si="11"/>
        <v>-7.5524786550321757E-2</v>
      </c>
      <c r="N58" s="41">
        <f t="shared" ca="1" si="12"/>
        <v>6.5785944772682123E-7</v>
      </c>
      <c r="O58" s="102">
        <f t="shared" ca="1" si="13"/>
        <v>263.43862605671507</v>
      </c>
      <c r="P58" s="41">
        <f t="shared" ca="1" si="14"/>
        <v>774.34524225309508</v>
      </c>
      <c r="Q58" s="41">
        <f t="shared" ca="1" si="15"/>
        <v>103.37628192283661</v>
      </c>
      <c r="R58" s="39">
        <f t="shared" ca="1" si="16"/>
        <v>-2.0942133729665996E-3</v>
      </c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>
      <c r="A59" s="99"/>
      <c r="B59" s="99"/>
      <c r="C59" s="99"/>
      <c r="D59" s="101">
        <f t="shared" si="4"/>
        <v>0</v>
      </c>
      <c r="E59" s="101">
        <f t="shared" si="4"/>
        <v>0</v>
      </c>
      <c r="F59" s="41">
        <f t="shared" si="5"/>
        <v>0</v>
      </c>
      <c r="G59" s="41">
        <f t="shared" si="5"/>
        <v>0</v>
      </c>
      <c r="H59" s="41">
        <f t="shared" si="6"/>
        <v>0</v>
      </c>
      <c r="I59" s="41">
        <f t="shared" si="7"/>
        <v>0</v>
      </c>
      <c r="J59" s="41">
        <f t="shared" si="8"/>
        <v>0</v>
      </c>
      <c r="K59" s="41">
        <f t="shared" si="9"/>
        <v>0</v>
      </c>
      <c r="L59" s="41">
        <f t="shared" si="10"/>
        <v>0</v>
      </c>
      <c r="M59" s="41">
        <f t="shared" ca="1" si="11"/>
        <v>9.7845530226422367E-3</v>
      </c>
      <c r="N59" s="41">
        <f t="shared" ca="1" si="12"/>
        <v>0</v>
      </c>
      <c r="O59" s="102">
        <f t="shared" ca="1" si="13"/>
        <v>0</v>
      </c>
      <c r="P59" s="41">
        <f t="shared" ca="1" si="14"/>
        <v>0</v>
      </c>
      <c r="Q59" s="41">
        <f t="shared" ca="1" si="15"/>
        <v>0</v>
      </c>
      <c r="R59" s="39">
        <f t="shared" ca="1" si="16"/>
        <v>-9.7845530226422367E-3</v>
      </c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>
      <c r="A60" s="99"/>
      <c r="B60" s="99"/>
      <c r="C60" s="99"/>
      <c r="D60" s="101">
        <f t="shared" si="4"/>
        <v>0</v>
      </c>
      <c r="E60" s="101">
        <f t="shared" si="4"/>
        <v>0</v>
      </c>
      <c r="F60" s="41">
        <f t="shared" si="5"/>
        <v>0</v>
      </c>
      <c r="G60" s="41">
        <f t="shared" si="5"/>
        <v>0</v>
      </c>
      <c r="H60" s="41">
        <f t="shared" si="6"/>
        <v>0</v>
      </c>
      <c r="I60" s="41">
        <f t="shared" si="7"/>
        <v>0</v>
      </c>
      <c r="J60" s="41">
        <f t="shared" si="8"/>
        <v>0</v>
      </c>
      <c r="K60" s="41">
        <f t="shared" si="9"/>
        <v>0</v>
      </c>
      <c r="L60" s="41">
        <f t="shared" si="10"/>
        <v>0</v>
      </c>
      <c r="M60" s="41">
        <f t="shared" ca="1" si="11"/>
        <v>9.7845530226422367E-3</v>
      </c>
      <c r="N60" s="41">
        <f t="shared" ca="1" si="12"/>
        <v>0</v>
      </c>
      <c r="O60" s="102">
        <f t="shared" ca="1" si="13"/>
        <v>0</v>
      </c>
      <c r="P60" s="41">
        <f t="shared" ca="1" si="14"/>
        <v>0</v>
      </c>
      <c r="Q60" s="41">
        <f t="shared" ca="1" si="15"/>
        <v>0</v>
      </c>
      <c r="R60" s="39">
        <f t="shared" ca="1" si="16"/>
        <v>-9.7845530226422367E-3</v>
      </c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>
      <c r="A61" s="99"/>
      <c r="B61" s="99"/>
      <c r="C61" s="99"/>
      <c r="D61" s="101">
        <f t="shared" si="4"/>
        <v>0</v>
      </c>
      <c r="E61" s="101">
        <f t="shared" si="4"/>
        <v>0</v>
      </c>
      <c r="F61" s="41">
        <f t="shared" si="5"/>
        <v>0</v>
      </c>
      <c r="G61" s="41">
        <f t="shared" si="5"/>
        <v>0</v>
      </c>
      <c r="H61" s="41">
        <f t="shared" si="6"/>
        <v>0</v>
      </c>
      <c r="I61" s="41">
        <f t="shared" si="7"/>
        <v>0</v>
      </c>
      <c r="J61" s="41">
        <f t="shared" si="8"/>
        <v>0</v>
      </c>
      <c r="K61" s="41">
        <f t="shared" si="9"/>
        <v>0</v>
      </c>
      <c r="L61" s="41">
        <f t="shared" si="10"/>
        <v>0</v>
      </c>
      <c r="M61" s="41">
        <f t="shared" ca="1" si="11"/>
        <v>9.7845530226422367E-3</v>
      </c>
      <c r="N61" s="41">
        <f t="shared" ca="1" si="12"/>
        <v>0</v>
      </c>
      <c r="O61" s="102">
        <f t="shared" ca="1" si="13"/>
        <v>0</v>
      </c>
      <c r="P61" s="41">
        <f t="shared" ca="1" si="14"/>
        <v>0</v>
      </c>
      <c r="Q61" s="41">
        <f t="shared" ca="1" si="15"/>
        <v>0</v>
      </c>
      <c r="R61" s="39">
        <f t="shared" ca="1" si="16"/>
        <v>-9.7845530226422367E-3</v>
      </c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>
      <c r="A62" s="99"/>
      <c r="B62" s="99"/>
      <c r="C62" s="99"/>
      <c r="D62" s="101">
        <f t="shared" si="4"/>
        <v>0</v>
      </c>
      <c r="E62" s="101">
        <f t="shared" si="4"/>
        <v>0</v>
      </c>
      <c r="F62" s="41">
        <f t="shared" si="5"/>
        <v>0</v>
      </c>
      <c r="G62" s="41">
        <f t="shared" si="5"/>
        <v>0</v>
      </c>
      <c r="H62" s="41">
        <f t="shared" si="6"/>
        <v>0</v>
      </c>
      <c r="I62" s="41">
        <f t="shared" si="7"/>
        <v>0</v>
      </c>
      <c r="J62" s="41">
        <f t="shared" si="8"/>
        <v>0</v>
      </c>
      <c r="K62" s="41">
        <f t="shared" si="9"/>
        <v>0</v>
      </c>
      <c r="L62" s="41">
        <f t="shared" si="10"/>
        <v>0</v>
      </c>
      <c r="M62" s="41">
        <f t="shared" ca="1" si="11"/>
        <v>9.7845530226422367E-3</v>
      </c>
      <c r="N62" s="41">
        <f t="shared" ca="1" si="12"/>
        <v>0</v>
      </c>
      <c r="O62" s="102">
        <f t="shared" ca="1" si="13"/>
        <v>0</v>
      </c>
      <c r="P62" s="41">
        <f t="shared" ca="1" si="14"/>
        <v>0</v>
      </c>
      <c r="Q62" s="41">
        <f t="shared" ca="1" si="15"/>
        <v>0</v>
      </c>
      <c r="R62" s="39">
        <f t="shared" ca="1" si="16"/>
        <v>-9.7845530226422367E-3</v>
      </c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>
      <c r="A63" s="99"/>
      <c r="B63" s="99"/>
      <c r="C63" s="99"/>
      <c r="D63" s="101">
        <f t="shared" si="4"/>
        <v>0</v>
      </c>
      <c r="E63" s="101">
        <f t="shared" si="4"/>
        <v>0</v>
      </c>
      <c r="F63" s="41">
        <f t="shared" si="5"/>
        <v>0</v>
      </c>
      <c r="G63" s="41">
        <f t="shared" si="5"/>
        <v>0</v>
      </c>
      <c r="H63" s="41">
        <f t="shared" si="6"/>
        <v>0</v>
      </c>
      <c r="I63" s="41">
        <f t="shared" si="7"/>
        <v>0</v>
      </c>
      <c r="J63" s="41">
        <f t="shared" si="8"/>
        <v>0</v>
      </c>
      <c r="K63" s="41">
        <f t="shared" si="9"/>
        <v>0</v>
      </c>
      <c r="L63" s="41">
        <f t="shared" si="10"/>
        <v>0</v>
      </c>
      <c r="M63" s="41">
        <f t="shared" ca="1" si="11"/>
        <v>9.7845530226422367E-3</v>
      </c>
      <c r="N63" s="41">
        <f t="shared" ca="1" si="12"/>
        <v>0</v>
      </c>
      <c r="O63" s="102">
        <f t="shared" ca="1" si="13"/>
        <v>0</v>
      </c>
      <c r="P63" s="41">
        <f t="shared" ca="1" si="14"/>
        <v>0</v>
      </c>
      <c r="Q63" s="41">
        <f t="shared" ca="1" si="15"/>
        <v>0</v>
      </c>
      <c r="R63" s="39">
        <f t="shared" ca="1" si="16"/>
        <v>-9.7845530226422367E-3</v>
      </c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>
      <c r="A64" s="99"/>
      <c r="B64" s="99"/>
      <c r="C64" s="99"/>
      <c r="D64" s="101">
        <f t="shared" si="4"/>
        <v>0</v>
      </c>
      <c r="E64" s="101">
        <f t="shared" si="4"/>
        <v>0</v>
      </c>
      <c r="F64" s="41">
        <f t="shared" si="5"/>
        <v>0</v>
      </c>
      <c r="G64" s="41">
        <f t="shared" si="5"/>
        <v>0</v>
      </c>
      <c r="H64" s="41">
        <f t="shared" si="6"/>
        <v>0</v>
      </c>
      <c r="I64" s="41">
        <f t="shared" si="7"/>
        <v>0</v>
      </c>
      <c r="J64" s="41">
        <f t="shared" si="8"/>
        <v>0</v>
      </c>
      <c r="K64" s="41">
        <f t="shared" si="9"/>
        <v>0</v>
      </c>
      <c r="L64" s="41">
        <f t="shared" si="10"/>
        <v>0</v>
      </c>
      <c r="M64" s="41">
        <f t="shared" ca="1" si="11"/>
        <v>9.7845530226422367E-3</v>
      </c>
      <c r="N64" s="41">
        <f t="shared" ca="1" si="12"/>
        <v>0</v>
      </c>
      <c r="O64" s="102">
        <f t="shared" ca="1" si="13"/>
        <v>0</v>
      </c>
      <c r="P64" s="41">
        <f t="shared" ca="1" si="14"/>
        <v>0</v>
      </c>
      <c r="Q64" s="41">
        <f t="shared" ca="1" si="15"/>
        <v>0</v>
      </c>
      <c r="R64" s="39">
        <f t="shared" ca="1" si="16"/>
        <v>-9.7845530226422367E-3</v>
      </c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>
      <c r="A65" s="99"/>
      <c r="B65" s="99"/>
      <c r="C65" s="99"/>
      <c r="D65" s="101">
        <f t="shared" si="4"/>
        <v>0</v>
      </c>
      <c r="E65" s="101">
        <f t="shared" si="4"/>
        <v>0</v>
      </c>
      <c r="F65" s="41">
        <f t="shared" si="5"/>
        <v>0</v>
      </c>
      <c r="G65" s="41">
        <f t="shared" si="5"/>
        <v>0</v>
      </c>
      <c r="H65" s="41">
        <f t="shared" si="6"/>
        <v>0</v>
      </c>
      <c r="I65" s="41">
        <f t="shared" si="7"/>
        <v>0</v>
      </c>
      <c r="J65" s="41">
        <f t="shared" si="8"/>
        <v>0</v>
      </c>
      <c r="K65" s="41">
        <f t="shared" si="9"/>
        <v>0</v>
      </c>
      <c r="L65" s="41">
        <f t="shared" si="10"/>
        <v>0</v>
      </c>
      <c r="M65" s="41">
        <f t="shared" ca="1" si="11"/>
        <v>9.7845530226422367E-3</v>
      </c>
      <c r="N65" s="41">
        <f t="shared" ca="1" si="12"/>
        <v>0</v>
      </c>
      <c r="O65" s="102">
        <f t="shared" ca="1" si="13"/>
        <v>0</v>
      </c>
      <c r="P65" s="41">
        <f t="shared" ca="1" si="14"/>
        <v>0</v>
      </c>
      <c r="Q65" s="41">
        <f t="shared" ca="1" si="15"/>
        <v>0</v>
      </c>
      <c r="R65" s="39">
        <f t="shared" ca="1" si="16"/>
        <v>-9.7845530226422367E-3</v>
      </c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>
      <c r="A66" s="99"/>
      <c r="B66" s="99"/>
      <c r="C66" s="99"/>
      <c r="D66" s="101">
        <f t="shared" si="4"/>
        <v>0</v>
      </c>
      <c r="E66" s="101">
        <f t="shared" si="4"/>
        <v>0</v>
      </c>
      <c r="F66" s="41">
        <f t="shared" si="5"/>
        <v>0</v>
      </c>
      <c r="G66" s="41">
        <f t="shared" si="5"/>
        <v>0</v>
      </c>
      <c r="H66" s="41">
        <f t="shared" si="6"/>
        <v>0</v>
      </c>
      <c r="I66" s="41">
        <f t="shared" si="7"/>
        <v>0</v>
      </c>
      <c r="J66" s="41">
        <f t="shared" si="8"/>
        <v>0</v>
      </c>
      <c r="K66" s="41">
        <f t="shared" si="9"/>
        <v>0</v>
      </c>
      <c r="L66" s="41">
        <f t="shared" si="10"/>
        <v>0</v>
      </c>
      <c r="M66" s="41">
        <f t="shared" ca="1" si="11"/>
        <v>9.7845530226422367E-3</v>
      </c>
      <c r="N66" s="41">
        <f t="shared" ca="1" si="12"/>
        <v>0</v>
      </c>
      <c r="O66" s="102">
        <f t="shared" ca="1" si="13"/>
        <v>0</v>
      </c>
      <c r="P66" s="41">
        <f t="shared" ca="1" si="14"/>
        <v>0</v>
      </c>
      <c r="Q66" s="41">
        <f t="shared" ca="1" si="15"/>
        <v>0</v>
      </c>
      <c r="R66" s="39">
        <f t="shared" ca="1" si="16"/>
        <v>-9.7845530226422367E-3</v>
      </c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>
      <c r="A67" s="99"/>
      <c r="B67" s="99"/>
      <c r="C67" s="99"/>
      <c r="D67" s="101">
        <f t="shared" si="4"/>
        <v>0</v>
      </c>
      <c r="E67" s="101">
        <f t="shared" si="4"/>
        <v>0</v>
      </c>
      <c r="F67" s="41">
        <f t="shared" si="5"/>
        <v>0</v>
      </c>
      <c r="G67" s="41">
        <f t="shared" si="5"/>
        <v>0</v>
      </c>
      <c r="H67" s="41">
        <f t="shared" si="6"/>
        <v>0</v>
      </c>
      <c r="I67" s="41">
        <f t="shared" si="7"/>
        <v>0</v>
      </c>
      <c r="J67" s="41">
        <f t="shared" si="8"/>
        <v>0</v>
      </c>
      <c r="K67" s="41">
        <f t="shared" si="9"/>
        <v>0</v>
      </c>
      <c r="L67" s="41">
        <f t="shared" si="10"/>
        <v>0</v>
      </c>
      <c r="M67" s="41">
        <f t="shared" ca="1" si="11"/>
        <v>9.7845530226422367E-3</v>
      </c>
      <c r="N67" s="41">
        <f t="shared" ca="1" si="12"/>
        <v>0</v>
      </c>
      <c r="O67" s="102">
        <f t="shared" ca="1" si="13"/>
        <v>0</v>
      </c>
      <c r="P67" s="41">
        <f t="shared" ca="1" si="14"/>
        <v>0</v>
      </c>
      <c r="Q67" s="41">
        <f t="shared" ca="1" si="15"/>
        <v>0</v>
      </c>
      <c r="R67" s="39">
        <f t="shared" ca="1" si="16"/>
        <v>-9.7845530226422367E-3</v>
      </c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>
      <c r="A68" s="99"/>
      <c r="B68" s="99"/>
      <c r="C68" s="99"/>
      <c r="D68" s="101">
        <f t="shared" si="4"/>
        <v>0</v>
      </c>
      <c r="E68" s="101">
        <f t="shared" si="4"/>
        <v>0</v>
      </c>
      <c r="F68" s="41">
        <f t="shared" si="5"/>
        <v>0</v>
      </c>
      <c r="G68" s="41">
        <f t="shared" si="5"/>
        <v>0</v>
      </c>
      <c r="H68" s="41">
        <f t="shared" si="6"/>
        <v>0</v>
      </c>
      <c r="I68" s="41">
        <f t="shared" si="7"/>
        <v>0</v>
      </c>
      <c r="J68" s="41">
        <f t="shared" si="8"/>
        <v>0</v>
      </c>
      <c r="K68" s="41">
        <f t="shared" si="9"/>
        <v>0</v>
      </c>
      <c r="L68" s="41">
        <f t="shared" si="10"/>
        <v>0</v>
      </c>
      <c r="M68" s="41">
        <f t="shared" ca="1" si="11"/>
        <v>9.7845530226422367E-3</v>
      </c>
      <c r="N68" s="41">
        <f t="shared" ca="1" si="12"/>
        <v>0</v>
      </c>
      <c r="O68" s="102">
        <f t="shared" ca="1" si="13"/>
        <v>0</v>
      </c>
      <c r="P68" s="41">
        <f t="shared" ca="1" si="14"/>
        <v>0</v>
      </c>
      <c r="Q68" s="41">
        <f t="shared" ca="1" si="15"/>
        <v>0</v>
      </c>
      <c r="R68" s="39">
        <f t="shared" ca="1" si="16"/>
        <v>-9.7845530226422367E-3</v>
      </c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>
      <c r="A69" s="99"/>
      <c r="B69" s="99"/>
      <c r="C69" s="99"/>
      <c r="D69" s="101">
        <f t="shared" si="4"/>
        <v>0</v>
      </c>
      <c r="E69" s="101">
        <f t="shared" si="4"/>
        <v>0</v>
      </c>
      <c r="F69" s="41">
        <f t="shared" si="5"/>
        <v>0</v>
      </c>
      <c r="G69" s="41">
        <f t="shared" si="5"/>
        <v>0</v>
      </c>
      <c r="H69" s="41">
        <f t="shared" si="6"/>
        <v>0</v>
      </c>
      <c r="I69" s="41">
        <f t="shared" si="7"/>
        <v>0</v>
      </c>
      <c r="J69" s="41">
        <f t="shared" si="8"/>
        <v>0</v>
      </c>
      <c r="K69" s="41">
        <f t="shared" si="9"/>
        <v>0</v>
      </c>
      <c r="L69" s="41">
        <f t="shared" si="10"/>
        <v>0</v>
      </c>
      <c r="M69" s="41">
        <f t="shared" ca="1" si="11"/>
        <v>9.7845530226422367E-3</v>
      </c>
      <c r="N69" s="41">
        <f t="shared" ca="1" si="12"/>
        <v>0</v>
      </c>
      <c r="O69" s="102">
        <f t="shared" ca="1" si="13"/>
        <v>0</v>
      </c>
      <c r="P69" s="41">
        <f t="shared" ca="1" si="14"/>
        <v>0</v>
      </c>
      <c r="Q69" s="41">
        <f t="shared" ca="1" si="15"/>
        <v>0</v>
      </c>
      <c r="R69" s="39">
        <f t="shared" ca="1" si="16"/>
        <v>-9.7845530226422367E-3</v>
      </c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>
      <c r="A70" s="99"/>
      <c r="B70" s="99"/>
      <c r="C70" s="99"/>
      <c r="D70" s="101">
        <f t="shared" si="4"/>
        <v>0</v>
      </c>
      <c r="E70" s="101">
        <f t="shared" si="4"/>
        <v>0</v>
      </c>
      <c r="F70" s="41">
        <f t="shared" si="5"/>
        <v>0</v>
      </c>
      <c r="G70" s="41">
        <f t="shared" si="5"/>
        <v>0</v>
      </c>
      <c r="H70" s="41">
        <f t="shared" si="6"/>
        <v>0</v>
      </c>
      <c r="I70" s="41">
        <f t="shared" si="7"/>
        <v>0</v>
      </c>
      <c r="J70" s="41">
        <f t="shared" si="8"/>
        <v>0</v>
      </c>
      <c r="K70" s="41">
        <f t="shared" si="9"/>
        <v>0</v>
      </c>
      <c r="L70" s="41">
        <f t="shared" si="10"/>
        <v>0</v>
      </c>
      <c r="M70" s="41">
        <f t="shared" ca="1" si="11"/>
        <v>9.7845530226422367E-3</v>
      </c>
      <c r="N70" s="41">
        <f t="shared" ca="1" si="12"/>
        <v>0</v>
      </c>
      <c r="O70" s="102">
        <f t="shared" ca="1" si="13"/>
        <v>0</v>
      </c>
      <c r="P70" s="41">
        <f t="shared" ca="1" si="14"/>
        <v>0</v>
      </c>
      <c r="Q70" s="41">
        <f t="shared" ca="1" si="15"/>
        <v>0</v>
      </c>
      <c r="R70" s="39">
        <f t="shared" ca="1" si="16"/>
        <v>-9.7845530226422367E-3</v>
      </c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>
      <c r="A71" s="99"/>
      <c r="B71" s="99"/>
      <c r="C71" s="99"/>
      <c r="D71" s="101">
        <f t="shared" si="4"/>
        <v>0</v>
      </c>
      <c r="E71" s="101">
        <f t="shared" si="4"/>
        <v>0</v>
      </c>
      <c r="F71" s="41">
        <f t="shared" si="5"/>
        <v>0</v>
      </c>
      <c r="G71" s="41">
        <f t="shared" si="5"/>
        <v>0</v>
      </c>
      <c r="H71" s="41">
        <f t="shared" si="6"/>
        <v>0</v>
      </c>
      <c r="I71" s="41">
        <f t="shared" si="7"/>
        <v>0</v>
      </c>
      <c r="J71" s="41">
        <f t="shared" si="8"/>
        <v>0</v>
      </c>
      <c r="K71" s="41">
        <f t="shared" si="9"/>
        <v>0</v>
      </c>
      <c r="L71" s="41">
        <f t="shared" si="10"/>
        <v>0</v>
      </c>
      <c r="M71" s="41">
        <f t="shared" ca="1" si="11"/>
        <v>9.7845530226422367E-3</v>
      </c>
      <c r="N71" s="41">
        <f t="shared" ca="1" si="12"/>
        <v>0</v>
      </c>
      <c r="O71" s="102">
        <f t="shared" ca="1" si="13"/>
        <v>0</v>
      </c>
      <c r="P71" s="41">
        <f t="shared" ca="1" si="14"/>
        <v>0</v>
      </c>
      <c r="Q71" s="41">
        <f t="shared" ca="1" si="15"/>
        <v>0</v>
      </c>
      <c r="R71" s="39">
        <f t="shared" ca="1" si="16"/>
        <v>-9.7845530226422367E-3</v>
      </c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A72" s="99"/>
      <c r="B72" s="99"/>
      <c r="C72" s="99"/>
      <c r="D72" s="101">
        <f t="shared" si="4"/>
        <v>0</v>
      </c>
      <c r="E72" s="101">
        <f t="shared" si="4"/>
        <v>0</v>
      </c>
      <c r="F72" s="41">
        <f t="shared" si="5"/>
        <v>0</v>
      </c>
      <c r="G72" s="41">
        <f t="shared" si="5"/>
        <v>0</v>
      </c>
      <c r="H72" s="41">
        <f t="shared" si="6"/>
        <v>0</v>
      </c>
      <c r="I72" s="41">
        <f t="shared" si="7"/>
        <v>0</v>
      </c>
      <c r="J72" s="41">
        <f t="shared" si="8"/>
        <v>0</v>
      </c>
      <c r="K72" s="41">
        <f t="shared" si="9"/>
        <v>0</v>
      </c>
      <c r="L72" s="41">
        <f t="shared" si="10"/>
        <v>0</v>
      </c>
      <c r="M72" s="41">
        <f t="shared" ca="1" si="11"/>
        <v>9.7845530226422367E-3</v>
      </c>
      <c r="N72" s="41">
        <f t="shared" ca="1" si="12"/>
        <v>0</v>
      </c>
      <c r="O72" s="102">
        <f t="shared" ca="1" si="13"/>
        <v>0</v>
      </c>
      <c r="P72" s="41">
        <f t="shared" ca="1" si="14"/>
        <v>0</v>
      </c>
      <c r="Q72" s="41">
        <f t="shared" ca="1" si="15"/>
        <v>0</v>
      </c>
      <c r="R72" s="39">
        <f t="shared" ca="1" si="16"/>
        <v>-9.7845530226422367E-3</v>
      </c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1:35">
      <c r="A73" s="99"/>
      <c r="B73" s="99"/>
      <c r="C73" s="99"/>
      <c r="D73" s="101">
        <f t="shared" si="4"/>
        <v>0</v>
      </c>
      <c r="E73" s="101">
        <f t="shared" si="4"/>
        <v>0</v>
      </c>
      <c r="F73" s="41">
        <f t="shared" si="5"/>
        <v>0</v>
      </c>
      <c r="G73" s="41">
        <f t="shared" si="5"/>
        <v>0</v>
      </c>
      <c r="H73" s="41">
        <f t="shared" si="6"/>
        <v>0</v>
      </c>
      <c r="I73" s="41">
        <f t="shared" si="7"/>
        <v>0</v>
      </c>
      <c r="J73" s="41">
        <f t="shared" si="8"/>
        <v>0</v>
      </c>
      <c r="K73" s="41">
        <f t="shared" si="9"/>
        <v>0</v>
      </c>
      <c r="L73" s="41">
        <f t="shared" si="10"/>
        <v>0</v>
      </c>
      <c r="M73" s="41">
        <f t="shared" ca="1" si="11"/>
        <v>9.7845530226422367E-3</v>
      </c>
      <c r="N73" s="41">
        <f t="shared" ca="1" si="12"/>
        <v>0</v>
      </c>
      <c r="O73" s="102">
        <f t="shared" ca="1" si="13"/>
        <v>0</v>
      </c>
      <c r="P73" s="41">
        <f t="shared" ca="1" si="14"/>
        <v>0</v>
      </c>
      <c r="Q73" s="41">
        <f t="shared" ca="1" si="15"/>
        <v>0</v>
      </c>
      <c r="R73" s="39">
        <f t="shared" ca="1" si="16"/>
        <v>-9.7845530226422367E-3</v>
      </c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>
      <c r="A74" s="99"/>
      <c r="B74" s="99"/>
      <c r="C74" s="99"/>
      <c r="D74" s="101">
        <f t="shared" si="4"/>
        <v>0</v>
      </c>
      <c r="E74" s="101">
        <f t="shared" si="4"/>
        <v>0</v>
      </c>
      <c r="F74" s="41">
        <f t="shared" si="5"/>
        <v>0</v>
      </c>
      <c r="G74" s="41">
        <f t="shared" si="5"/>
        <v>0</v>
      </c>
      <c r="H74" s="41">
        <f t="shared" si="6"/>
        <v>0</v>
      </c>
      <c r="I74" s="41">
        <f t="shared" si="7"/>
        <v>0</v>
      </c>
      <c r="J74" s="41">
        <f t="shared" si="8"/>
        <v>0</v>
      </c>
      <c r="K74" s="41">
        <f t="shared" si="9"/>
        <v>0</v>
      </c>
      <c r="L74" s="41">
        <f t="shared" si="10"/>
        <v>0</v>
      </c>
      <c r="M74" s="41">
        <f t="shared" ca="1" si="11"/>
        <v>9.7845530226422367E-3</v>
      </c>
      <c r="N74" s="41">
        <f t="shared" ca="1" si="12"/>
        <v>0</v>
      </c>
      <c r="O74" s="102">
        <f t="shared" ca="1" si="13"/>
        <v>0</v>
      </c>
      <c r="P74" s="41">
        <f t="shared" ca="1" si="14"/>
        <v>0</v>
      </c>
      <c r="Q74" s="41">
        <f t="shared" ca="1" si="15"/>
        <v>0</v>
      </c>
      <c r="R74" s="39">
        <f t="shared" ca="1" si="16"/>
        <v>-9.7845530226422367E-3</v>
      </c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1:35">
      <c r="A75" s="99"/>
      <c r="B75" s="99"/>
      <c r="C75" s="99"/>
      <c r="D75" s="101">
        <f t="shared" si="4"/>
        <v>0</v>
      </c>
      <c r="E75" s="101">
        <f t="shared" si="4"/>
        <v>0</v>
      </c>
      <c r="F75" s="41">
        <f t="shared" si="5"/>
        <v>0</v>
      </c>
      <c r="G75" s="41">
        <f t="shared" si="5"/>
        <v>0</v>
      </c>
      <c r="H75" s="41">
        <f t="shared" si="6"/>
        <v>0</v>
      </c>
      <c r="I75" s="41">
        <f t="shared" si="7"/>
        <v>0</v>
      </c>
      <c r="J75" s="41">
        <f t="shared" si="8"/>
        <v>0</v>
      </c>
      <c r="K75" s="41">
        <f t="shared" si="9"/>
        <v>0</v>
      </c>
      <c r="L75" s="41">
        <f t="shared" si="10"/>
        <v>0</v>
      </c>
      <c r="M75" s="41">
        <f t="shared" ca="1" si="11"/>
        <v>9.7845530226422367E-3</v>
      </c>
      <c r="N75" s="41">
        <f t="shared" ca="1" si="12"/>
        <v>0</v>
      </c>
      <c r="O75" s="102">
        <f t="shared" ca="1" si="13"/>
        <v>0</v>
      </c>
      <c r="P75" s="41">
        <f t="shared" ca="1" si="14"/>
        <v>0</v>
      </c>
      <c r="Q75" s="41">
        <f t="shared" ca="1" si="15"/>
        <v>0</v>
      </c>
      <c r="R75" s="39">
        <f t="shared" ca="1" si="16"/>
        <v>-9.7845530226422367E-3</v>
      </c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1:35">
      <c r="A76" s="99"/>
      <c r="B76" s="99"/>
      <c r="C76" s="99"/>
      <c r="D76" s="101">
        <f t="shared" si="4"/>
        <v>0</v>
      </c>
      <c r="E76" s="101">
        <f t="shared" si="4"/>
        <v>0</v>
      </c>
      <c r="F76" s="41">
        <f t="shared" si="5"/>
        <v>0</v>
      </c>
      <c r="G76" s="41">
        <f t="shared" si="5"/>
        <v>0</v>
      </c>
      <c r="H76" s="41">
        <f t="shared" si="6"/>
        <v>0</v>
      </c>
      <c r="I76" s="41">
        <f t="shared" si="7"/>
        <v>0</v>
      </c>
      <c r="J76" s="41">
        <f t="shared" si="8"/>
        <v>0</v>
      </c>
      <c r="K76" s="41">
        <f t="shared" si="9"/>
        <v>0</v>
      </c>
      <c r="L76" s="41">
        <f t="shared" si="10"/>
        <v>0</v>
      </c>
      <c r="M76" s="41">
        <f t="shared" ca="1" si="11"/>
        <v>9.7845530226422367E-3</v>
      </c>
      <c r="N76" s="41">
        <f t="shared" ca="1" si="12"/>
        <v>0</v>
      </c>
      <c r="O76" s="102">
        <f t="shared" ca="1" si="13"/>
        <v>0</v>
      </c>
      <c r="P76" s="41">
        <f t="shared" ca="1" si="14"/>
        <v>0</v>
      </c>
      <c r="Q76" s="41">
        <f t="shared" ca="1" si="15"/>
        <v>0</v>
      </c>
      <c r="R76" s="39">
        <f t="shared" ca="1" si="16"/>
        <v>-9.7845530226422367E-3</v>
      </c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1:35">
      <c r="A77" s="99"/>
      <c r="B77" s="99"/>
      <c r="C77" s="99"/>
      <c r="D77" s="101">
        <f t="shared" si="4"/>
        <v>0</v>
      </c>
      <c r="E77" s="101">
        <f t="shared" si="4"/>
        <v>0</v>
      </c>
      <c r="F77" s="41">
        <f t="shared" si="5"/>
        <v>0</v>
      </c>
      <c r="G77" s="41">
        <f t="shared" si="5"/>
        <v>0</v>
      </c>
      <c r="H77" s="41">
        <f t="shared" si="6"/>
        <v>0</v>
      </c>
      <c r="I77" s="41">
        <f t="shared" si="7"/>
        <v>0</v>
      </c>
      <c r="J77" s="41">
        <f t="shared" si="8"/>
        <v>0</v>
      </c>
      <c r="K77" s="41">
        <f t="shared" si="9"/>
        <v>0</v>
      </c>
      <c r="L77" s="41">
        <f t="shared" si="10"/>
        <v>0</v>
      </c>
      <c r="M77" s="41">
        <f t="shared" ca="1" si="11"/>
        <v>9.7845530226422367E-3</v>
      </c>
      <c r="N77" s="41">
        <f t="shared" ca="1" si="12"/>
        <v>0</v>
      </c>
      <c r="O77" s="102">
        <f t="shared" ca="1" si="13"/>
        <v>0</v>
      </c>
      <c r="P77" s="41">
        <f t="shared" ca="1" si="14"/>
        <v>0</v>
      </c>
      <c r="Q77" s="41">
        <f t="shared" ca="1" si="15"/>
        <v>0</v>
      </c>
      <c r="R77" s="39">
        <f t="shared" ca="1" si="16"/>
        <v>-9.7845530226422367E-3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78" spans="1:35">
      <c r="A78" s="99"/>
      <c r="B78" s="99"/>
      <c r="C78" s="99"/>
      <c r="D78" s="101">
        <f t="shared" si="4"/>
        <v>0</v>
      </c>
      <c r="E78" s="101">
        <f t="shared" si="4"/>
        <v>0</v>
      </c>
      <c r="F78" s="41">
        <f t="shared" si="5"/>
        <v>0</v>
      </c>
      <c r="G78" s="41">
        <f t="shared" si="5"/>
        <v>0</v>
      </c>
      <c r="H78" s="41">
        <f t="shared" si="6"/>
        <v>0</v>
      </c>
      <c r="I78" s="41">
        <f t="shared" si="7"/>
        <v>0</v>
      </c>
      <c r="J78" s="41">
        <f t="shared" si="8"/>
        <v>0</v>
      </c>
      <c r="K78" s="41">
        <f t="shared" si="9"/>
        <v>0</v>
      </c>
      <c r="L78" s="41">
        <f t="shared" si="10"/>
        <v>0</v>
      </c>
      <c r="M78" s="41">
        <f t="shared" ca="1" si="11"/>
        <v>9.7845530226422367E-3</v>
      </c>
      <c r="N78" s="41">
        <f t="shared" ca="1" si="12"/>
        <v>0</v>
      </c>
      <c r="O78" s="102">
        <f t="shared" ca="1" si="13"/>
        <v>0</v>
      </c>
      <c r="P78" s="41">
        <f t="shared" ca="1" si="14"/>
        <v>0</v>
      </c>
      <c r="Q78" s="41">
        <f t="shared" ca="1" si="15"/>
        <v>0</v>
      </c>
      <c r="R78" s="39">
        <f t="shared" ca="1" si="16"/>
        <v>-9.7845530226422367E-3</v>
      </c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</row>
    <row r="79" spans="1:35">
      <c r="A79" s="99"/>
      <c r="B79" s="99"/>
      <c r="C79" s="99"/>
      <c r="D79" s="101">
        <f t="shared" si="4"/>
        <v>0</v>
      </c>
      <c r="E79" s="101">
        <f t="shared" si="4"/>
        <v>0</v>
      </c>
      <c r="F79" s="41">
        <f t="shared" si="5"/>
        <v>0</v>
      </c>
      <c r="G79" s="41">
        <f t="shared" si="5"/>
        <v>0</v>
      </c>
      <c r="H79" s="41">
        <f t="shared" si="6"/>
        <v>0</v>
      </c>
      <c r="I79" s="41">
        <f t="shared" si="7"/>
        <v>0</v>
      </c>
      <c r="J79" s="41">
        <f t="shared" si="8"/>
        <v>0</v>
      </c>
      <c r="K79" s="41">
        <f t="shared" si="9"/>
        <v>0</v>
      </c>
      <c r="L79" s="41">
        <f t="shared" si="10"/>
        <v>0</v>
      </c>
      <c r="M79" s="41">
        <f t="shared" ca="1" si="11"/>
        <v>9.7845530226422367E-3</v>
      </c>
      <c r="N79" s="41">
        <f t="shared" ca="1" si="12"/>
        <v>0</v>
      </c>
      <c r="O79" s="102">
        <f t="shared" ca="1" si="13"/>
        <v>0</v>
      </c>
      <c r="P79" s="41">
        <f t="shared" ca="1" si="14"/>
        <v>0</v>
      </c>
      <c r="Q79" s="41">
        <f t="shared" ca="1" si="15"/>
        <v>0</v>
      </c>
      <c r="R79" s="39">
        <f t="shared" ca="1" si="16"/>
        <v>-9.7845530226422367E-3</v>
      </c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</row>
    <row r="80" spans="1:35">
      <c r="A80" s="99"/>
      <c r="B80" s="99"/>
      <c r="C80" s="99"/>
      <c r="D80" s="101">
        <f t="shared" si="4"/>
        <v>0</v>
      </c>
      <c r="E80" s="101">
        <f t="shared" si="4"/>
        <v>0</v>
      </c>
      <c r="F80" s="41">
        <f t="shared" si="5"/>
        <v>0</v>
      </c>
      <c r="G80" s="41">
        <f t="shared" si="5"/>
        <v>0</v>
      </c>
      <c r="H80" s="41">
        <f t="shared" si="6"/>
        <v>0</v>
      </c>
      <c r="I80" s="41">
        <f t="shared" si="7"/>
        <v>0</v>
      </c>
      <c r="J80" s="41">
        <f t="shared" si="8"/>
        <v>0</v>
      </c>
      <c r="K80" s="41">
        <f t="shared" si="9"/>
        <v>0</v>
      </c>
      <c r="L80" s="41">
        <f t="shared" si="10"/>
        <v>0</v>
      </c>
      <c r="M80" s="41">
        <f t="shared" ca="1" si="11"/>
        <v>9.7845530226422367E-3</v>
      </c>
      <c r="N80" s="41">
        <f t="shared" ca="1" si="12"/>
        <v>0</v>
      </c>
      <c r="O80" s="102">
        <f t="shared" ca="1" si="13"/>
        <v>0</v>
      </c>
      <c r="P80" s="41">
        <f t="shared" ca="1" si="14"/>
        <v>0</v>
      </c>
      <c r="Q80" s="41">
        <f t="shared" ca="1" si="15"/>
        <v>0</v>
      </c>
      <c r="R80" s="39">
        <f t="shared" ca="1" si="16"/>
        <v>-9.7845530226422367E-3</v>
      </c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</row>
    <row r="81" spans="1:35">
      <c r="A81" s="99"/>
      <c r="B81" s="99"/>
      <c r="C81" s="99"/>
      <c r="D81" s="101">
        <f t="shared" si="4"/>
        <v>0</v>
      </c>
      <c r="E81" s="101">
        <f t="shared" si="4"/>
        <v>0</v>
      </c>
      <c r="F81" s="41">
        <f t="shared" si="5"/>
        <v>0</v>
      </c>
      <c r="G81" s="41">
        <f t="shared" si="5"/>
        <v>0</v>
      </c>
      <c r="H81" s="41">
        <f t="shared" si="6"/>
        <v>0</v>
      </c>
      <c r="I81" s="41">
        <f t="shared" si="7"/>
        <v>0</v>
      </c>
      <c r="J81" s="41">
        <f t="shared" si="8"/>
        <v>0</v>
      </c>
      <c r="K81" s="41">
        <f t="shared" si="9"/>
        <v>0</v>
      </c>
      <c r="L81" s="41">
        <f t="shared" si="10"/>
        <v>0</v>
      </c>
      <c r="M81" s="41">
        <f t="shared" ca="1" si="11"/>
        <v>9.7845530226422367E-3</v>
      </c>
      <c r="N81" s="41">
        <f t="shared" ca="1" si="12"/>
        <v>0</v>
      </c>
      <c r="O81" s="102">
        <f t="shared" ca="1" si="13"/>
        <v>0</v>
      </c>
      <c r="P81" s="41">
        <f t="shared" ca="1" si="14"/>
        <v>0</v>
      </c>
      <c r="Q81" s="41">
        <f t="shared" ca="1" si="15"/>
        <v>0</v>
      </c>
      <c r="R81" s="39">
        <f t="shared" ca="1" si="16"/>
        <v>-9.7845530226422367E-3</v>
      </c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</row>
    <row r="82" spans="1:35">
      <c r="A82" s="99"/>
      <c r="B82" s="99"/>
      <c r="C82" s="99"/>
      <c r="D82" s="101">
        <f t="shared" si="4"/>
        <v>0</v>
      </c>
      <c r="E82" s="101">
        <f t="shared" si="4"/>
        <v>0</v>
      </c>
      <c r="F82" s="41">
        <f t="shared" si="5"/>
        <v>0</v>
      </c>
      <c r="G82" s="41">
        <f t="shared" si="5"/>
        <v>0</v>
      </c>
      <c r="H82" s="41">
        <f t="shared" si="6"/>
        <v>0</v>
      </c>
      <c r="I82" s="41">
        <f t="shared" si="7"/>
        <v>0</v>
      </c>
      <c r="J82" s="41">
        <f t="shared" si="8"/>
        <v>0</v>
      </c>
      <c r="K82" s="41">
        <f t="shared" si="9"/>
        <v>0</v>
      </c>
      <c r="L82" s="41">
        <f t="shared" si="10"/>
        <v>0</v>
      </c>
      <c r="M82" s="41">
        <f t="shared" ca="1" si="11"/>
        <v>9.7845530226422367E-3</v>
      </c>
      <c r="N82" s="41">
        <f t="shared" ca="1" si="12"/>
        <v>0</v>
      </c>
      <c r="O82" s="102">
        <f t="shared" ca="1" si="13"/>
        <v>0</v>
      </c>
      <c r="P82" s="41">
        <f t="shared" ca="1" si="14"/>
        <v>0</v>
      </c>
      <c r="Q82" s="41">
        <f t="shared" ca="1" si="15"/>
        <v>0</v>
      </c>
      <c r="R82" s="39">
        <f t="shared" ca="1" si="16"/>
        <v>-9.7845530226422367E-3</v>
      </c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</row>
    <row r="83" spans="1:35">
      <c r="A83" s="99"/>
      <c r="B83" s="99"/>
      <c r="C83" s="99"/>
      <c r="D83" s="101">
        <f t="shared" si="4"/>
        <v>0</v>
      </c>
      <c r="E83" s="101">
        <f t="shared" si="4"/>
        <v>0</v>
      </c>
      <c r="F83" s="41">
        <f t="shared" si="5"/>
        <v>0</v>
      </c>
      <c r="G83" s="41">
        <f t="shared" si="5"/>
        <v>0</v>
      </c>
      <c r="H83" s="41">
        <f t="shared" si="6"/>
        <v>0</v>
      </c>
      <c r="I83" s="41">
        <f t="shared" si="7"/>
        <v>0</v>
      </c>
      <c r="J83" s="41">
        <f t="shared" si="8"/>
        <v>0</v>
      </c>
      <c r="K83" s="41">
        <f t="shared" si="9"/>
        <v>0</v>
      </c>
      <c r="L83" s="41">
        <f t="shared" si="10"/>
        <v>0</v>
      </c>
      <c r="M83" s="41">
        <f t="shared" ca="1" si="11"/>
        <v>9.7845530226422367E-3</v>
      </c>
      <c r="N83" s="41">
        <f t="shared" ca="1" si="12"/>
        <v>0</v>
      </c>
      <c r="O83" s="102">
        <f t="shared" ca="1" si="13"/>
        <v>0</v>
      </c>
      <c r="P83" s="41">
        <f t="shared" ca="1" si="14"/>
        <v>0</v>
      </c>
      <c r="Q83" s="41">
        <f t="shared" ca="1" si="15"/>
        <v>0</v>
      </c>
      <c r="R83" s="39">
        <f t="shared" ca="1" si="16"/>
        <v>-9.7845530226422367E-3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</row>
    <row r="84" spans="1:35">
      <c r="A84" s="99"/>
      <c r="B84" s="99"/>
      <c r="C84" s="99"/>
      <c r="D84" s="101">
        <f t="shared" si="4"/>
        <v>0</v>
      </c>
      <c r="E84" s="101">
        <f t="shared" si="4"/>
        <v>0</v>
      </c>
      <c r="F84" s="41">
        <f t="shared" si="5"/>
        <v>0</v>
      </c>
      <c r="G84" s="41">
        <f t="shared" si="5"/>
        <v>0</v>
      </c>
      <c r="H84" s="41">
        <f t="shared" si="6"/>
        <v>0</v>
      </c>
      <c r="I84" s="41">
        <f t="shared" si="7"/>
        <v>0</v>
      </c>
      <c r="J84" s="41">
        <f t="shared" si="8"/>
        <v>0</v>
      </c>
      <c r="K84" s="41">
        <f t="shared" si="9"/>
        <v>0</v>
      </c>
      <c r="L84" s="41">
        <f t="shared" si="10"/>
        <v>0</v>
      </c>
      <c r="M84" s="41">
        <f t="shared" ca="1" si="11"/>
        <v>9.7845530226422367E-3</v>
      </c>
      <c r="N84" s="41">
        <f t="shared" ca="1" si="12"/>
        <v>0</v>
      </c>
      <c r="O84" s="102">
        <f t="shared" ca="1" si="13"/>
        <v>0</v>
      </c>
      <c r="P84" s="41">
        <f t="shared" ca="1" si="14"/>
        <v>0</v>
      </c>
      <c r="Q84" s="41">
        <f t="shared" ca="1" si="15"/>
        <v>0</v>
      </c>
      <c r="R84" s="39">
        <f t="shared" ca="1" si="16"/>
        <v>-9.7845530226422367E-3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5" spans="1:35">
      <c r="A85" s="99"/>
      <c r="B85" s="99"/>
      <c r="C85" s="99"/>
      <c r="D85" s="101">
        <f t="shared" ref="D85:E148" si="17">A85/A$18</f>
        <v>0</v>
      </c>
      <c r="E85" s="101">
        <f t="shared" si="17"/>
        <v>0</v>
      </c>
      <c r="F85" s="41">
        <f t="shared" ref="F85:G148" si="18">$C85*D85</f>
        <v>0</v>
      </c>
      <c r="G85" s="41">
        <f t="shared" si="18"/>
        <v>0</v>
      </c>
      <c r="H85" s="41">
        <f t="shared" ref="H85:H148" si="19">C85*D85*D85</f>
        <v>0</v>
      </c>
      <c r="I85" s="41">
        <f t="shared" ref="I85:I148" si="20">C85*D85*D85*D85</f>
        <v>0</v>
      </c>
      <c r="J85" s="41">
        <f t="shared" ref="J85:J148" si="21">C85*D85*D85*D85*D85</f>
        <v>0</v>
      </c>
      <c r="K85" s="41">
        <f t="shared" ref="K85:K148" si="22">C85*E85*D85</f>
        <v>0</v>
      </c>
      <c r="L85" s="41">
        <f t="shared" ref="L85:L148" si="23">C85*E85*D85*D85</f>
        <v>0</v>
      </c>
      <c r="M85" s="41">
        <f t="shared" ref="M85:M148" ca="1" si="24">+E$4+E$5*D85+E$6*D85^2</f>
        <v>9.7845530226422367E-3</v>
      </c>
      <c r="N85" s="41">
        <f t="shared" ref="N85:N148" ca="1" si="25">C85*(M85-E85)^2</f>
        <v>0</v>
      </c>
      <c r="O85" s="102">
        <f t="shared" ref="O85:O148" ca="1" si="26">(C85*O$1-O$2*F85+O$3*H85)^2</f>
        <v>0</v>
      </c>
      <c r="P85" s="41">
        <f t="shared" ref="P85:P148" ca="1" si="27">(-C85*O$2+O$4*F85-O$5*H85)^2</f>
        <v>0</v>
      </c>
      <c r="Q85" s="41">
        <f t="shared" ref="Q85:Q148" ca="1" si="28">+(C85*O$3-F85*O$5+H85*O$6)^2</f>
        <v>0</v>
      </c>
      <c r="R85" s="39">
        <f t="shared" ref="R85:R148" ca="1" si="29">+E85-M85</f>
        <v>-9.7845530226422367E-3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</row>
    <row r="86" spans="1:35">
      <c r="A86" s="99"/>
      <c r="B86" s="99"/>
      <c r="C86" s="99"/>
      <c r="D86" s="101">
        <f t="shared" si="17"/>
        <v>0</v>
      </c>
      <c r="E86" s="101">
        <f t="shared" si="17"/>
        <v>0</v>
      </c>
      <c r="F86" s="41">
        <f t="shared" si="18"/>
        <v>0</v>
      </c>
      <c r="G86" s="41">
        <f t="shared" si="18"/>
        <v>0</v>
      </c>
      <c r="H86" s="41">
        <f t="shared" si="19"/>
        <v>0</v>
      </c>
      <c r="I86" s="41">
        <f t="shared" si="20"/>
        <v>0</v>
      </c>
      <c r="J86" s="41">
        <f t="shared" si="21"/>
        <v>0</v>
      </c>
      <c r="K86" s="41">
        <f t="shared" si="22"/>
        <v>0</v>
      </c>
      <c r="L86" s="41">
        <f t="shared" si="23"/>
        <v>0</v>
      </c>
      <c r="M86" s="41">
        <f t="shared" ca="1" si="24"/>
        <v>9.7845530226422367E-3</v>
      </c>
      <c r="N86" s="41">
        <f t="shared" ca="1" si="25"/>
        <v>0</v>
      </c>
      <c r="O86" s="102">
        <f t="shared" ca="1" si="26"/>
        <v>0</v>
      </c>
      <c r="P86" s="41">
        <f t="shared" ca="1" si="27"/>
        <v>0</v>
      </c>
      <c r="Q86" s="41">
        <f t="shared" ca="1" si="28"/>
        <v>0</v>
      </c>
      <c r="R86" s="39">
        <f t="shared" ca="1" si="29"/>
        <v>-9.7845530226422367E-3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</row>
    <row r="87" spans="1:35">
      <c r="A87" s="99"/>
      <c r="B87" s="99"/>
      <c r="C87" s="99"/>
      <c r="D87" s="101">
        <f t="shared" si="17"/>
        <v>0</v>
      </c>
      <c r="E87" s="101">
        <f t="shared" si="17"/>
        <v>0</v>
      </c>
      <c r="F87" s="41">
        <f t="shared" si="18"/>
        <v>0</v>
      </c>
      <c r="G87" s="41">
        <f t="shared" si="18"/>
        <v>0</v>
      </c>
      <c r="H87" s="41">
        <f t="shared" si="19"/>
        <v>0</v>
      </c>
      <c r="I87" s="41">
        <f t="shared" si="20"/>
        <v>0</v>
      </c>
      <c r="J87" s="41">
        <f t="shared" si="21"/>
        <v>0</v>
      </c>
      <c r="K87" s="41">
        <f t="shared" si="22"/>
        <v>0</v>
      </c>
      <c r="L87" s="41">
        <f t="shared" si="23"/>
        <v>0</v>
      </c>
      <c r="M87" s="41">
        <f t="shared" ca="1" si="24"/>
        <v>9.7845530226422367E-3</v>
      </c>
      <c r="N87" s="41">
        <f t="shared" ca="1" si="25"/>
        <v>0</v>
      </c>
      <c r="O87" s="102">
        <f t="shared" ca="1" si="26"/>
        <v>0</v>
      </c>
      <c r="P87" s="41">
        <f t="shared" ca="1" si="27"/>
        <v>0</v>
      </c>
      <c r="Q87" s="41">
        <f t="shared" ca="1" si="28"/>
        <v>0</v>
      </c>
      <c r="R87" s="39">
        <f t="shared" ca="1" si="29"/>
        <v>-9.7845530226422367E-3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</row>
    <row r="88" spans="1:35">
      <c r="A88" s="99"/>
      <c r="B88" s="99"/>
      <c r="C88" s="99"/>
      <c r="D88" s="101">
        <f t="shared" si="17"/>
        <v>0</v>
      </c>
      <c r="E88" s="101">
        <f t="shared" si="17"/>
        <v>0</v>
      </c>
      <c r="F88" s="41">
        <f t="shared" si="18"/>
        <v>0</v>
      </c>
      <c r="G88" s="41">
        <f t="shared" si="18"/>
        <v>0</v>
      </c>
      <c r="H88" s="41">
        <f t="shared" si="19"/>
        <v>0</v>
      </c>
      <c r="I88" s="41">
        <f t="shared" si="20"/>
        <v>0</v>
      </c>
      <c r="J88" s="41">
        <f t="shared" si="21"/>
        <v>0</v>
      </c>
      <c r="K88" s="41">
        <f t="shared" si="22"/>
        <v>0</v>
      </c>
      <c r="L88" s="41">
        <f t="shared" si="23"/>
        <v>0</v>
      </c>
      <c r="M88" s="41">
        <f t="shared" ca="1" si="24"/>
        <v>9.7845530226422367E-3</v>
      </c>
      <c r="N88" s="41">
        <f t="shared" ca="1" si="25"/>
        <v>0</v>
      </c>
      <c r="O88" s="102">
        <f t="shared" ca="1" si="26"/>
        <v>0</v>
      </c>
      <c r="P88" s="41">
        <f t="shared" ca="1" si="27"/>
        <v>0</v>
      </c>
      <c r="Q88" s="41">
        <f t="shared" ca="1" si="28"/>
        <v>0</v>
      </c>
      <c r="R88" s="39">
        <f t="shared" ca="1" si="29"/>
        <v>-9.7845530226422367E-3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</row>
    <row r="89" spans="1:35">
      <c r="A89" s="99"/>
      <c r="B89" s="99"/>
      <c r="C89" s="99"/>
      <c r="D89" s="101">
        <f t="shared" si="17"/>
        <v>0</v>
      </c>
      <c r="E89" s="101">
        <f t="shared" si="17"/>
        <v>0</v>
      </c>
      <c r="F89" s="41">
        <f t="shared" si="18"/>
        <v>0</v>
      </c>
      <c r="G89" s="41">
        <f t="shared" si="18"/>
        <v>0</v>
      </c>
      <c r="H89" s="41">
        <f t="shared" si="19"/>
        <v>0</v>
      </c>
      <c r="I89" s="41">
        <f t="shared" si="20"/>
        <v>0</v>
      </c>
      <c r="J89" s="41">
        <f t="shared" si="21"/>
        <v>0</v>
      </c>
      <c r="K89" s="41">
        <f t="shared" si="22"/>
        <v>0</v>
      </c>
      <c r="L89" s="41">
        <f t="shared" si="23"/>
        <v>0</v>
      </c>
      <c r="M89" s="41">
        <f t="shared" ca="1" si="24"/>
        <v>9.7845530226422367E-3</v>
      </c>
      <c r="N89" s="41">
        <f t="shared" ca="1" si="25"/>
        <v>0</v>
      </c>
      <c r="O89" s="102">
        <f t="shared" ca="1" si="26"/>
        <v>0</v>
      </c>
      <c r="P89" s="41">
        <f t="shared" ca="1" si="27"/>
        <v>0</v>
      </c>
      <c r="Q89" s="41">
        <f t="shared" ca="1" si="28"/>
        <v>0</v>
      </c>
      <c r="R89" s="39">
        <f t="shared" ca="1" si="29"/>
        <v>-9.7845530226422367E-3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</row>
    <row r="90" spans="1:35">
      <c r="A90" s="99"/>
      <c r="B90" s="99"/>
      <c r="C90" s="99"/>
      <c r="D90" s="101">
        <f t="shared" si="17"/>
        <v>0</v>
      </c>
      <c r="E90" s="101">
        <f t="shared" si="17"/>
        <v>0</v>
      </c>
      <c r="F90" s="41">
        <f t="shared" si="18"/>
        <v>0</v>
      </c>
      <c r="G90" s="41">
        <f t="shared" si="18"/>
        <v>0</v>
      </c>
      <c r="H90" s="41">
        <f t="shared" si="19"/>
        <v>0</v>
      </c>
      <c r="I90" s="41">
        <f t="shared" si="20"/>
        <v>0</v>
      </c>
      <c r="J90" s="41">
        <f t="shared" si="21"/>
        <v>0</v>
      </c>
      <c r="K90" s="41">
        <f t="shared" si="22"/>
        <v>0</v>
      </c>
      <c r="L90" s="41">
        <f t="shared" si="23"/>
        <v>0</v>
      </c>
      <c r="M90" s="41">
        <f t="shared" ca="1" si="24"/>
        <v>9.7845530226422367E-3</v>
      </c>
      <c r="N90" s="41">
        <f t="shared" ca="1" si="25"/>
        <v>0</v>
      </c>
      <c r="O90" s="102">
        <f t="shared" ca="1" si="26"/>
        <v>0</v>
      </c>
      <c r="P90" s="41">
        <f t="shared" ca="1" si="27"/>
        <v>0</v>
      </c>
      <c r="Q90" s="41">
        <f t="shared" ca="1" si="28"/>
        <v>0</v>
      </c>
      <c r="R90" s="39">
        <f t="shared" ca="1" si="29"/>
        <v>-9.7845530226422367E-3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</row>
    <row r="91" spans="1:35">
      <c r="A91" s="99"/>
      <c r="B91" s="99"/>
      <c r="C91" s="99"/>
      <c r="D91" s="101">
        <f t="shared" si="17"/>
        <v>0</v>
      </c>
      <c r="E91" s="101">
        <f t="shared" si="17"/>
        <v>0</v>
      </c>
      <c r="F91" s="41">
        <f t="shared" si="18"/>
        <v>0</v>
      </c>
      <c r="G91" s="41">
        <f t="shared" si="18"/>
        <v>0</v>
      </c>
      <c r="H91" s="41">
        <f t="shared" si="19"/>
        <v>0</v>
      </c>
      <c r="I91" s="41">
        <f t="shared" si="20"/>
        <v>0</v>
      </c>
      <c r="J91" s="41">
        <f t="shared" si="21"/>
        <v>0</v>
      </c>
      <c r="K91" s="41">
        <f t="shared" si="22"/>
        <v>0</v>
      </c>
      <c r="L91" s="41">
        <f t="shared" si="23"/>
        <v>0</v>
      </c>
      <c r="M91" s="41">
        <f t="shared" ca="1" si="24"/>
        <v>9.7845530226422367E-3</v>
      </c>
      <c r="N91" s="41">
        <f t="shared" ca="1" si="25"/>
        <v>0</v>
      </c>
      <c r="O91" s="102">
        <f t="shared" ca="1" si="26"/>
        <v>0</v>
      </c>
      <c r="P91" s="41">
        <f t="shared" ca="1" si="27"/>
        <v>0</v>
      </c>
      <c r="Q91" s="41">
        <f t="shared" ca="1" si="28"/>
        <v>0</v>
      </c>
      <c r="R91" s="39">
        <f t="shared" ca="1" si="29"/>
        <v>-9.7845530226422367E-3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1:35">
      <c r="A92" s="99"/>
      <c r="B92" s="99"/>
      <c r="C92" s="99"/>
      <c r="D92" s="101">
        <f t="shared" si="17"/>
        <v>0</v>
      </c>
      <c r="E92" s="101">
        <f t="shared" si="17"/>
        <v>0</v>
      </c>
      <c r="F92" s="41">
        <f t="shared" si="18"/>
        <v>0</v>
      </c>
      <c r="G92" s="41">
        <f t="shared" si="18"/>
        <v>0</v>
      </c>
      <c r="H92" s="41">
        <f t="shared" si="19"/>
        <v>0</v>
      </c>
      <c r="I92" s="41">
        <f t="shared" si="20"/>
        <v>0</v>
      </c>
      <c r="J92" s="41">
        <f t="shared" si="21"/>
        <v>0</v>
      </c>
      <c r="K92" s="41">
        <f t="shared" si="22"/>
        <v>0</v>
      </c>
      <c r="L92" s="41">
        <f t="shared" si="23"/>
        <v>0</v>
      </c>
      <c r="M92" s="41">
        <f t="shared" ca="1" si="24"/>
        <v>9.7845530226422367E-3</v>
      </c>
      <c r="N92" s="41">
        <f t="shared" ca="1" si="25"/>
        <v>0</v>
      </c>
      <c r="O92" s="102">
        <f t="shared" ca="1" si="26"/>
        <v>0</v>
      </c>
      <c r="P92" s="41">
        <f t="shared" ca="1" si="27"/>
        <v>0</v>
      </c>
      <c r="Q92" s="41">
        <f t="shared" ca="1" si="28"/>
        <v>0</v>
      </c>
      <c r="R92" s="39">
        <f t="shared" ca="1" si="29"/>
        <v>-9.7845530226422367E-3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1:35">
      <c r="A93" s="99"/>
      <c r="B93" s="99"/>
      <c r="C93" s="99"/>
      <c r="D93" s="101">
        <f t="shared" si="17"/>
        <v>0</v>
      </c>
      <c r="E93" s="101">
        <f t="shared" si="17"/>
        <v>0</v>
      </c>
      <c r="F93" s="41">
        <f t="shared" si="18"/>
        <v>0</v>
      </c>
      <c r="G93" s="41">
        <f t="shared" si="18"/>
        <v>0</v>
      </c>
      <c r="H93" s="41">
        <f t="shared" si="19"/>
        <v>0</v>
      </c>
      <c r="I93" s="41">
        <f t="shared" si="20"/>
        <v>0</v>
      </c>
      <c r="J93" s="41">
        <f t="shared" si="21"/>
        <v>0</v>
      </c>
      <c r="K93" s="41">
        <f t="shared" si="22"/>
        <v>0</v>
      </c>
      <c r="L93" s="41">
        <f t="shared" si="23"/>
        <v>0</v>
      </c>
      <c r="M93" s="41">
        <f t="shared" ca="1" si="24"/>
        <v>9.7845530226422367E-3</v>
      </c>
      <c r="N93" s="41">
        <f t="shared" ca="1" si="25"/>
        <v>0</v>
      </c>
      <c r="O93" s="102">
        <f t="shared" ca="1" si="26"/>
        <v>0</v>
      </c>
      <c r="P93" s="41">
        <f t="shared" ca="1" si="27"/>
        <v>0</v>
      </c>
      <c r="Q93" s="41">
        <f t="shared" ca="1" si="28"/>
        <v>0</v>
      </c>
      <c r="R93" s="39">
        <f t="shared" ca="1" si="29"/>
        <v>-9.7845530226422367E-3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94" spans="1:35">
      <c r="A94" s="99"/>
      <c r="B94" s="99"/>
      <c r="C94" s="99"/>
      <c r="D94" s="101">
        <f t="shared" si="17"/>
        <v>0</v>
      </c>
      <c r="E94" s="101">
        <f t="shared" si="17"/>
        <v>0</v>
      </c>
      <c r="F94" s="41">
        <f t="shared" si="18"/>
        <v>0</v>
      </c>
      <c r="G94" s="41">
        <f t="shared" si="18"/>
        <v>0</v>
      </c>
      <c r="H94" s="41">
        <f t="shared" si="19"/>
        <v>0</v>
      </c>
      <c r="I94" s="41">
        <f t="shared" si="20"/>
        <v>0</v>
      </c>
      <c r="J94" s="41">
        <f t="shared" si="21"/>
        <v>0</v>
      </c>
      <c r="K94" s="41">
        <f t="shared" si="22"/>
        <v>0</v>
      </c>
      <c r="L94" s="41">
        <f t="shared" si="23"/>
        <v>0</v>
      </c>
      <c r="M94" s="41">
        <f t="shared" ca="1" si="24"/>
        <v>9.7845530226422367E-3</v>
      </c>
      <c r="N94" s="41">
        <f t="shared" ca="1" si="25"/>
        <v>0</v>
      </c>
      <c r="O94" s="102">
        <f t="shared" ca="1" si="26"/>
        <v>0</v>
      </c>
      <c r="P94" s="41">
        <f t="shared" ca="1" si="27"/>
        <v>0</v>
      </c>
      <c r="Q94" s="41">
        <f t="shared" ca="1" si="28"/>
        <v>0</v>
      </c>
      <c r="R94" s="39">
        <f t="shared" ca="1" si="29"/>
        <v>-9.7845530226422367E-3</v>
      </c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</row>
    <row r="95" spans="1:35">
      <c r="A95" s="99"/>
      <c r="B95" s="99"/>
      <c r="C95" s="99"/>
      <c r="D95" s="101">
        <f t="shared" si="17"/>
        <v>0</v>
      </c>
      <c r="E95" s="101">
        <f t="shared" si="17"/>
        <v>0</v>
      </c>
      <c r="F95" s="41">
        <f t="shared" si="18"/>
        <v>0</v>
      </c>
      <c r="G95" s="41">
        <f t="shared" si="18"/>
        <v>0</v>
      </c>
      <c r="H95" s="41">
        <f t="shared" si="19"/>
        <v>0</v>
      </c>
      <c r="I95" s="41">
        <f t="shared" si="20"/>
        <v>0</v>
      </c>
      <c r="J95" s="41">
        <f t="shared" si="21"/>
        <v>0</v>
      </c>
      <c r="K95" s="41">
        <f t="shared" si="22"/>
        <v>0</v>
      </c>
      <c r="L95" s="41">
        <f t="shared" si="23"/>
        <v>0</v>
      </c>
      <c r="M95" s="41">
        <f t="shared" ca="1" si="24"/>
        <v>9.7845530226422367E-3</v>
      </c>
      <c r="N95" s="41">
        <f t="shared" ca="1" si="25"/>
        <v>0</v>
      </c>
      <c r="O95" s="102">
        <f t="shared" ca="1" si="26"/>
        <v>0</v>
      </c>
      <c r="P95" s="41">
        <f t="shared" ca="1" si="27"/>
        <v>0</v>
      </c>
      <c r="Q95" s="41">
        <f t="shared" ca="1" si="28"/>
        <v>0</v>
      </c>
      <c r="R95" s="39">
        <f t="shared" ca="1" si="29"/>
        <v>-9.7845530226422367E-3</v>
      </c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</row>
    <row r="96" spans="1:35">
      <c r="A96" s="99"/>
      <c r="B96" s="99"/>
      <c r="C96" s="99"/>
      <c r="D96" s="101">
        <f t="shared" si="17"/>
        <v>0</v>
      </c>
      <c r="E96" s="101">
        <f t="shared" si="17"/>
        <v>0</v>
      </c>
      <c r="F96" s="41">
        <f t="shared" si="18"/>
        <v>0</v>
      </c>
      <c r="G96" s="41">
        <f t="shared" si="18"/>
        <v>0</v>
      </c>
      <c r="H96" s="41">
        <f t="shared" si="19"/>
        <v>0</v>
      </c>
      <c r="I96" s="41">
        <f t="shared" si="20"/>
        <v>0</v>
      </c>
      <c r="J96" s="41">
        <f t="shared" si="21"/>
        <v>0</v>
      </c>
      <c r="K96" s="41">
        <f t="shared" si="22"/>
        <v>0</v>
      </c>
      <c r="L96" s="41">
        <f t="shared" si="23"/>
        <v>0</v>
      </c>
      <c r="M96" s="41">
        <f t="shared" ca="1" si="24"/>
        <v>9.7845530226422367E-3</v>
      </c>
      <c r="N96" s="41">
        <f t="shared" ca="1" si="25"/>
        <v>0</v>
      </c>
      <c r="O96" s="102">
        <f t="shared" ca="1" si="26"/>
        <v>0</v>
      </c>
      <c r="P96" s="41">
        <f t="shared" ca="1" si="27"/>
        <v>0</v>
      </c>
      <c r="Q96" s="41">
        <f t="shared" ca="1" si="28"/>
        <v>0</v>
      </c>
      <c r="R96" s="39">
        <f t="shared" ca="1" si="29"/>
        <v>-9.7845530226422367E-3</v>
      </c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</row>
    <row r="97" spans="1:35">
      <c r="A97" s="99"/>
      <c r="B97" s="99"/>
      <c r="C97" s="99"/>
      <c r="D97" s="101">
        <f t="shared" si="17"/>
        <v>0</v>
      </c>
      <c r="E97" s="101">
        <f t="shared" si="17"/>
        <v>0</v>
      </c>
      <c r="F97" s="41">
        <f t="shared" si="18"/>
        <v>0</v>
      </c>
      <c r="G97" s="41">
        <f t="shared" si="18"/>
        <v>0</v>
      </c>
      <c r="H97" s="41">
        <f t="shared" si="19"/>
        <v>0</v>
      </c>
      <c r="I97" s="41">
        <f t="shared" si="20"/>
        <v>0</v>
      </c>
      <c r="J97" s="41">
        <f t="shared" si="21"/>
        <v>0</v>
      </c>
      <c r="K97" s="41">
        <f t="shared" si="22"/>
        <v>0</v>
      </c>
      <c r="L97" s="41">
        <f t="shared" si="23"/>
        <v>0</v>
      </c>
      <c r="M97" s="41">
        <f t="shared" ca="1" si="24"/>
        <v>9.7845530226422367E-3</v>
      </c>
      <c r="N97" s="41">
        <f t="shared" ca="1" si="25"/>
        <v>0</v>
      </c>
      <c r="O97" s="102">
        <f t="shared" ca="1" si="26"/>
        <v>0</v>
      </c>
      <c r="P97" s="41">
        <f t="shared" ca="1" si="27"/>
        <v>0</v>
      </c>
      <c r="Q97" s="41">
        <f t="shared" ca="1" si="28"/>
        <v>0</v>
      </c>
      <c r="R97" s="39">
        <f t="shared" ca="1" si="29"/>
        <v>-9.7845530226422367E-3</v>
      </c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</row>
    <row r="98" spans="1:35">
      <c r="A98" s="99"/>
      <c r="B98" s="99"/>
      <c r="C98" s="99"/>
      <c r="D98" s="101">
        <f t="shared" si="17"/>
        <v>0</v>
      </c>
      <c r="E98" s="101">
        <f t="shared" si="17"/>
        <v>0</v>
      </c>
      <c r="F98" s="41">
        <f t="shared" si="18"/>
        <v>0</v>
      </c>
      <c r="G98" s="41">
        <f t="shared" si="18"/>
        <v>0</v>
      </c>
      <c r="H98" s="41">
        <f t="shared" si="19"/>
        <v>0</v>
      </c>
      <c r="I98" s="41">
        <f t="shared" si="20"/>
        <v>0</v>
      </c>
      <c r="J98" s="41">
        <f t="shared" si="21"/>
        <v>0</v>
      </c>
      <c r="K98" s="41">
        <f t="shared" si="22"/>
        <v>0</v>
      </c>
      <c r="L98" s="41">
        <f t="shared" si="23"/>
        <v>0</v>
      </c>
      <c r="M98" s="41">
        <f t="shared" ca="1" si="24"/>
        <v>9.7845530226422367E-3</v>
      </c>
      <c r="N98" s="41">
        <f t="shared" ca="1" si="25"/>
        <v>0</v>
      </c>
      <c r="O98" s="102">
        <f t="shared" ca="1" si="26"/>
        <v>0</v>
      </c>
      <c r="P98" s="41">
        <f t="shared" ca="1" si="27"/>
        <v>0</v>
      </c>
      <c r="Q98" s="41">
        <f t="shared" ca="1" si="28"/>
        <v>0</v>
      </c>
      <c r="R98" s="39">
        <f t="shared" ca="1" si="29"/>
        <v>-9.7845530226422367E-3</v>
      </c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</row>
    <row r="99" spans="1:35">
      <c r="A99" s="99"/>
      <c r="B99" s="99"/>
      <c r="C99" s="99"/>
      <c r="D99" s="101">
        <f t="shared" si="17"/>
        <v>0</v>
      </c>
      <c r="E99" s="101">
        <f t="shared" si="17"/>
        <v>0</v>
      </c>
      <c r="F99" s="41">
        <f t="shared" si="18"/>
        <v>0</v>
      </c>
      <c r="G99" s="41">
        <f t="shared" si="18"/>
        <v>0</v>
      </c>
      <c r="H99" s="41">
        <f t="shared" si="19"/>
        <v>0</v>
      </c>
      <c r="I99" s="41">
        <f t="shared" si="20"/>
        <v>0</v>
      </c>
      <c r="J99" s="41">
        <f t="shared" si="21"/>
        <v>0</v>
      </c>
      <c r="K99" s="41">
        <f t="shared" si="22"/>
        <v>0</v>
      </c>
      <c r="L99" s="41">
        <f t="shared" si="23"/>
        <v>0</v>
      </c>
      <c r="M99" s="41">
        <f t="shared" ca="1" si="24"/>
        <v>9.7845530226422367E-3</v>
      </c>
      <c r="N99" s="41">
        <f t="shared" ca="1" si="25"/>
        <v>0</v>
      </c>
      <c r="O99" s="102">
        <f t="shared" ca="1" si="26"/>
        <v>0</v>
      </c>
      <c r="P99" s="41">
        <f t="shared" ca="1" si="27"/>
        <v>0</v>
      </c>
      <c r="Q99" s="41">
        <f t="shared" ca="1" si="28"/>
        <v>0</v>
      </c>
      <c r="R99" s="39">
        <f t="shared" ca="1" si="29"/>
        <v>-9.7845530226422367E-3</v>
      </c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</row>
    <row r="100" spans="1:35">
      <c r="A100" s="99"/>
      <c r="B100" s="99"/>
      <c r="C100" s="99"/>
      <c r="D100" s="101">
        <f t="shared" si="17"/>
        <v>0</v>
      </c>
      <c r="E100" s="101">
        <f t="shared" si="17"/>
        <v>0</v>
      </c>
      <c r="F100" s="41">
        <f t="shared" si="18"/>
        <v>0</v>
      </c>
      <c r="G100" s="41">
        <f t="shared" si="18"/>
        <v>0</v>
      </c>
      <c r="H100" s="41">
        <f t="shared" si="19"/>
        <v>0</v>
      </c>
      <c r="I100" s="41">
        <f t="shared" si="20"/>
        <v>0</v>
      </c>
      <c r="J100" s="41">
        <f t="shared" si="21"/>
        <v>0</v>
      </c>
      <c r="K100" s="41">
        <f t="shared" si="22"/>
        <v>0</v>
      </c>
      <c r="L100" s="41">
        <f t="shared" si="23"/>
        <v>0</v>
      </c>
      <c r="M100" s="41">
        <f t="shared" ca="1" si="24"/>
        <v>9.7845530226422367E-3</v>
      </c>
      <c r="N100" s="41">
        <f t="shared" ca="1" si="25"/>
        <v>0</v>
      </c>
      <c r="O100" s="102">
        <f t="shared" ca="1" si="26"/>
        <v>0</v>
      </c>
      <c r="P100" s="41">
        <f t="shared" ca="1" si="27"/>
        <v>0</v>
      </c>
      <c r="Q100" s="41">
        <f t="shared" ca="1" si="28"/>
        <v>0</v>
      </c>
      <c r="R100" s="39">
        <f t="shared" ca="1" si="29"/>
        <v>-9.7845530226422367E-3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</row>
    <row r="101" spans="1:35">
      <c r="A101" s="99"/>
      <c r="B101" s="99"/>
      <c r="C101" s="99"/>
      <c r="D101" s="101">
        <f t="shared" si="17"/>
        <v>0</v>
      </c>
      <c r="E101" s="101">
        <f t="shared" si="17"/>
        <v>0</v>
      </c>
      <c r="F101" s="41">
        <f t="shared" si="18"/>
        <v>0</v>
      </c>
      <c r="G101" s="41">
        <f t="shared" si="18"/>
        <v>0</v>
      </c>
      <c r="H101" s="41">
        <f t="shared" si="19"/>
        <v>0</v>
      </c>
      <c r="I101" s="41">
        <f t="shared" si="20"/>
        <v>0</v>
      </c>
      <c r="J101" s="41">
        <f t="shared" si="21"/>
        <v>0</v>
      </c>
      <c r="K101" s="41">
        <f t="shared" si="22"/>
        <v>0</v>
      </c>
      <c r="L101" s="41">
        <f t="shared" si="23"/>
        <v>0</v>
      </c>
      <c r="M101" s="41">
        <f t="shared" ca="1" si="24"/>
        <v>9.7845530226422367E-3</v>
      </c>
      <c r="N101" s="41">
        <f t="shared" ca="1" si="25"/>
        <v>0</v>
      </c>
      <c r="O101" s="102">
        <f t="shared" ca="1" si="26"/>
        <v>0</v>
      </c>
      <c r="P101" s="41">
        <f t="shared" ca="1" si="27"/>
        <v>0</v>
      </c>
      <c r="Q101" s="41">
        <f t="shared" ca="1" si="28"/>
        <v>0</v>
      </c>
      <c r="R101" s="39">
        <f t="shared" ca="1" si="29"/>
        <v>-9.7845530226422367E-3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</row>
    <row r="102" spans="1:35">
      <c r="A102" s="99"/>
      <c r="B102" s="99"/>
      <c r="C102" s="99"/>
      <c r="D102" s="101">
        <f t="shared" si="17"/>
        <v>0</v>
      </c>
      <c r="E102" s="101">
        <f t="shared" si="17"/>
        <v>0</v>
      </c>
      <c r="F102" s="41">
        <f t="shared" si="18"/>
        <v>0</v>
      </c>
      <c r="G102" s="41">
        <f t="shared" si="18"/>
        <v>0</v>
      </c>
      <c r="H102" s="41">
        <f t="shared" si="19"/>
        <v>0</v>
      </c>
      <c r="I102" s="41">
        <f t="shared" si="20"/>
        <v>0</v>
      </c>
      <c r="J102" s="41">
        <f t="shared" si="21"/>
        <v>0</v>
      </c>
      <c r="K102" s="41">
        <f t="shared" si="22"/>
        <v>0</v>
      </c>
      <c r="L102" s="41">
        <f t="shared" si="23"/>
        <v>0</v>
      </c>
      <c r="M102" s="41">
        <f t="shared" ca="1" si="24"/>
        <v>9.7845530226422367E-3</v>
      </c>
      <c r="N102" s="41">
        <f t="shared" ca="1" si="25"/>
        <v>0</v>
      </c>
      <c r="O102" s="102">
        <f t="shared" ca="1" si="26"/>
        <v>0</v>
      </c>
      <c r="P102" s="41">
        <f t="shared" ca="1" si="27"/>
        <v>0</v>
      </c>
      <c r="Q102" s="41">
        <f t="shared" ca="1" si="28"/>
        <v>0</v>
      </c>
      <c r="R102" s="39">
        <f t="shared" ca="1" si="29"/>
        <v>-9.7845530226422367E-3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</row>
    <row r="103" spans="1:35">
      <c r="A103" s="99"/>
      <c r="B103" s="99"/>
      <c r="C103" s="99"/>
      <c r="D103" s="101">
        <f t="shared" si="17"/>
        <v>0</v>
      </c>
      <c r="E103" s="101">
        <f t="shared" si="17"/>
        <v>0</v>
      </c>
      <c r="F103" s="41">
        <f t="shared" si="18"/>
        <v>0</v>
      </c>
      <c r="G103" s="41">
        <f t="shared" si="18"/>
        <v>0</v>
      </c>
      <c r="H103" s="41">
        <f t="shared" si="19"/>
        <v>0</v>
      </c>
      <c r="I103" s="41">
        <f t="shared" si="20"/>
        <v>0</v>
      </c>
      <c r="J103" s="41">
        <f t="shared" si="21"/>
        <v>0</v>
      </c>
      <c r="K103" s="41">
        <f t="shared" si="22"/>
        <v>0</v>
      </c>
      <c r="L103" s="41">
        <f t="shared" si="23"/>
        <v>0</v>
      </c>
      <c r="M103" s="41">
        <f t="shared" ca="1" si="24"/>
        <v>9.7845530226422367E-3</v>
      </c>
      <c r="N103" s="41">
        <f t="shared" ca="1" si="25"/>
        <v>0</v>
      </c>
      <c r="O103" s="102">
        <f t="shared" ca="1" si="26"/>
        <v>0</v>
      </c>
      <c r="P103" s="41">
        <f t="shared" ca="1" si="27"/>
        <v>0</v>
      </c>
      <c r="Q103" s="41">
        <f t="shared" ca="1" si="28"/>
        <v>0</v>
      </c>
      <c r="R103" s="39">
        <f t="shared" ca="1" si="29"/>
        <v>-9.7845530226422367E-3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1:35">
      <c r="A104" s="99"/>
      <c r="B104" s="99"/>
      <c r="C104" s="99"/>
      <c r="D104" s="101">
        <f t="shared" si="17"/>
        <v>0</v>
      </c>
      <c r="E104" s="101">
        <f t="shared" si="17"/>
        <v>0</v>
      </c>
      <c r="F104" s="41">
        <f t="shared" si="18"/>
        <v>0</v>
      </c>
      <c r="G104" s="41">
        <f t="shared" si="18"/>
        <v>0</v>
      </c>
      <c r="H104" s="41">
        <f t="shared" si="19"/>
        <v>0</v>
      </c>
      <c r="I104" s="41">
        <f t="shared" si="20"/>
        <v>0</v>
      </c>
      <c r="J104" s="41">
        <f t="shared" si="21"/>
        <v>0</v>
      </c>
      <c r="K104" s="41">
        <f t="shared" si="22"/>
        <v>0</v>
      </c>
      <c r="L104" s="41">
        <f t="shared" si="23"/>
        <v>0</v>
      </c>
      <c r="M104" s="41">
        <f t="shared" ca="1" si="24"/>
        <v>9.7845530226422367E-3</v>
      </c>
      <c r="N104" s="41">
        <f t="shared" ca="1" si="25"/>
        <v>0</v>
      </c>
      <c r="O104" s="102">
        <f t="shared" ca="1" si="26"/>
        <v>0</v>
      </c>
      <c r="P104" s="41">
        <f t="shared" ca="1" si="27"/>
        <v>0</v>
      </c>
      <c r="Q104" s="41">
        <f t="shared" ca="1" si="28"/>
        <v>0</v>
      </c>
      <c r="R104" s="39">
        <f t="shared" ca="1" si="29"/>
        <v>-9.7845530226422367E-3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1:35">
      <c r="A105" s="99"/>
      <c r="B105" s="99"/>
      <c r="C105" s="99"/>
      <c r="D105" s="101">
        <f t="shared" si="17"/>
        <v>0</v>
      </c>
      <c r="E105" s="101">
        <f t="shared" si="17"/>
        <v>0</v>
      </c>
      <c r="F105" s="41">
        <f t="shared" si="18"/>
        <v>0</v>
      </c>
      <c r="G105" s="41">
        <f t="shared" si="18"/>
        <v>0</v>
      </c>
      <c r="H105" s="41">
        <f t="shared" si="19"/>
        <v>0</v>
      </c>
      <c r="I105" s="41">
        <f t="shared" si="20"/>
        <v>0</v>
      </c>
      <c r="J105" s="41">
        <f t="shared" si="21"/>
        <v>0</v>
      </c>
      <c r="K105" s="41">
        <f t="shared" si="22"/>
        <v>0</v>
      </c>
      <c r="L105" s="41">
        <f t="shared" si="23"/>
        <v>0</v>
      </c>
      <c r="M105" s="41">
        <f t="shared" ca="1" si="24"/>
        <v>9.7845530226422367E-3</v>
      </c>
      <c r="N105" s="41">
        <f t="shared" ca="1" si="25"/>
        <v>0</v>
      </c>
      <c r="O105" s="102">
        <f t="shared" ca="1" si="26"/>
        <v>0</v>
      </c>
      <c r="P105" s="41">
        <f t="shared" ca="1" si="27"/>
        <v>0</v>
      </c>
      <c r="Q105" s="41">
        <f t="shared" ca="1" si="28"/>
        <v>0</v>
      </c>
      <c r="R105" s="39">
        <f t="shared" ca="1" si="29"/>
        <v>-9.7845530226422367E-3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  <row r="106" spans="1:35">
      <c r="A106" s="99"/>
      <c r="B106" s="99"/>
      <c r="C106" s="99"/>
      <c r="D106" s="101">
        <f t="shared" si="17"/>
        <v>0</v>
      </c>
      <c r="E106" s="101">
        <f t="shared" si="17"/>
        <v>0</v>
      </c>
      <c r="F106" s="41">
        <f t="shared" si="18"/>
        <v>0</v>
      </c>
      <c r="G106" s="41">
        <f t="shared" si="18"/>
        <v>0</v>
      </c>
      <c r="H106" s="41">
        <f t="shared" si="19"/>
        <v>0</v>
      </c>
      <c r="I106" s="41">
        <f t="shared" si="20"/>
        <v>0</v>
      </c>
      <c r="J106" s="41">
        <f t="shared" si="21"/>
        <v>0</v>
      </c>
      <c r="K106" s="41">
        <f t="shared" si="22"/>
        <v>0</v>
      </c>
      <c r="L106" s="41">
        <f t="shared" si="23"/>
        <v>0</v>
      </c>
      <c r="M106" s="41">
        <f t="shared" ca="1" si="24"/>
        <v>9.7845530226422367E-3</v>
      </c>
      <c r="N106" s="41">
        <f t="shared" ca="1" si="25"/>
        <v>0</v>
      </c>
      <c r="O106" s="102">
        <f t="shared" ca="1" si="26"/>
        <v>0</v>
      </c>
      <c r="P106" s="41">
        <f t="shared" ca="1" si="27"/>
        <v>0</v>
      </c>
      <c r="Q106" s="41">
        <f t="shared" ca="1" si="28"/>
        <v>0</v>
      </c>
      <c r="R106" s="39">
        <f t="shared" ca="1" si="29"/>
        <v>-9.7845530226422367E-3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</row>
    <row r="107" spans="1:35">
      <c r="A107" s="99"/>
      <c r="B107" s="99"/>
      <c r="C107" s="99"/>
      <c r="D107" s="101">
        <f t="shared" si="17"/>
        <v>0</v>
      </c>
      <c r="E107" s="101">
        <f t="shared" si="17"/>
        <v>0</v>
      </c>
      <c r="F107" s="41">
        <f t="shared" si="18"/>
        <v>0</v>
      </c>
      <c r="G107" s="41">
        <f t="shared" si="18"/>
        <v>0</v>
      </c>
      <c r="H107" s="41">
        <f t="shared" si="19"/>
        <v>0</v>
      </c>
      <c r="I107" s="41">
        <f t="shared" si="20"/>
        <v>0</v>
      </c>
      <c r="J107" s="41">
        <f t="shared" si="21"/>
        <v>0</v>
      </c>
      <c r="K107" s="41">
        <f t="shared" si="22"/>
        <v>0</v>
      </c>
      <c r="L107" s="41">
        <f t="shared" si="23"/>
        <v>0</v>
      </c>
      <c r="M107" s="41">
        <f t="shared" ca="1" si="24"/>
        <v>9.7845530226422367E-3</v>
      </c>
      <c r="N107" s="41">
        <f t="shared" ca="1" si="25"/>
        <v>0</v>
      </c>
      <c r="O107" s="102">
        <f t="shared" ca="1" si="26"/>
        <v>0</v>
      </c>
      <c r="P107" s="41">
        <f t="shared" ca="1" si="27"/>
        <v>0</v>
      </c>
      <c r="Q107" s="41">
        <f t="shared" ca="1" si="28"/>
        <v>0</v>
      </c>
      <c r="R107" s="39">
        <f t="shared" ca="1" si="29"/>
        <v>-9.7845530226422367E-3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</row>
    <row r="108" spans="1:35">
      <c r="A108" s="99"/>
      <c r="B108" s="99"/>
      <c r="C108" s="99"/>
      <c r="D108" s="101">
        <f t="shared" si="17"/>
        <v>0</v>
      </c>
      <c r="E108" s="101">
        <f t="shared" si="17"/>
        <v>0</v>
      </c>
      <c r="F108" s="41">
        <f t="shared" si="18"/>
        <v>0</v>
      </c>
      <c r="G108" s="41">
        <f t="shared" si="18"/>
        <v>0</v>
      </c>
      <c r="H108" s="41">
        <f t="shared" si="19"/>
        <v>0</v>
      </c>
      <c r="I108" s="41">
        <f t="shared" si="20"/>
        <v>0</v>
      </c>
      <c r="J108" s="41">
        <f t="shared" si="21"/>
        <v>0</v>
      </c>
      <c r="K108" s="41">
        <f t="shared" si="22"/>
        <v>0</v>
      </c>
      <c r="L108" s="41">
        <f t="shared" si="23"/>
        <v>0</v>
      </c>
      <c r="M108" s="41">
        <f t="shared" ca="1" si="24"/>
        <v>9.7845530226422367E-3</v>
      </c>
      <c r="N108" s="41">
        <f t="shared" ca="1" si="25"/>
        <v>0</v>
      </c>
      <c r="O108" s="102">
        <f t="shared" ca="1" si="26"/>
        <v>0</v>
      </c>
      <c r="P108" s="41">
        <f t="shared" ca="1" si="27"/>
        <v>0</v>
      </c>
      <c r="Q108" s="41">
        <f t="shared" ca="1" si="28"/>
        <v>0</v>
      </c>
      <c r="R108" s="39">
        <f t="shared" ca="1" si="29"/>
        <v>-9.7845530226422367E-3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</row>
    <row r="109" spans="1:35">
      <c r="A109" s="99"/>
      <c r="B109" s="99"/>
      <c r="C109" s="99"/>
      <c r="D109" s="101">
        <f t="shared" si="17"/>
        <v>0</v>
      </c>
      <c r="E109" s="101">
        <f t="shared" si="17"/>
        <v>0</v>
      </c>
      <c r="F109" s="41">
        <f t="shared" si="18"/>
        <v>0</v>
      </c>
      <c r="G109" s="41">
        <f t="shared" si="18"/>
        <v>0</v>
      </c>
      <c r="H109" s="41">
        <f t="shared" si="19"/>
        <v>0</v>
      </c>
      <c r="I109" s="41">
        <f t="shared" si="20"/>
        <v>0</v>
      </c>
      <c r="J109" s="41">
        <f t="shared" si="21"/>
        <v>0</v>
      </c>
      <c r="K109" s="41">
        <f t="shared" si="22"/>
        <v>0</v>
      </c>
      <c r="L109" s="41">
        <f t="shared" si="23"/>
        <v>0</v>
      </c>
      <c r="M109" s="41">
        <f t="shared" ca="1" si="24"/>
        <v>9.7845530226422367E-3</v>
      </c>
      <c r="N109" s="41">
        <f t="shared" ca="1" si="25"/>
        <v>0</v>
      </c>
      <c r="O109" s="102">
        <f t="shared" ca="1" si="26"/>
        <v>0</v>
      </c>
      <c r="P109" s="41">
        <f t="shared" ca="1" si="27"/>
        <v>0</v>
      </c>
      <c r="Q109" s="41">
        <f t="shared" ca="1" si="28"/>
        <v>0</v>
      </c>
      <c r="R109" s="39">
        <f t="shared" ca="1" si="29"/>
        <v>-9.7845530226422367E-3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</row>
    <row r="110" spans="1:35">
      <c r="A110" s="99"/>
      <c r="B110" s="99"/>
      <c r="C110" s="99"/>
      <c r="D110" s="101">
        <f t="shared" si="17"/>
        <v>0</v>
      </c>
      <c r="E110" s="101">
        <f t="shared" si="17"/>
        <v>0</v>
      </c>
      <c r="F110" s="41">
        <f t="shared" si="18"/>
        <v>0</v>
      </c>
      <c r="G110" s="41">
        <f t="shared" si="18"/>
        <v>0</v>
      </c>
      <c r="H110" s="41">
        <f t="shared" si="19"/>
        <v>0</v>
      </c>
      <c r="I110" s="41">
        <f t="shared" si="20"/>
        <v>0</v>
      </c>
      <c r="J110" s="41">
        <f t="shared" si="21"/>
        <v>0</v>
      </c>
      <c r="K110" s="41">
        <f t="shared" si="22"/>
        <v>0</v>
      </c>
      <c r="L110" s="41">
        <f t="shared" si="23"/>
        <v>0</v>
      </c>
      <c r="M110" s="41">
        <f t="shared" ca="1" si="24"/>
        <v>9.7845530226422367E-3</v>
      </c>
      <c r="N110" s="41">
        <f t="shared" ca="1" si="25"/>
        <v>0</v>
      </c>
      <c r="O110" s="102">
        <f t="shared" ca="1" si="26"/>
        <v>0</v>
      </c>
      <c r="P110" s="41">
        <f t="shared" ca="1" si="27"/>
        <v>0</v>
      </c>
      <c r="Q110" s="41">
        <f t="shared" ca="1" si="28"/>
        <v>0</v>
      </c>
      <c r="R110" s="39">
        <f t="shared" ca="1" si="29"/>
        <v>-9.7845530226422367E-3</v>
      </c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</row>
    <row r="111" spans="1:35">
      <c r="A111" s="99"/>
      <c r="B111" s="99"/>
      <c r="C111" s="99"/>
      <c r="D111" s="101">
        <f t="shared" si="17"/>
        <v>0</v>
      </c>
      <c r="E111" s="101">
        <f t="shared" si="17"/>
        <v>0</v>
      </c>
      <c r="F111" s="41">
        <f t="shared" si="18"/>
        <v>0</v>
      </c>
      <c r="G111" s="41">
        <f t="shared" si="18"/>
        <v>0</v>
      </c>
      <c r="H111" s="41">
        <f t="shared" si="19"/>
        <v>0</v>
      </c>
      <c r="I111" s="41">
        <f t="shared" si="20"/>
        <v>0</v>
      </c>
      <c r="J111" s="41">
        <f t="shared" si="21"/>
        <v>0</v>
      </c>
      <c r="K111" s="41">
        <f t="shared" si="22"/>
        <v>0</v>
      </c>
      <c r="L111" s="41">
        <f t="shared" si="23"/>
        <v>0</v>
      </c>
      <c r="M111" s="41">
        <f t="shared" ca="1" si="24"/>
        <v>9.7845530226422367E-3</v>
      </c>
      <c r="N111" s="41">
        <f t="shared" ca="1" si="25"/>
        <v>0</v>
      </c>
      <c r="O111" s="102">
        <f t="shared" ca="1" si="26"/>
        <v>0</v>
      </c>
      <c r="P111" s="41">
        <f t="shared" ca="1" si="27"/>
        <v>0</v>
      </c>
      <c r="Q111" s="41">
        <f t="shared" ca="1" si="28"/>
        <v>0</v>
      </c>
      <c r="R111" s="39">
        <f t="shared" ca="1" si="29"/>
        <v>-9.7845530226422367E-3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</row>
    <row r="112" spans="1:35">
      <c r="A112" s="99"/>
      <c r="B112" s="99"/>
      <c r="C112" s="99"/>
      <c r="D112" s="101">
        <f t="shared" si="17"/>
        <v>0</v>
      </c>
      <c r="E112" s="101">
        <f t="shared" si="17"/>
        <v>0</v>
      </c>
      <c r="F112" s="41">
        <f t="shared" si="18"/>
        <v>0</v>
      </c>
      <c r="G112" s="41">
        <f t="shared" si="18"/>
        <v>0</v>
      </c>
      <c r="H112" s="41">
        <f t="shared" si="19"/>
        <v>0</v>
      </c>
      <c r="I112" s="41">
        <f t="shared" si="20"/>
        <v>0</v>
      </c>
      <c r="J112" s="41">
        <f t="shared" si="21"/>
        <v>0</v>
      </c>
      <c r="K112" s="41">
        <f t="shared" si="22"/>
        <v>0</v>
      </c>
      <c r="L112" s="41">
        <f t="shared" si="23"/>
        <v>0</v>
      </c>
      <c r="M112" s="41">
        <f t="shared" ca="1" si="24"/>
        <v>9.7845530226422367E-3</v>
      </c>
      <c r="N112" s="41">
        <f t="shared" ca="1" si="25"/>
        <v>0</v>
      </c>
      <c r="O112" s="102">
        <f t="shared" ca="1" si="26"/>
        <v>0</v>
      </c>
      <c r="P112" s="41">
        <f t="shared" ca="1" si="27"/>
        <v>0</v>
      </c>
      <c r="Q112" s="41">
        <f t="shared" ca="1" si="28"/>
        <v>0</v>
      </c>
      <c r="R112" s="39">
        <f t="shared" ca="1" si="29"/>
        <v>-9.7845530226422367E-3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</row>
    <row r="113" spans="1:35">
      <c r="A113" s="99"/>
      <c r="B113" s="99"/>
      <c r="C113" s="99"/>
      <c r="D113" s="101">
        <f t="shared" si="17"/>
        <v>0</v>
      </c>
      <c r="E113" s="101">
        <f t="shared" si="17"/>
        <v>0</v>
      </c>
      <c r="F113" s="41">
        <f t="shared" si="18"/>
        <v>0</v>
      </c>
      <c r="G113" s="41">
        <f t="shared" si="18"/>
        <v>0</v>
      </c>
      <c r="H113" s="41">
        <f t="shared" si="19"/>
        <v>0</v>
      </c>
      <c r="I113" s="41">
        <f t="shared" si="20"/>
        <v>0</v>
      </c>
      <c r="J113" s="41">
        <f t="shared" si="21"/>
        <v>0</v>
      </c>
      <c r="K113" s="41">
        <f t="shared" si="22"/>
        <v>0</v>
      </c>
      <c r="L113" s="41">
        <f t="shared" si="23"/>
        <v>0</v>
      </c>
      <c r="M113" s="41">
        <f t="shared" ca="1" si="24"/>
        <v>9.7845530226422367E-3</v>
      </c>
      <c r="N113" s="41">
        <f t="shared" ca="1" si="25"/>
        <v>0</v>
      </c>
      <c r="O113" s="102">
        <f t="shared" ca="1" si="26"/>
        <v>0</v>
      </c>
      <c r="P113" s="41">
        <f t="shared" ca="1" si="27"/>
        <v>0</v>
      </c>
      <c r="Q113" s="41">
        <f t="shared" ca="1" si="28"/>
        <v>0</v>
      </c>
      <c r="R113" s="39">
        <f t="shared" ca="1" si="29"/>
        <v>-9.7845530226422367E-3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</row>
    <row r="114" spans="1:35">
      <c r="A114" s="99"/>
      <c r="B114" s="99"/>
      <c r="C114" s="99"/>
      <c r="D114" s="101">
        <f t="shared" si="17"/>
        <v>0</v>
      </c>
      <c r="E114" s="101">
        <f t="shared" si="17"/>
        <v>0</v>
      </c>
      <c r="F114" s="41">
        <f t="shared" si="18"/>
        <v>0</v>
      </c>
      <c r="G114" s="41">
        <f t="shared" si="18"/>
        <v>0</v>
      </c>
      <c r="H114" s="41">
        <f t="shared" si="19"/>
        <v>0</v>
      </c>
      <c r="I114" s="41">
        <f t="shared" si="20"/>
        <v>0</v>
      </c>
      <c r="J114" s="41">
        <f t="shared" si="21"/>
        <v>0</v>
      </c>
      <c r="K114" s="41">
        <f t="shared" si="22"/>
        <v>0</v>
      </c>
      <c r="L114" s="41">
        <f t="shared" si="23"/>
        <v>0</v>
      </c>
      <c r="M114" s="41">
        <f t="shared" ca="1" si="24"/>
        <v>9.7845530226422367E-3</v>
      </c>
      <c r="N114" s="41">
        <f t="shared" ca="1" si="25"/>
        <v>0</v>
      </c>
      <c r="O114" s="102">
        <f t="shared" ca="1" si="26"/>
        <v>0</v>
      </c>
      <c r="P114" s="41">
        <f t="shared" ca="1" si="27"/>
        <v>0</v>
      </c>
      <c r="Q114" s="41">
        <f t="shared" ca="1" si="28"/>
        <v>0</v>
      </c>
      <c r="R114" s="39">
        <f t="shared" ca="1" si="29"/>
        <v>-9.7845530226422367E-3</v>
      </c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</row>
    <row r="115" spans="1:35">
      <c r="A115" s="99"/>
      <c r="B115" s="99"/>
      <c r="C115" s="99"/>
      <c r="D115" s="101">
        <f t="shared" si="17"/>
        <v>0</v>
      </c>
      <c r="E115" s="101">
        <f t="shared" si="17"/>
        <v>0</v>
      </c>
      <c r="F115" s="41">
        <f t="shared" si="18"/>
        <v>0</v>
      </c>
      <c r="G115" s="41">
        <f t="shared" si="18"/>
        <v>0</v>
      </c>
      <c r="H115" s="41">
        <f t="shared" si="19"/>
        <v>0</v>
      </c>
      <c r="I115" s="41">
        <f t="shared" si="20"/>
        <v>0</v>
      </c>
      <c r="J115" s="41">
        <f t="shared" si="21"/>
        <v>0</v>
      </c>
      <c r="K115" s="41">
        <f t="shared" si="22"/>
        <v>0</v>
      </c>
      <c r="L115" s="41">
        <f t="shared" si="23"/>
        <v>0</v>
      </c>
      <c r="M115" s="41">
        <f t="shared" ca="1" si="24"/>
        <v>9.7845530226422367E-3</v>
      </c>
      <c r="N115" s="41">
        <f t="shared" ca="1" si="25"/>
        <v>0</v>
      </c>
      <c r="O115" s="102">
        <f t="shared" ca="1" si="26"/>
        <v>0</v>
      </c>
      <c r="P115" s="41">
        <f t="shared" ca="1" si="27"/>
        <v>0</v>
      </c>
      <c r="Q115" s="41">
        <f t="shared" ca="1" si="28"/>
        <v>0</v>
      </c>
      <c r="R115" s="39">
        <f t="shared" ca="1" si="29"/>
        <v>-9.7845530226422367E-3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</row>
    <row r="116" spans="1:35">
      <c r="A116" s="99"/>
      <c r="B116" s="99"/>
      <c r="C116" s="99"/>
      <c r="D116" s="101">
        <f t="shared" si="17"/>
        <v>0</v>
      </c>
      <c r="E116" s="101">
        <f t="shared" si="17"/>
        <v>0</v>
      </c>
      <c r="F116" s="41">
        <f t="shared" si="18"/>
        <v>0</v>
      </c>
      <c r="G116" s="41">
        <f t="shared" si="18"/>
        <v>0</v>
      </c>
      <c r="H116" s="41">
        <f t="shared" si="19"/>
        <v>0</v>
      </c>
      <c r="I116" s="41">
        <f t="shared" si="20"/>
        <v>0</v>
      </c>
      <c r="J116" s="41">
        <f t="shared" si="21"/>
        <v>0</v>
      </c>
      <c r="K116" s="41">
        <f t="shared" si="22"/>
        <v>0</v>
      </c>
      <c r="L116" s="41">
        <f t="shared" si="23"/>
        <v>0</v>
      </c>
      <c r="M116" s="41">
        <f t="shared" ca="1" si="24"/>
        <v>9.7845530226422367E-3</v>
      </c>
      <c r="N116" s="41">
        <f t="shared" ca="1" si="25"/>
        <v>0</v>
      </c>
      <c r="O116" s="102">
        <f t="shared" ca="1" si="26"/>
        <v>0</v>
      </c>
      <c r="P116" s="41">
        <f t="shared" ca="1" si="27"/>
        <v>0</v>
      </c>
      <c r="Q116" s="41">
        <f t="shared" ca="1" si="28"/>
        <v>0</v>
      </c>
      <c r="R116" s="39">
        <f t="shared" ca="1" si="29"/>
        <v>-9.7845530226422367E-3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</row>
    <row r="117" spans="1:35">
      <c r="A117" s="99"/>
      <c r="B117" s="99"/>
      <c r="C117" s="99"/>
      <c r="D117" s="101">
        <f t="shared" si="17"/>
        <v>0</v>
      </c>
      <c r="E117" s="101">
        <f t="shared" si="17"/>
        <v>0</v>
      </c>
      <c r="F117" s="41">
        <f t="shared" si="18"/>
        <v>0</v>
      </c>
      <c r="G117" s="41">
        <f t="shared" si="18"/>
        <v>0</v>
      </c>
      <c r="H117" s="41">
        <f t="shared" si="19"/>
        <v>0</v>
      </c>
      <c r="I117" s="41">
        <f t="shared" si="20"/>
        <v>0</v>
      </c>
      <c r="J117" s="41">
        <f t="shared" si="21"/>
        <v>0</v>
      </c>
      <c r="K117" s="41">
        <f t="shared" si="22"/>
        <v>0</v>
      </c>
      <c r="L117" s="41">
        <f t="shared" si="23"/>
        <v>0</v>
      </c>
      <c r="M117" s="41">
        <f t="shared" ca="1" si="24"/>
        <v>9.7845530226422367E-3</v>
      </c>
      <c r="N117" s="41">
        <f t="shared" ca="1" si="25"/>
        <v>0</v>
      </c>
      <c r="O117" s="102">
        <f t="shared" ca="1" si="26"/>
        <v>0</v>
      </c>
      <c r="P117" s="41">
        <f t="shared" ca="1" si="27"/>
        <v>0</v>
      </c>
      <c r="Q117" s="41">
        <f t="shared" ca="1" si="28"/>
        <v>0</v>
      </c>
      <c r="R117" s="39">
        <f t="shared" ca="1" si="29"/>
        <v>-9.7845530226422367E-3</v>
      </c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</row>
    <row r="118" spans="1:35">
      <c r="A118" s="99"/>
      <c r="B118" s="99"/>
      <c r="C118" s="99"/>
      <c r="D118" s="101">
        <f t="shared" si="17"/>
        <v>0</v>
      </c>
      <c r="E118" s="101">
        <f t="shared" si="17"/>
        <v>0</v>
      </c>
      <c r="F118" s="41">
        <f t="shared" si="18"/>
        <v>0</v>
      </c>
      <c r="G118" s="41">
        <f t="shared" si="18"/>
        <v>0</v>
      </c>
      <c r="H118" s="41">
        <f t="shared" si="19"/>
        <v>0</v>
      </c>
      <c r="I118" s="41">
        <f t="shared" si="20"/>
        <v>0</v>
      </c>
      <c r="J118" s="41">
        <f t="shared" si="21"/>
        <v>0</v>
      </c>
      <c r="K118" s="41">
        <f t="shared" si="22"/>
        <v>0</v>
      </c>
      <c r="L118" s="41">
        <f t="shared" si="23"/>
        <v>0</v>
      </c>
      <c r="M118" s="41">
        <f t="shared" ca="1" si="24"/>
        <v>9.7845530226422367E-3</v>
      </c>
      <c r="N118" s="41">
        <f t="shared" ca="1" si="25"/>
        <v>0</v>
      </c>
      <c r="O118" s="102">
        <f t="shared" ca="1" si="26"/>
        <v>0</v>
      </c>
      <c r="P118" s="41">
        <f t="shared" ca="1" si="27"/>
        <v>0</v>
      </c>
      <c r="Q118" s="41">
        <f t="shared" ca="1" si="28"/>
        <v>0</v>
      </c>
      <c r="R118" s="39">
        <f t="shared" ca="1" si="29"/>
        <v>-9.7845530226422367E-3</v>
      </c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</row>
    <row r="119" spans="1:35">
      <c r="A119" s="99"/>
      <c r="B119" s="99"/>
      <c r="C119" s="99"/>
      <c r="D119" s="101">
        <f t="shared" si="17"/>
        <v>0</v>
      </c>
      <c r="E119" s="101">
        <f t="shared" si="17"/>
        <v>0</v>
      </c>
      <c r="F119" s="41">
        <f t="shared" si="18"/>
        <v>0</v>
      </c>
      <c r="G119" s="41">
        <f t="shared" si="18"/>
        <v>0</v>
      </c>
      <c r="H119" s="41">
        <f t="shared" si="19"/>
        <v>0</v>
      </c>
      <c r="I119" s="41">
        <f t="shared" si="20"/>
        <v>0</v>
      </c>
      <c r="J119" s="41">
        <f t="shared" si="21"/>
        <v>0</v>
      </c>
      <c r="K119" s="41">
        <f t="shared" si="22"/>
        <v>0</v>
      </c>
      <c r="L119" s="41">
        <f t="shared" si="23"/>
        <v>0</v>
      </c>
      <c r="M119" s="41">
        <f t="shared" ca="1" si="24"/>
        <v>9.7845530226422367E-3</v>
      </c>
      <c r="N119" s="41">
        <f t="shared" ca="1" si="25"/>
        <v>0</v>
      </c>
      <c r="O119" s="102">
        <f t="shared" ca="1" si="26"/>
        <v>0</v>
      </c>
      <c r="P119" s="41">
        <f t="shared" ca="1" si="27"/>
        <v>0</v>
      </c>
      <c r="Q119" s="41">
        <f t="shared" ca="1" si="28"/>
        <v>0</v>
      </c>
      <c r="R119" s="39">
        <f t="shared" ca="1" si="29"/>
        <v>-9.7845530226422367E-3</v>
      </c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35">
      <c r="A120" s="99"/>
      <c r="B120" s="99"/>
      <c r="C120" s="99"/>
      <c r="D120" s="101">
        <f t="shared" si="17"/>
        <v>0</v>
      </c>
      <c r="E120" s="101">
        <f t="shared" si="17"/>
        <v>0</v>
      </c>
      <c r="F120" s="41">
        <f t="shared" si="18"/>
        <v>0</v>
      </c>
      <c r="G120" s="41">
        <f t="shared" si="18"/>
        <v>0</v>
      </c>
      <c r="H120" s="41">
        <f t="shared" si="19"/>
        <v>0</v>
      </c>
      <c r="I120" s="41">
        <f t="shared" si="20"/>
        <v>0</v>
      </c>
      <c r="J120" s="41">
        <f t="shared" si="21"/>
        <v>0</v>
      </c>
      <c r="K120" s="41">
        <f t="shared" si="22"/>
        <v>0</v>
      </c>
      <c r="L120" s="41">
        <f t="shared" si="23"/>
        <v>0</v>
      </c>
      <c r="M120" s="41">
        <f t="shared" ca="1" si="24"/>
        <v>9.7845530226422367E-3</v>
      </c>
      <c r="N120" s="41">
        <f t="shared" ca="1" si="25"/>
        <v>0</v>
      </c>
      <c r="O120" s="102">
        <f t="shared" ca="1" si="26"/>
        <v>0</v>
      </c>
      <c r="P120" s="41">
        <f t="shared" ca="1" si="27"/>
        <v>0</v>
      </c>
      <c r="Q120" s="41">
        <f t="shared" ca="1" si="28"/>
        <v>0</v>
      </c>
      <c r="R120" s="39">
        <f t="shared" ca="1" si="29"/>
        <v>-9.7845530226422367E-3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</row>
    <row r="121" spans="1:35">
      <c r="A121" s="99"/>
      <c r="B121" s="99"/>
      <c r="C121" s="99"/>
      <c r="D121" s="101">
        <f t="shared" si="17"/>
        <v>0</v>
      </c>
      <c r="E121" s="101">
        <f t="shared" si="17"/>
        <v>0</v>
      </c>
      <c r="F121" s="41">
        <f t="shared" si="18"/>
        <v>0</v>
      </c>
      <c r="G121" s="41">
        <f t="shared" si="18"/>
        <v>0</v>
      </c>
      <c r="H121" s="41">
        <f t="shared" si="19"/>
        <v>0</v>
      </c>
      <c r="I121" s="41">
        <f t="shared" si="20"/>
        <v>0</v>
      </c>
      <c r="J121" s="41">
        <f t="shared" si="21"/>
        <v>0</v>
      </c>
      <c r="K121" s="41">
        <f t="shared" si="22"/>
        <v>0</v>
      </c>
      <c r="L121" s="41">
        <f t="shared" si="23"/>
        <v>0</v>
      </c>
      <c r="M121" s="41">
        <f t="shared" ca="1" si="24"/>
        <v>9.7845530226422367E-3</v>
      </c>
      <c r="N121" s="41">
        <f t="shared" ca="1" si="25"/>
        <v>0</v>
      </c>
      <c r="O121" s="102">
        <f t="shared" ca="1" si="26"/>
        <v>0</v>
      </c>
      <c r="P121" s="41">
        <f t="shared" ca="1" si="27"/>
        <v>0</v>
      </c>
      <c r="Q121" s="41">
        <f t="shared" ca="1" si="28"/>
        <v>0</v>
      </c>
      <c r="R121" s="39">
        <f t="shared" ca="1" si="29"/>
        <v>-9.7845530226422367E-3</v>
      </c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</row>
    <row r="122" spans="1:35">
      <c r="A122" s="99"/>
      <c r="B122" s="99"/>
      <c r="C122" s="99"/>
      <c r="D122" s="101">
        <f t="shared" si="17"/>
        <v>0</v>
      </c>
      <c r="E122" s="101">
        <f t="shared" si="17"/>
        <v>0</v>
      </c>
      <c r="F122" s="41">
        <f t="shared" si="18"/>
        <v>0</v>
      </c>
      <c r="G122" s="41">
        <f t="shared" si="18"/>
        <v>0</v>
      </c>
      <c r="H122" s="41">
        <f t="shared" si="19"/>
        <v>0</v>
      </c>
      <c r="I122" s="41">
        <f t="shared" si="20"/>
        <v>0</v>
      </c>
      <c r="J122" s="41">
        <f t="shared" si="21"/>
        <v>0</v>
      </c>
      <c r="K122" s="41">
        <f t="shared" si="22"/>
        <v>0</v>
      </c>
      <c r="L122" s="41">
        <f t="shared" si="23"/>
        <v>0</v>
      </c>
      <c r="M122" s="41">
        <f t="shared" ca="1" si="24"/>
        <v>9.7845530226422367E-3</v>
      </c>
      <c r="N122" s="41">
        <f t="shared" ca="1" si="25"/>
        <v>0</v>
      </c>
      <c r="O122" s="102">
        <f t="shared" ca="1" si="26"/>
        <v>0</v>
      </c>
      <c r="P122" s="41">
        <f t="shared" ca="1" si="27"/>
        <v>0</v>
      </c>
      <c r="Q122" s="41">
        <f t="shared" ca="1" si="28"/>
        <v>0</v>
      </c>
      <c r="R122" s="39">
        <f t="shared" ca="1" si="29"/>
        <v>-9.7845530226422367E-3</v>
      </c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</row>
    <row r="123" spans="1:35">
      <c r="A123" s="99"/>
      <c r="B123" s="99"/>
      <c r="C123" s="99"/>
      <c r="D123" s="101">
        <f t="shared" si="17"/>
        <v>0</v>
      </c>
      <c r="E123" s="101">
        <f t="shared" si="17"/>
        <v>0</v>
      </c>
      <c r="F123" s="41">
        <f t="shared" si="18"/>
        <v>0</v>
      </c>
      <c r="G123" s="41">
        <f t="shared" si="18"/>
        <v>0</v>
      </c>
      <c r="H123" s="41">
        <f t="shared" si="19"/>
        <v>0</v>
      </c>
      <c r="I123" s="41">
        <f t="shared" si="20"/>
        <v>0</v>
      </c>
      <c r="J123" s="41">
        <f t="shared" si="21"/>
        <v>0</v>
      </c>
      <c r="K123" s="41">
        <f t="shared" si="22"/>
        <v>0</v>
      </c>
      <c r="L123" s="41">
        <f t="shared" si="23"/>
        <v>0</v>
      </c>
      <c r="M123" s="41">
        <f t="shared" ca="1" si="24"/>
        <v>9.7845530226422367E-3</v>
      </c>
      <c r="N123" s="41">
        <f t="shared" ca="1" si="25"/>
        <v>0</v>
      </c>
      <c r="O123" s="102">
        <f t="shared" ca="1" si="26"/>
        <v>0</v>
      </c>
      <c r="P123" s="41">
        <f t="shared" ca="1" si="27"/>
        <v>0</v>
      </c>
      <c r="Q123" s="41">
        <f t="shared" ca="1" si="28"/>
        <v>0</v>
      </c>
      <c r="R123" s="39">
        <f t="shared" ca="1" si="29"/>
        <v>-9.7845530226422367E-3</v>
      </c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</row>
    <row r="124" spans="1:35">
      <c r="A124" s="99"/>
      <c r="B124" s="99"/>
      <c r="C124" s="99"/>
      <c r="D124" s="101">
        <f t="shared" si="17"/>
        <v>0</v>
      </c>
      <c r="E124" s="101">
        <f t="shared" si="17"/>
        <v>0</v>
      </c>
      <c r="F124" s="41">
        <f t="shared" si="18"/>
        <v>0</v>
      </c>
      <c r="G124" s="41">
        <f t="shared" si="18"/>
        <v>0</v>
      </c>
      <c r="H124" s="41">
        <f t="shared" si="19"/>
        <v>0</v>
      </c>
      <c r="I124" s="41">
        <f t="shared" si="20"/>
        <v>0</v>
      </c>
      <c r="J124" s="41">
        <f t="shared" si="21"/>
        <v>0</v>
      </c>
      <c r="K124" s="41">
        <f t="shared" si="22"/>
        <v>0</v>
      </c>
      <c r="L124" s="41">
        <f t="shared" si="23"/>
        <v>0</v>
      </c>
      <c r="M124" s="41">
        <f t="shared" ca="1" si="24"/>
        <v>9.7845530226422367E-3</v>
      </c>
      <c r="N124" s="41">
        <f t="shared" ca="1" si="25"/>
        <v>0</v>
      </c>
      <c r="O124" s="102">
        <f t="shared" ca="1" si="26"/>
        <v>0</v>
      </c>
      <c r="P124" s="41">
        <f t="shared" ca="1" si="27"/>
        <v>0</v>
      </c>
      <c r="Q124" s="41">
        <f t="shared" ca="1" si="28"/>
        <v>0</v>
      </c>
      <c r="R124" s="39">
        <f t="shared" ca="1" si="29"/>
        <v>-9.7845530226422367E-3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</row>
    <row r="125" spans="1:35">
      <c r="A125" s="99"/>
      <c r="B125" s="99"/>
      <c r="C125" s="99"/>
      <c r="D125" s="101">
        <f t="shared" si="17"/>
        <v>0</v>
      </c>
      <c r="E125" s="101">
        <f t="shared" si="17"/>
        <v>0</v>
      </c>
      <c r="F125" s="41">
        <f t="shared" si="18"/>
        <v>0</v>
      </c>
      <c r="G125" s="41">
        <f t="shared" si="18"/>
        <v>0</v>
      </c>
      <c r="H125" s="41">
        <f t="shared" si="19"/>
        <v>0</v>
      </c>
      <c r="I125" s="41">
        <f t="shared" si="20"/>
        <v>0</v>
      </c>
      <c r="J125" s="41">
        <f t="shared" si="21"/>
        <v>0</v>
      </c>
      <c r="K125" s="41">
        <f t="shared" si="22"/>
        <v>0</v>
      </c>
      <c r="L125" s="41">
        <f t="shared" si="23"/>
        <v>0</v>
      </c>
      <c r="M125" s="41">
        <f t="shared" ca="1" si="24"/>
        <v>9.7845530226422367E-3</v>
      </c>
      <c r="N125" s="41">
        <f t="shared" ca="1" si="25"/>
        <v>0</v>
      </c>
      <c r="O125" s="102">
        <f t="shared" ca="1" si="26"/>
        <v>0</v>
      </c>
      <c r="P125" s="41">
        <f t="shared" ca="1" si="27"/>
        <v>0</v>
      </c>
      <c r="Q125" s="41">
        <f t="shared" ca="1" si="28"/>
        <v>0</v>
      </c>
      <c r="R125" s="39">
        <f t="shared" ca="1" si="29"/>
        <v>-9.7845530226422367E-3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</row>
    <row r="126" spans="1:35">
      <c r="A126" s="99"/>
      <c r="B126" s="99"/>
      <c r="C126" s="99"/>
      <c r="D126" s="101">
        <f t="shared" si="17"/>
        <v>0</v>
      </c>
      <c r="E126" s="101">
        <f t="shared" si="17"/>
        <v>0</v>
      </c>
      <c r="F126" s="41">
        <f t="shared" si="18"/>
        <v>0</v>
      </c>
      <c r="G126" s="41">
        <f t="shared" si="18"/>
        <v>0</v>
      </c>
      <c r="H126" s="41">
        <f t="shared" si="19"/>
        <v>0</v>
      </c>
      <c r="I126" s="41">
        <f t="shared" si="20"/>
        <v>0</v>
      </c>
      <c r="J126" s="41">
        <f t="shared" si="21"/>
        <v>0</v>
      </c>
      <c r="K126" s="41">
        <f t="shared" si="22"/>
        <v>0</v>
      </c>
      <c r="L126" s="41">
        <f t="shared" si="23"/>
        <v>0</v>
      </c>
      <c r="M126" s="41">
        <f t="shared" ca="1" si="24"/>
        <v>9.7845530226422367E-3</v>
      </c>
      <c r="N126" s="41">
        <f t="shared" ca="1" si="25"/>
        <v>0</v>
      </c>
      <c r="O126" s="102">
        <f t="shared" ca="1" si="26"/>
        <v>0</v>
      </c>
      <c r="P126" s="41">
        <f t="shared" ca="1" si="27"/>
        <v>0</v>
      </c>
      <c r="Q126" s="41">
        <f t="shared" ca="1" si="28"/>
        <v>0</v>
      </c>
      <c r="R126" s="39">
        <f t="shared" ca="1" si="29"/>
        <v>-9.7845530226422367E-3</v>
      </c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</row>
    <row r="127" spans="1:35">
      <c r="A127" s="99"/>
      <c r="B127" s="99"/>
      <c r="C127" s="99"/>
      <c r="D127" s="101">
        <f t="shared" si="17"/>
        <v>0</v>
      </c>
      <c r="E127" s="101">
        <f t="shared" si="17"/>
        <v>0</v>
      </c>
      <c r="F127" s="41">
        <f t="shared" si="18"/>
        <v>0</v>
      </c>
      <c r="G127" s="41">
        <f t="shared" si="18"/>
        <v>0</v>
      </c>
      <c r="H127" s="41">
        <f t="shared" si="19"/>
        <v>0</v>
      </c>
      <c r="I127" s="41">
        <f t="shared" si="20"/>
        <v>0</v>
      </c>
      <c r="J127" s="41">
        <f t="shared" si="21"/>
        <v>0</v>
      </c>
      <c r="K127" s="41">
        <f t="shared" si="22"/>
        <v>0</v>
      </c>
      <c r="L127" s="41">
        <f t="shared" si="23"/>
        <v>0</v>
      </c>
      <c r="M127" s="41">
        <f t="shared" ca="1" si="24"/>
        <v>9.7845530226422367E-3</v>
      </c>
      <c r="N127" s="41">
        <f t="shared" ca="1" si="25"/>
        <v>0</v>
      </c>
      <c r="O127" s="102">
        <f t="shared" ca="1" si="26"/>
        <v>0</v>
      </c>
      <c r="P127" s="41">
        <f t="shared" ca="1" si="27"/>
        <v>0</v>
      </c>
      <c r="Q127" s="41">
        <f t="shared" ca="1" si="28"/>
        <v>0</v>
      </c>
      <c r="R127" s="39">
        <f t="shared" ca="1" si="29"/>
        <v>-9.7845530226422367E-3</v>
      </c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</row>
    <row r="128" spans="1:35">
      <c r="A128" s="99"/>
      <c r="B128" s="99"/>
      <c r="C128" s="99"/>
      <c r="D128" s="101">
        <f t="shared" si="17"/>
        <v>0</v>
      </c>
      <c r="E128" s="101">
        <f t="shared" si="17"/>
        <v>0</v>
      </c>
      <c r="F128" s="41">
        <f t="shared" si="18"/>
        <v>0</v>
      </c>
      <c r="G128" s="41">
        <f t="shared" si="18"/>
        <v>0</v>
      </c>
      <c r="H128" s="41">
        <f t="shared" si="19"/>
        <v>0</v>
      </c>
      <c r="I128" s="41">
        <f t="shared" si="20"/>
        <v>0</v>
      </c>
      <c r="J128" s="41">
        <f t="shared" si="21"/>
        <v>0</v>
      </c>
      <c r="K128" s="41">
        <f t="shared" si="22"/>
        <v>0</v>
      </c>
      <c r="L128" s="41">
        <f t="shared" si="23"/>
        <v>0</v>
      </c>
      <c r="M128" s="41">
        <f t="shared" ca="1" si="24"/>
        <v>9.7845530226422367E-3</v>
      </c>
      <c r="N128" s="41">
        <f t="shared" ca="1" si="25"/>
        <v>0</v>
      </c>
      <c r="O128" s="102">
        <f t="shared" ca="1" si="26"/>
        <v>0</v>
      </c>
      <c r="P128" s="41">
        <f t="shared" ca="1" si="27"/>
        <v>0</v>
      </c>
      <c r="Q128" s="41">
        <f t="shared" ca="1" si="28"/>
        <v>0</v>
      </c>
      <c r="R128" s="39">
        <f t="shared" ca="1" si="29"/>
        <v>-9.7845530226422367E-3</v>
      </c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</row>
    <row r="129" spans="1:35">
      <c r="A129" s="99"/>
      <c r="B129" s="99"/>
      <c r="C129" s="99"/>
      <c r="D129" s="101">
        <f t="shared" si="17"/>
        <v>0</v>
      </c>
      <c r="E129" s="101">
        <f t="shared" si="17"/>
        <v>0</v>
      </c>
      <c r="F129" s="41">
        <f t="shared" si="18"/>
        <v>0</v>
      </c>
      <c r="G129" s="41">
        <f t="shared" si="18"/>
        <v>0</v>
      </c>
      <c r="H129" s="41">
        <f t="shared" si="19"/>
        <v>0</v>
      </c>
      <c r="I129" s="41">
        <f t="shared" si="20"/>
        <v>0</v>
      </c>
      <c r="J129" s="41">
        <f t="shared" si="21"/>
        <v>0</v>
      </c>
      <c r="K129" s="41">
        <f t="shared" si="22"/>
        <v>0</v>
      </c>
      <c r="L129" s="41">
        <f t="shared" si="23"/>
        <v>0</v>
      </c>
      <c r="M129" s="41">
        <f t="shared" ca="1" si="24"/>
        <v>9.7845530226422367E-3</v>
      </c>
      <c r="N129" s="41">
        <f t="shared" ca="1" si="25"/>
        <v>0</v>
      </c>
      <c r="O129" s="102">
        <f t="shared" ca="1" si="26"/>
        <v>0</v>
      </c>
      <c r="P129" s="41">
        <f t="shared" ca="1" si="27"/>
        <v>0</v>
      </c>
      <c r="Q129" s="41">
        <f t="shared" ca="1" si="28"/>
        <v>0</v>
      </c>
      <c r="R129" s="39">
        <f t="shared" ca="1" si="29"/>
        <v>-9.7845530226422367E-3</v>
      </c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</row>
    <row r="130" spans="1:35">
      <c r="A130" s="99"/>
      <c r="B130" s="99"/>
      <c r="C130" s="99"/>
      <c r="D130" s="101">
        <f t="shared" si="17"/>
        <v>0</v>
      </c>
      <c r="E130" s="101">
        <f t="shared" si="17"/>
        <v>0</v>
      </c>
      <c r="F130" s="41">
        <f t="shared" si="18"/>
        <v>0</v>
      </c>
      <c r="G130" s="41">
        <f t="shared" si="18"/>
        <v>0</v>
      </c>
      <c r="H130" s="41">
        <f t="shared" si="19"/>
        <v>0</v>
      </c>
      <c r="I130" s="41">
        <f t="shared" si="20"/>
        <v>0</v>
      </c>
      <c r="J130" s="41">
        <f t="shared" si="21"/>
        <v>0</v>
      </c>
      <c r="K130" s="41">
        <f t="shared" si="22"/>
        <v>0</v>
      </c>
      <c r="L130" s="41">
        <f t="shared" si="23"/>
        <v>0</v>
      </c>
      <c r="M130" s="41">
        <f t="shared" ca="1" si="24"/>
        <v>9.7845530226422367E-3</v>
      </c>
      <c r="N130" s="41">
        <f t="shared" ca="1" si="25"/>
        <v>0</v>
      </c>
      <c r="O130" s="102">
        <f t="shared" ca="1" si="26"/>
        <v>0</v>
      </c>
      <c r="P130" s="41">
        <f t="shared" ca="1" si="27"/>
        <v>0</v>
      </c>
      <c r="Q130" s="41">
        <f t="shared" ca="1" si="28"/>
        <v>0</v>
      </c>
      <c r="R130" s="39">
        <f t="shared" ca="1" si="29"/>
        <v>-9.7845530226422367E-3</v>
      </c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</row>
    <row r="131" spans="1:35">
      <c r="A131" s="99"/>
      <c r="B131" s="99"/>
      <c r="C131" s="99"/>
      <c r="D131" s="101">
        <f t="shared" si="17"/>
        <v>0</v>
      </c>
      <c r="E131" s="101">
        <f t="shared" si="17"/>
        <v>0</v>
      </c>
      <c r="F131" s="41">
        <f t="shared" si="18"/>
        <v>0</v>
      </c>
      <c r="G131" s="41">
        <f t="shared" si="18"/>
        <v>0</v>
      </c>
      <c r="H131" s="41">
        <f t="shared" si="19"/>
        <v>0</v>
      </c>
      <c r="I131" s="41">
        <f t="shared" si="20"/>
        <v>0</v>
      </c>
      <c r="J131" s="41">
        <f t="shared" si="21"/>
        <v>0</v>
      </c>
      <c r="K131" s="41">
        <f t="shared" si="22"/>
        <v>0</v>
      </c>
      <c r="L131" s="41">
        <f t="shared" si="23"/>
        <v>0</v>
      </c>
      <c r="M131" s="41">
        <f t="shared" ca="1" si="24"/>
        <v>9.7845530226422367E-3</v>
      </c>
      <c r="N131" s="41">
        <f t="shared" ca="1" si="25"/>
        <v>0</v>
      </c>
      <c r="O131" s="102">
        <f t="shared" ca="1" si="26"/>
        <v>0</v>
      </c>
      <c r="P131" s="41">
        <f t="shared" ca="1" si="27"/>
        <v>0</v>
      </c>
      <c r="Q131" s="41">
        <f t="shared" ca="1" si="28"/>
        <v>0</v>
      </c>
      <c r="R131" s="39">
        <f t="shared" ca="1" si="29"/>
        <v>-9.7845530226422367E-3</v>
      </c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</row>
    <row r="132" spans="1:35">
      <c r="A132" s="99"/>
      <c r="B132" s="99"/>
      <c r="C132" s="99"/>
      <c r="D132" s="101">
        <f t="shared" si="17"/>
        <v>0</v>
      </c>
      <c r="E132" s="101">
        <f t="shared" si="17"/>
        <v>0</v>
      </c>
      <c r="F132" s="41">
        <f t="shared" si="18"/>
        <v>0</v>
      </c>
      <c r="G132" s="41">
        <f t="shared" si="18"/>
        <v>0</v>
      </c>
      <c r="H132" s="41">
        <f t="shared" si="19"/>
        <v>0</v>
      </c>
      <c r="I132" s="41">
        <f t="shared" si="20"/>
        <v>0</v>
      </c>
      <c r="J132" s="41">
        <f t="shared" si="21"/>
        <v>0</v>
      </c>
      <c r="K132" s="41">
        <f t="shared" si="22"/>
        <v>0</v>
      </c>
      <c r="L132" s="41">
        <f t="shared" si="23"/>
        <v>0</v>
      </c>
      <c r="M132" s="41">
        <f t="shared" ca="1" si="24"/>
        <v>9.7845530226422367E-3</v>
      </c>
      <c r="N132" s="41">
        <f t="shared" ca="1" si="25"/>
        <v>0</v>
      </c>
      <c r="O132" s="102">
        <f t="shared" ca="1" si="26"/>
        <v>0</v>
      </c>
      <c r="P132" s="41">
        <f t="shared" ca="1" si="27"/>
        <v>0</v>
      </c>
      <c r="Q132" s="41">
        <f t="shared" ca="1" si="28"/>
        <v>0</v>
      </c>
      <c r="R132" s="39">
        <f t="shared" ca="1" si="29"/>
        <v>-9.7845530226422367E-3</v>
      </c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</row>
    <row r="133" spans="1:35">
      <c r="A133" s="99"/>
      <c r="B133" s="99"/>
      <c r="C133" s="99"/>
      <c r="D133" s="101">
        <f t="shared" si="17"/>
        <v>0</v>
      </c>
      <c r="E133" s="101">
        <f t="shared" si="17"/>
        <v>0</v>
      </c>
      <c r="F133" s="41">
        <f t="shared" si="18"/>
        <v>0</v>
      </c>
      <c r="G133" s="41">
        <f t="shared" si="18"/>
        <v>0</v>
      </c>
      <c r="H133" s="41">
        <f t="shared" si="19"/>
        <v>0</v>
      </c>
      <c r="I133" s="41">
        <f t="shared" si="20"/>
        <v>0</v>
      </c>
      <c r="J133" s="41">
        <f t="shared" si="21"/>
        <v>0</v>
      </c>
      <c r="K133" s="41">
        <f t="shared" si="22"/>
        <v>0</v>
      </c>
      <c r="L133" s="41">
        <f t="shared" si="23"/>
        <v>0</v>
      </c>
      <c r="M133" s="41">
        <f t="shared" ca="1" si="24"/>
        <v>9.7845530226422367E-3</v>
      </c>
      <c r="N133" s="41">
        <f t="shared" ca="1" si="25"/>
        <v>0</v>
      </c>
      <c r="O133" s="102">
        <f t="shared" ca="1" si="26"/>
        <v>0</v>
      </c>
      <c r="P133" s="41">
        <f t="shared" ca="1" si="27"/>
        <v>0</v>
      </c>
      <c r="Q133" s="41">
        <f t="shared" ca="1" si="28"/>
        <v>0</v>
      </c>
      <c r="R133" s="39">
        <f t="shared" ca="1" si="29"/>
        <v>-9.7845530226422367E-3</v>
      </c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</row>
    <row r="134" spans="1:35">
      <c r="A134" s="99"/>
      <c r="B134" s="99"/>
      <c r="C134" s="99"/>
      <c r="D134" s="101">
        <f t="shared" si="17"/>
        <v>0</v>
      </c>
      <c r="E134" s="101">
        <f t="shared" si="17"/>
        <v>0</v>
      </c>
      <c r="F134" s="41">
        <f t="shared" si="18"/>
        <v>0</v>
      </c>
      <c r="G134" s="41">
        <f t="shared" si="18"/>
        <v>0</v>
      </c>
      <c r="H134" s="41">
        <f t="shared" si="19"/>
        <v>0</v>
      </c>
      <c r="I134" s="41">
        <f t="shared" si="20"/>
        <v>0</v>
      </c>
      <c r="J134" s="41">
        <f t="shared" si="21"/>
        <v>0</v>
      </c>
      <c r="K134" s="41">
        <f t="shared" si="22"/>
        <v>0</v>
      </c>
      <c r="L134" s="41">
        <f t="shared" si="23"/>
        <v>0</v>
      </c>
      <c r="M134" s="41">
        <f t="shared" ca="1" si="24"/>
        <v>9.7845530226422367E-3</v>
      </c>
      <c r="N134" s="41">
        <f t="shared" ca="1" si="25"/>
        <v>0</v>
      </c>
      <c r="O134" s="102">
        <f t="shared" ca="1" si="26"/>
        <v>0</v>
      </c>
      <c r="P134" s="41">
        <f t="shared" ca="1" si="27"/>
        <v>0</v>
      </c>
      <c r="Q134" s="41">
        <f t="shared" ca="1" si="28"/>
        <v>0</v>
      </c>
      <c r="R134" s="39">
        <f t="shared" ca="1" si="29"/>
        <v>-9.7845530226422367E-3</v>
      </c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</row>
    <row r="135" spans="1:35">
      <c r="A135" s="99"/>
      <c r="B135" s="99"/>
      <c r="C135" s="99"/>
      <c r="D135" s="101">
        <f t="shared" si="17"/>
        <v>0</v>
      </c>
      <c r="E135" s="101">
        <f t="shared" si="17"/>
        <v>0</v>
      </c>
      <c r="F135" s="41">
        <f t="shared" si="18"/>
        <v>0</v>
      </c>
      <c r="G135" s="41">
        <f t="shared" si="18"/>
        <v>0</v>
      </c>
      <c r="H135" s="41">
        <f t="shared" si="19"/>
        <v>0</v>
      </c>
      <c r="I135" s="41">
        <f t="shared" si="20"/>
        <v>0</v>
      </c>
      <c r="J135" s="41">
        <f t="shared" si="21"/>
        <v>0</v>
      </c>
      <c r="K135" s="41">
        <f t="shared" si="22"/>
        <v>0</v>
      </c>
      <c r="L135" s="41">
        <f t="shared" si="23"/>
        <v>0</v>
      </c>
      <c r="M135" s="41">
        <f t="shared" ca="1" si="24"/>
        <v>9.7845530226422367E-3</v>
      </c>
      <c r="N135" s="41">
        <f t="shared" ca="1" si="25"/>
        <v>0</v>
      </c>
      <c r="O135" s="102">
        <f t="shared" ca="1" si="26"/>
        <v>0</v>
      </c>
      <c r="P135" s="41">
        <f t="shared" ca="1" si="27"/>
        <v>0</v>
      </c>
      <c r="Q135" s="41">
        <f t="shared" ca="1" si="28"/>
        <v>0</v>
      </c>
      <c r="R135" s="39">
        <f t="shared" ca="1" si="29"/>
        <v>-9.7845530226422367E-3</v>
      </c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</row>
    <row r="136" spans="1:35">
      <c r="A136" s="99"/>
      <c r="B136" s="99"/>
      <c r="C136" s="99"/>
      <c r="D136" s="101">
        <f t="shared" si="17"/>
        <v>0</v>
      </c>
      <c r="E136" s="101">
        <f t="shared" si="17"/>
        <v>0</v>
      </c>
      <c r="F136" s="41">
        <f t="shared" si="18"/>
        <v>0</v>
      </c>
      <c r="G136" s="41">
        <f t="shared" si="18"/>
        <v>0</v>
      </c>
      <c r="H136" s="41">
        <f t="shared" si="19"/>
        <v>0</v>
      </c>
      <c r="I136" s="41">
        <f t="shared" si="20"/>
        <v>0</v>
      </c>
      <c r="J136" s="41">
        <f t="shared" si="21"/>
        <v>0</v>
      </c>
      <c r="K136" s="41">
        <f t="shared" si="22"/>
        <v>0</v>
      </c>
      <c r="L136" s="41">
        <f t="shared" si="23"/>
        <v>0</v>
      </c>
      <c r="M136" s="41">
        <f t="shared" ca="1" si="24"/>
        <v>9.7845530226422367E-3</v>
      </c>
      <c r="N136" s="41">
        <f t="shared" ca="1" si="25"/>
        <v>0</v>
      </c>
      <c r="O136" s="102">
        <f t="shared" ca="1" si="26"/>
        <v>0</v>
      </c>
      <c r="P136" s="41">
        <f t="shared" ca="1" si="27"/>
        <v>0</v>
      </c>
      <c r="Q136" s="41">
        <f t="shared" ca="1" si="28"/>
        <v>0</v>
      </c>
      <c r="R136" s="39">
        <f t="shared" ca="1" si="29"/>
        <v>-9.7845530226422367E-3</v>
      </c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</row>
    <row r="137" spans="1:35">
      <c r="A137" s="99"/>
      <c r="B137" s="99"/>
      <c r="C137" s="99"/>
      <c r="D137" s="101">
        <f t="shared" si="17"/>
        <v>0</v>
      </c>
      <c r="E137" s="101">
        <f t="shared" si="17"/>
        <v>0</v>
      </c>
      <c r="F137" s="41">
        <f t="shared" si="18"/>
        <v>0</v>
      </c>
      <c r="G137" s="41">
        <f t="shared" si="18"/>
        <v>0</v>
      </c>
      <c r="H137" s="41">
        <f t="shared" si="19"/>
        <v>0</v>
      </c>
      <c r="I137" s="41">
        <f t="shared" si="20"/>
        <v>0</v>
      </c>
      <c r="J137" s="41">
        <f t="shared" si="21"/>
        <v>0</v>
      </c>
      <c r="K137" s="41">
        <f t="shared" si="22"/>
        <v>0</v>
      </c>
      <c r="L137" s="41">
        <f t="shared" si="23"/>
        <v>0</v>
      </c>
      <c r="M137" s="41">
        <f t="shared" ca="1" si="24"/>
        <v>9.7845530226422367E-3</v>
      </c>
      <c r="N137" s="41">
        <f t="shared" ca="1" si="25"/>
        <v>0</v>
      </c>
      <c r="O137" s="102">
        <f t="shared" ca="1" si="26"/>
        <v>0</v>
      </c>
      <c r="P137" s="41">
        <f t="shared" ca="1" si="27"/>
        <v>0</v>
      </c>
      <c r="Q137" s="41">
        <f t="shared" ca="1" si="28"/>
        <v>0</v>
      </c>
      <c r="R137" s="39">
        <f t="shared" ca="1" si="29"/>
        <v>-9.7845530226422367E-3</v>
      </c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</row>
    <row r="138" spans="1:35">
      <c r="A138" s="99"/>
      <c r="B138" s="99"/>
      <c r="C138" s="99"/>
      <c r="D138" s="101">
        <f t="shared" si="17"/>
        <v>0</v>
      </c>
      <c r="E138" s="101">
        <f t="shared" si="17"/>
        <v>0</v>
      </c>
      <c r="F138" s="41">
        <f t="shared" si="18"/>
        <v>0</v>
      </c>
      <c r="G138" s="41">
        <f t="shared" si="18"/>
        <v>0</v>
      </c>
      <c r="H138" s="41">
        <f t="shared" si="19"/>
        <v>0</v>
      </c>
      <c r="I138" s="41">
        <f t="shared" si="20"/>
        <v>0</v>
      </c>
      <c r="J138" s="41">
        <f t="shared" si="21"/>
        <v>0</v>
      </c>
      <c r="K138" s="41">
        <f t="shared" si="22"/>
        <v>0</v>
      </c>
      <c r="L138" s="41">
        <f t="shared" si="23"/>
        <v>0</v>
      </c>
      <c r="M138" s="41">
        <f t="shared" ca="1" si="24"/>
        <v>9.7845530226422367E-3</v>
      </c>
      <c r="N138" s="41">
        <f t="shared" ca="1" si="25"/>
        <v>0</v>
      </c>
      <c r="O138" s="102">
        <f t="shared" ca="1" si="26"/>
        <v>0</v>
      </c>
      <c r="P138" s="41">
        <f t="shared" ca="1" si="27"/>
        <v>0</v>
      </c>
      <c r="Q138" s="41">
        <f t="shared" ca="1" si="28"/>
        <v>0</v>
      </c>
      <c r="R138" s="39">
        <f t="shared" ca="1" si="29"/>
        <v>-9.7845530226422367E-3</v>
      </c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</row>
    <row r="139" spans="1:35">
      <c r="A139" s="99"/>
      <c r="B139" s="99"/>
      <c r="C139" s="99"/>
      <c r="D139" s="101">
        <f t="shared" si="17"/>
        <v>0</v>
      </c>
      <c r="E139" s="101">
        <f t="shared" si="17"/>
        <v>0</v>
      </c>
      <c r="F139" s="41">
        <f t="shared" si="18"/>
        <v>0</v>
      </c>
      <c r="G139" s="41">
        <f t="shared" si="18"/>
        <v>0</v>
      </c>
      <c r="H139" s="41">
        <f t="shared" si="19"/>
        <v>0</v>
      </c>
      <c r="I139" s="41">
        <f t="shared" si="20"/>
        <v>0</v>
      </c>
      <c r="J139" s="41">
        <f t="shared" si="21"/>
        <v>0</v>
      </c>
      <c r="K139" s="41">
        <f t="shared" si="22"/>
        <v>0</v>
      </c>
      <c r="L139" s="41">
        <f t="shared" si="23"/>
        <v>0</v>
      </c>
      <c r="M139" s="41">
        <f t="shared" ca="1" si="24"/>
        <v>9.7845530226422367E-3</v>
      </c>
      <c r="N139" s="41">
        <f t="shared" ca="1" si="25"/>
        <v>0</v>
      </c>
      <c r="O139" s="102">
        <f t="shared" ca="1" si="26"/>
        <v>0</v>
      </c>
      <c r="P139" s="41">
        <f t="shared" ca="1" si="27"/>
        <v>0</v>
      </c>
      <c r="Q139" s="41">
        <f t="shared" ca="1" si="28"/>
        <v>0</v>
      </c>
      <c r="R139" s="39">
        <f t="shared" ca="1" si="29"/>
        <v>-9.7845530226422367E-3</v>
      </c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</row>
    <row r="140" spans="1:35">
      <c r="A140" s="99"/>
      <c r="B140" s="99"/>
      <c r="C140" s="99"/>
      <c r="D140" s="101">
        <f t="shared" si="17"/>
        <v>0</v>
      </c>
      <c r="E140" s="101">
        <f t="shared" si="17"/>
        <v>0</v>
      </c>
      <c r="F140" s="41">
        <f t="shared" si="18"/>
        <v>0</v>
      </c>
      <c r="G140" s="41">
        <f t="shared" si="18"/>
        <v>0</v>
      </c>
      <c r="H140" s="41">
        <f t="shared" si="19"/>
        <v>0</v>
      </c>
      <c r="I140" s="41">
        <f t="shared" si="20"/>
        <v>0</v>
      </c>
      <c r="J140" s="41">
        <f t="shared" si="21"/>
        <v>0</v>
      </c>
      <c r="K140" s="41">
        <f t="shared" si="22"/>
        <v>0</v>
      </c>
      <c r="L140" s="41">
        <f t="shared" si="23"/>
        <v>0</v>
      </c>
      <c r="M140" s="41">
        <f t="shared" ca="1" si="24"/>
        <v>9.7845530226422367E-3</v>
      </c>
      <c r="N140" s="41">
        <f t="shared" ca="1" si="25"/>
        <v>0</v>
      </c>
      <c r="O140" s="102">
        <f t="shared" ca="1" si="26"/>
        <v>0</v>
      </c>
      <c r="P140" s="41">
        <f t="shared" ca="1" si="27"/>
        <v>0</v>
      </c>
      <c r="Q140" s="41">
        <f t="shared" ca="1" si="28"/>
        <v>0</v>
      </c>
      <c r="R140" s="39">
        <f t="shared" ca="1" si="29"/>
        <v>-9.7845530226422367E-3</v>
      </c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</row>
    <row r="141" spans="1:35">
      <c r="A141" s="99"/>
      <c r="B141" s="99"/>
      <c r="C141" s="99"/>
      <c r="D141" s="101">
        <f t="shared" si="17"/>
        <v>0</v>
      </c>
      <c r="E141" s="101">
        <f t="shared" si="17"/>
        <v>0</v>
      </c>
      <c r="F141" s="41">
        <f t="shared" si="18"/>
        <v>0</v>
      </c>
      <c r="G141" s="41">
        <f t="shared" si="18"/>
        <v>0</v>
      </c>
      <c r="H141" s="41">
        <f t="shared" si="19"/>
        <v>0</v>
      </c>
      <c r="I141" s="41">
        <f t="shared" si="20"/>
        <v>0</v>
      </c>
      <c r="J141" s="41">
        <f t="shared" si="21"/>
        <v>0</v>
      </c>
      <c r="K141" s="41">
        <f t="shared" si="22"/>
        <v>0</v>
      </c>
      <c r="L141" s="41">
        <f t="shared" si="23"/>
        <v>0</v>
      </c>
      <c r="M141" s="41">
        <f t="shared" ca="1" si="24"/>
        <v>9.7845530226422367E-3</v>
      </c>
      <c r="N141" s="41">
        <f t="shared" ca="1" si="25"/>
        <v>0</v>
      </c>
      <c r="O141" s="102">
        <f t="shared" ca="1" si="26"/>
        <v>0</v>
      </c>
      <c r="P141" s="41">
        <f t="shared" ca="1" si="27"/>
        <v>0</v>
      </c>
      <c r="Q141" s="41">
        <f t="shared" ca="1" si="28"/>
        <v>0</v>
      </c>
      <c r="R141" s="39">
        <f t="shared" ca="1" si="29"/>
        <v>-9.7845530226422367E-3</v>
      </c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</row>
    <row r="142" spans="1:35">
      <c r="A142" s="99"/>
      <c r="B142" s="99"/>
      <c r="C142" s="99"/>
      <c r="D142" s="101">
        <f t="shared" si="17"/>
        <v>0</v>
      </c>
      <c r="E142" s="101">
        <f t="shared" si="17"/>
        <v>0</v>
      </c>
      <c r="F142" s="41">
        <f t="shared" si="18"/>
        <v>0</v>
      </c>
      <c r="G142" s="41">
        <f t="shared" si="18"/>
        <v>0</v>
      </c>
      <c r="H142" s="41">
        <f t="shared" si="19"/>
        <v>0</v>
      </c>
      <c r="I142" s="41">
        <f t="shared" si="20"/>
        <v>0</v>
      </c>
      <c r="J142" s="41">
        <f t="shared" si="21"/>
        <v>0</v>
      </c>
      <c r="K142" s="41">
        <f t="shared" si="22"/>
        <v>0</v>
      </c>
      <c r="L142" s="41">
        <f t="shared" si="23"/>
        <v>0</v>
      </c>
      <c r="M142" s="41">
        <f t="shared" ca="1" si="24"/>
        <v>9.7845530226422367E-3</v>
      </c>
      <c r="N142" s="41">
        <f t="shared" ca="1" si="25"/>
        <v>0</v>
      </c>
      <c r="O142" s="102">
        <f t="shared" ca="1" si="26"/>
        <v>0</v>
      </c>
      <c r="P142" s="41">
        <f t="shared" ca="1" si="27"/>
        <v>0</v>
      </c>
      <c r="Q142" s="41">
        <f t="shared" ca="1" si="28"/>
        <v>0</v>
      </c>
      <c r="R142" s="39">
        <f t="shared" ca="1" si="29"/>
        <v>-9.7845530226422367E-3</v>
      </c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</row>
    <row r="143" spans="1:35">
      <c r="A143" s="99"/>
      <c r="B143" s="99"/>
      <c r="C143" s="99"/>
      <c r="D143" s="101">
        <f t="shared" si="17"/>
        <v>0</v>
      </c>
      <c r="E143" s="101">
        <f t="shared" si="17"/>
        <v>0</v>
      </c>
      <c r="F143" s="41">
        <f t="shared" si="18"/>
        <v>0</v>
      </c>
      <c r="G143" s="41">
        <f t="shared" si="18"/>
        <v>0</v>
      </c>
      <c r="H143" s="41">
        <f t="shared" si="19"/>
        <v>0</v>
      </c>
      <c r="I143" s="41">
        <f t="shared" si="20"/>
        <v>0</v>
      </c>
      <c r="J143" s="41">
        <f t="shared" si="21"/>
        <v>0</v>
      </c>
      <c r="K143" s="41">
        <f t="shared" si="22"/>
        <v>0</v>
      </c>
      <c r="L143" s="41">
        <f t="shared" si="23"/>
        <v>0</v>
      </c>
      <c r="M143" s="41">
        <f t="shared" ca="1" si="24"/>
        <v>9.7845530226422367E-3</v>
      </c>
      <c r="N143" s="41">
        <f t="shared" ca="1" si="25"/>
        <v>0</v>
      </c>
      <c r="O143" s="102">
        <f t="shared" ca="1" si="26"/>
        <v>0</v>
      </c>
      <c r="P143" s="41">
        <f t="shared" ca="1" si="27"/>
        <v>0</v>
      </c>
      <c r="Q143" s="41">
        <f t="shared" ca="1" si="28"/>
        <v>0</v>
      </c>
      <c r="R143" s="39">
        <f t="shared" ca="1" si="29"/>
        <v>-9.7845530226422367E-3</v>
      </c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</row>
    <row r="144" spans="1:35">
      <c r="A144" s="99"/>
      <c r="B144" s="99"/>
      <c r="C144" s="99"/>
      <c r="D144" s="101">
        <f t="shared" si="17"/>
        <v>0</v>
      </c>
      <c r="E144" s="101">
        <f t="shared" si="17"/>
        <v>0</v>
      </c>
      <c r="F144" s="41">
        <f t="shared" si="18"/>
        <v>0</v>
      </c>
      <c r="G144" s="41">
        <f t="shared" si="18"/>
        <v>0</v>
      </c>
      <c r="H144" s="41">
        <f t="shared" si="19"/>
        <v>0</v>
      </c>
      <c r="I144" s="41">
        <f t="shared" si="20"/>
        <v>0</v>
      </c>
      <c r="J144" s="41">
        <f t="shared" si="21"/>
        <v>0</v>
      </c>
      <c r="K144" s="41">
        <f t="shared" si="22"/>
        <v>0</v>
      </c>
      <c r="L144" s="41">
        <f t="shared" si="23"/>
        <v>0</v>
      </c>
      <c r="M144" s="41">
        <f t="shared" ca="1" si="24"/>
        <v>9.7845530226422367E-3</v>
      </c>
      <c r="N144" s="41">
        <f t="shared" ca="1" si="25"/>
        <v>0</v>
      </c>
      <c r="O144" s="102">
        <f t="shared" ca="1" si="26"/>
        <v>0</v>
      </c>
      <c r="P144" s="41">
        <f t="shared" ca="1" si="27"/>
        <v>0</v>
      </c>
      <c r="Q144" s="41">
        <f t="shared" ca="1" si="28"/>
        <v>0</v>
      </c>
      <c r="R144" s="39">
        <f t="shared" ca="1" si="29"/>
        <v>-9.7845530226422367E-3</v>
      </c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</row>
    <row r="145" spans="1:35">
      <c r="A145" s="99"/>
      <c r="B145" s="99"/>
      <c r="C145" s="99"/>
      <c r="D145" s="101">
        <f t="shared" si="17"/>
        <v>0</v>
      </c>
      <c r="E145" s="101">
        <f t="shared" si="17"/>
        <v>0</v>
      </c>
      <c r="F145" s="41">
        <f t="shared" si="18"/>
        <v>0</v>
      </c>
      <c r="G145" s="41">
        <f t="shared" si="18"/>
        <v>0</v>
      </c>
      <c r="H145" s="41">
        <f t="shared" si="19"/>
        <v>0</v>
      </c>
      <c r="I145" s="41">
        <f t="shared" si="20"/>
        <v>0</v>
      </c>
      <c r="J145" s="41">
        <f t="shared" si="21"/>
        <v>0</v>
      </c>
      <c r="K145" s="41">
        <f t="shared" si="22"/>
        <v>0</v>
      </c>
      <c r="L145" s="41">
        <f t="shared" si="23"/>
        <v>0</v>
      </c>
      <c r="M145" s="41">
        <f t="shared" ca="1" si="24"/>
        <v>9.7845530226422367E-3</v>
      </c>
      <c r="N145" s="41">
        <f t="shared" ca="1" si="25"/>
        <v>0</v>
      </c>
      <c r="O145" s="102">
        <f t="shared" ca="1" si="26"/>
        <v>0</v>
      </c>
      <c r="P145" s="41">
        <f t="shared" ca="1" si="27"/>
        <v>0</v>
      </c>
      <c r="Q145" s="41">
        <f t="shared" ca="1" si="28"/>
        <v>0</v>
      </c>
      <c r="R145" s="39">
        <f t="shared" ca="1" si="29"/>
        <v>-9.7845530226422367E-3</v>
      </c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</row>
    <row r="146" spans="1:35">
      <c r="A146" s="99"/>
      <c r="B146" s="99"/>
      <c r="C146" s="99"/>
      <c r="D146" s="101">
        <f t="shared" si="17"/>
        <v>0</v>
      </c>
      <c r="E146" s="101">
        <f t="shared" si="17"/>
        <v>0</v>
      </c>
      <c r="F146" s="41">
        <f t="shared" si="18"/>
        <v>0</v>
      </c>
      <c r="G146" s="41">
        <f t="shared" si="18"/>
        <v>0</v>
      </c>
      <c r="H146" s="41">
        <f t="shared" si="19"/>
        <v>0</v>
      </c>
      <c r="I146" s="41">
        <f t="shared" si="20"/>
        <v>0</v>
      </c>
      <c r="J146" s="41">
        <f t="shared" si="21"/>
        <v>0</v>
      </c>
      <c r="K146" s="41">
        <f t="shared" si="22"/>
        <v>0</v>
      </c>
      <c r="L146" s="41">
        <f t="shared" si="23"/>
        <v>0</v>
      </c>
      <c r="M146" s="41">
        <f t="shared" ca="1" si="24"/>
        <v>9.7845530226422367E-3</v>
      </c>
      <c r="N146" s="41">
        <f t="shared" ca="1" si="25"/>
        <v>0</v>
      </c>
      <c r="O146" s="102">
        <f t="shared" ca="1" si="26"/>
        <v>0</v>
      </c>
      <c r="P146" s="41">
        <f t="shared" ca="1" si="27"/>
        <v>0</v>
      </c>
      <c r="Q146" s="41">
        <f t="shared" ca="1" si="28"/>
        <v>0</v>
      </c>
      <c r="R146" s="39">
        <f t="shared" ca="1" si="29"/>
        <v>-9.7845530226422367E-3</v>
      </c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</row>
    <row r="147" spans="1:35">
      <c r="A147" s="99"/>
      <c r="B147" s="99"/>
      <c r="C147" s="99"/>
      <c r="D147" s="101">
        <f t="shared" si="17"/>
        <v>0</v>
      </c>
      <c r="E147" s="101">
        <f t="shared" si="17"/>
        <v>0</v>
      </c>
      <c r="F147" s="41">
        <f t="shared" si="18"/>
        <v>0</v>
      </c>
      <c r="G147" s="41">
        <f t="shared" si="18"/>
        <v>0</v>
      </c>
      <c r="H147" s="41">
        <f t="shared" si="19"/>
        <v>0</v>
      </c>
      <c r="I147" s="41">
        <f t="shared" si="20"/>
        <v>0</v>
      </c>
      <c r="J147" s="41">
        <f t="shared" si="21"/>
        <v>0</v>
      </c>
      <c r="K147" s="41">
        <f t="shared" si="22"/>
        <v>0</v>
      </c>
      <c r="L147" s="41">
        <f t="shared" si="23"/>
        <v>0</v>
      </c>
      <c r="M147" s="41">
        <f t="shared" ca="1" si="24"/>
        <v>9.7845530226422367E-3</v>
      </c>
      <c r="N147" s="41">
        <f t="shared" ca="1" si="25"/>
        <v>0</v>
      </c>
      <c r="O147" s="102">
        <f t="shared" ca="1" si="26"/>
        <v>0</v>
      </c>
      <c r="P147" s="41">
        <f t="shared" ca="1" si="27"/>
        <v>0</v>
      </c>
      <c r="Q147" s="41">
        <f t="shared" ca="1" si="28"/>
        <v>0</v>
      </c>
      <c r="R147" s="39">
        <f t="shared" ca="1" si="29"/>
        <v>-9.7845530226422367E-3</v>
      </c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</row>
    <row r="148" spans="1:35">
      <c r="A148" s="99"/>
      <c r="B148" s="99"/>
      <c r="C148" s="99"/>
      <c r="D148" s="101">
        <f t="shared" si="17"/>
        <v>0</v>
      </c>
      <c r="E148" s="101">
        <f t="shared" si="17"/>
        <v>0</v>
      </c>
      <c r="F148" s="41">
        <f t="shared" si="18"/>
        <v>0</v>
      </c>
      <c r="G148" s="41">
        <f t="shared" si="18"/>
        <v>0</v>
      </c>
      <c r="H148" s="41">
        <f t="shared" si="19"/>
        <v>0</v>
      </c>
      <c r="I148" s="41">
        <f t="shared" si="20"/>
        <v>0</v>
      </c>
      <c r="J148" s="41">
        <f t="shared" si="21"/>
        <v>0</v>
      </c>
      <c r="K148" s="41">
        <f t="shared" si="22"/>
        <v>0</v>
      </c>
      <c r="L148" s="41">
        <f t="shared" si="23"/>
        <v>0</v>
      </c>
      <c r="M148" s="41">
        <f t="shared" ca="1" si="24"/>
        <v>9.7845530226422367E-3</v>
      </c>
      <c r="N148" s="41">
        <f t="shared" ca="1" si="25"/>
        <v>0</v>
      </c>
      <c r="O148" s="102">
        <f t="shared" ca="1" si="26"/>
        <v>0</v>
      </c>
      <c r="P148" s="41">
        <f t="shared" ca="1" si="27"/>
        <v>0</v>
      </c>
      <c r="Q148" s="41">
        <f t="shared" ca="1" si="28"/>
        <v>0</v>
      </c>
      <c r="R148" s="39">
        <f t="shared" ca="1" si="29"/>
        <v>-9.7845530226422367E-3</v>
      </c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</row>
    <row r="149" spans="1:35">
      <c r="A149" s="99"/>
      <c r="B149" s="99"/>
      <c r="C149" s="99"/>
      <c r="D149" s="101">
        <f t="shared" ref="D149:E212" si="30">A149/A$18</f>
        <v>0</v>
      </c>
      <c r="E149" s="101">
        <f t="shared" si="30"/>
        <v>0</v>
      </c>
      <c r="F149" s="41">
        <f t="shared" ref="F149:G212" si="31">$C149*D149</f>
        <v>0</v>
      </c>
      <c r="G149" s="41">
        <f t="shared" si="31"/>
        <v>0</v>
      </c>
      <c r="H149" s="41">
        <f t="shared" ref="H149:H212" si="32">C149*D149*D149</f>
        <v>0</v>
      </c>
      <c r="I149" s="41">
        <f t="shared" ref="I149:I212" si="33">C149*D149*D149*D149</f>
        <v>0</v>
      </c>
      <c r="J149" s="41">
        <f t="shared" ref="J149:J212" si="34">C149*D149*D149*D149*D149</f>
        <v>0</v>
      </c>
      <c r="K149" s="41">
        <f t="shared" ref="K149:K212" si="35">C149*E149*D149</f>
        <v>0</v>
      </c>
      <c r="L149" s="41">
        <f t="shared" ref="L149:L212" si="36">C149*E149*D149*D149</f>
        <v>0</v>
      </c>
      <c r="M149" s="41">
        <f t="shared" ref="M149:M212" ca="1" si="37">+E$4+E$5*D149+E$6*D149^2</f>
        <v>9.7845530226422367E-3</v>
      </c>
      <c r="N149" s="41">
        <f t="shared" ref="N149:N212" ca="1" si="38">C149*(M149-E149)^2</f>
        <v>0</v>
      </c>
      <c r="O149" s="102">
        <f t="shared" ref="O149:O212" ca="1" si="39">(C149*O$1-O$2*F149+O$3*H149)^2</f>
        <v>0</v>
      </c>
      <c r="P149" s="41">
        <f t="shared" ref="P149:P212" ca="1" si="40">(-C149*O$2+O$4*F149-O$5*H149)^2</f>
        <v>0</v>
      </c>
      <c r="Q149" s="41">
        <f t="shared" ref="Q149:Q212" ca="1" si="41">+(C149*O$3-F149*O$5+H149*O$6)^2</f>
        <v>0</v>
      </c>
      <c r="R149" s="39">
        <f t="shared" ref="R149:R212" ca="1" si="42">+E149-M149</f>
        <v>-9.7845530226422367E-3</v>
      </c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</row>
    <row r="150" spans="1:35">
      <c r="A150" s="99"/>
      <c r="B150" s="99"/>
      <c r="C150" s="99"/>
      <c r="D150" s="101">
        <f t="shared" si="30"/>
        <v>0</v>
      </c>
      <c r="E150" s="101">
        <f t="shared" si="30"/>
        <v>0</v>
      </c>
      <c r="F150" s="41">
        <f t="shared" si="31"/>
        <v>0</v>
      </c>
      <c r="G150" s="41">
        <f t="shared" si="31"/>
        <v>0</v>
      </c>
      <c r="H150" s="41">
        <f t="shared" si="32"/>
        <v>0</v>
      </c>
      <c r="I150" s="41">
        <f t="shared" si="33"/>
        <v>0</v>
      </c>
      <c r="J150" s="41">
        <f t="shared" si="34"/>
        <v>0</v>
      </c>
      <c r="K150" s="41">
        <f t="shared" si="35"/>
        <v>0</v>
      </c>
      <c r="L150" s="41">
        <f t="shared" si="36"/>
        <v>0</v>
      </c>
      <c r="M150" s="41">
        <f t="shared" ca="1" si="37"/>
        <v>9.7845530226422367E-3</v>
      </c>
      <c r="N150" s="41">
        <f t="shared" ca="1" si="38"/>
        <v>0</v>
      </c>
      <c r="O150" s="102">
        <f t="shared" ca="1" si="39"/>
        <v>0</v>
      </c>
      <c r="P150" s="41">
        <f t="shared" ca="1" si="40"/>
        <v>0</v>
      </c>
      <c r="Q150" s="41">
        <f t="shared" ca="1" si="41"/>
        <v>0</v>
      </c>
      <c r="R150" s="39">
        <f t="shared" ca="1" si="42"/>
        <v>-9.7845530226422367E-3</v>
      </c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</row>
    <row r="151" spans="1:35">
      <c r="A151" s="99"/>
      <c r="B151" s="99"/>
      <c r="C151" s="99"/>
      <c r="D151" s="101">
        <f t="shared" si="30"/>
        <v>0</v>
      </c>
      <c r="E151" s="101">
        <f t="shared" si="30"/>
        <v>0</v>
      </c>
      <c r="F151" s="41">
        <f t="shared" si="31"/>
        <v>0</v>
      </c>
      <c r="G151" s="41">
        <f t="shared" si="31"/>
        <v>0</v>
      </c>
      <c r="H151" s="41">
        <f t="shared" si="32"/>
        <v>0</v>
      </c>
      <c r="I151" s="41">
        <f t="shared" si="33"/>
        <v>0</v>
      </c>
      <c r="J151" s="41">
        <f t="shared" si="34"/>
        <v>0</v>
      </c>
      <c r="K151" s="41">
        <f t="shared" si="35"/>
        <v>0</v>
      </c>
      <c r="L151" s="41">
        <f t="shared" si="36"/>
        <v>0</v>
      </c>
      <c r="M151" s="41">
        <f t="shared" ca="1" si="37"/>
        <v>9.7845530226422367E-3</v>
      </c>
      <c r="N151" s="41">
        <f t="shared" ca="1" si="38"/>
        <v>0</v>
      </c>
      <c r="O151" s="102">
        <f t="shared" ca="1" si="39"/>
        <v>0</v>
      </c>
      <c r="P151" s="41">
        <f t="shared" ca="1" si="40"/>
        <v>0</v>
      </c>
      <c r="Q151" s="41">
        <f t="shared" ca="1" si="41"/>
        <v>0</v>
      </c>
      <c r="R151" s="39">
        <f t="shared" ca="1" si="42"/>
        <v>-9.7845530226422367E-3</v>
      </c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</row>
    <row r="152" spans="1:35">
      <c r="A152" s="99"/>
      <c r="B152" s="99"/>
      <c r="C152" s="99"/>
      <c r="D152" s="101">
        <f t="shared" si="30"/>
        <v>0</v>
      </c>
      <c r="E152" s="101">
        <f t="shared" si="30"/>
        <v>0</v>
      </c>
      <c r="F152" s="41">
        <f t="shared" si="31"/>
        <v>0</v>
      </c>
      <c r="G152" s="41">
        <f t="shared" si="31"/>
        <v>0</v>
      </c>
      <c r="H152" s="41">
        <f t="shared" si="32"/>
        <v>0</v>
      </c>
      <c r="I152" s="41">
        <f t="shared" si="33"/>
        <v>0</v>
      </c>
      <c r="J152" s="41">
        <f t="shared" si="34"/>
        <v>0</v>
      </c>
      <c r="K152" s="41">
        <f t="shared" si="35"/>
        <v>0</v>
      </c>
      <c r="L152" s="41">
        <f t="shared" si="36"/>
        <v>0</v>
      </c>
      <c r="M152" s="41">
        <f t="shared" ca="1" si="37"/>
        <v>9.7845530226422367E-3</v>
      </c>
      <c r="N152" s="41">
        <f t="shared" ca="1" si="38"/>
        <v>0</v>
      </c>
      <c r="O152" s="102">
        <f t="shared" ca="1" si="39"/>
        <v>0</v>
      </c>
      <c r="P152" s="41">
        <f t="shared" ca="1" si="40"/>
        <v>0</v>
      </c>
      <c r="Q152" s="41">
        <f t="shared" ca="1" si="41"/>
        <v>0</v>
      </c>
      <c r="R152" s="39">
        <f t="shared" ca="1" si="42"/>
        <v>-9.7845530226422367E-3</v>
      </c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</row>
    <row r="153" spans="1:35">
      <c r="A153" s="99"/>
      <c r="B153" s="99"/>
      <c r="C153" s="99"/>
      <c r="D153" s="101">
        <f t="shared" si="30"/>
        <v>0</v>
      </c>
      <c r="E153" s="101">
        <f t="shared" si="30"/>
        <v>0</v>
      </c>
      <c r="F153" s="41">
        <f t="shared" si="31"/>
        <v>0</v>
      </c>
      <c r="G153" s="41">
        <f t="shared" si="31"/>
        <v>0</v>
      </c>
      <c r="H153" s="41">
        <f t="shared" si="32"/>
        <v>0</v>
      </c>
      <c r="I153" s="41">
        <f t="shared" si="33"/>
        <v>0</v>
      </c>
      <c r="J153" s="41">
        <f t="shared" si="34"/>
        <v>0</v>
      </c>
      <c r="K153" s="41">
        <f t="shared" si="35"/>
        <v>0</v>
      </c>
      <c r="L153" s="41">
        <f t="shared" si="36"/>
        <v>0</v>
      </c>
      <c r="M153" s="41">
        <f t="shared" ca="1" si="37"/>
        <v>9.7845530226422367E-3</v>
      </c>
      <c r="N153" s="41">
        <f t="shared" ca="1" si="38"/>
        <v>0</v>
      </c>
      <c r="O153" s="102">
        <f t="shared" ca="1" si="39"/>
        <v>0</v>
      </c>
      <c r="P153" s="41">
        <f t="shared" ca="1" si="40"/>
        <v>0</v>
      </c>
      <c r="Q153" s="41">
        <f t="shared" ca="1" si="41"/>
        <v>0</v>
      </c>
      <c r="R153" s="39">
        <f t="shared" ca="1" si="42"/>
        <v>-9.7845530226422367E-3</v>
      </c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</row>
    <row r="154" spans="1:35">
      <c r="A154" s="99"/>
      <c r="B154" s="99"/>
      <c r="C154" s="99"/>
      <c r="D154" s="101">
        <f t="shared" si="30"/>
        <v>0</v>
      </c>
      <c r="E154" s="101">
        <f t="shared" si="30"/>
        <v>0</v>
      </c>
      <c r="F154" s="41">
        <f t="shared" si="31"/>
        <v>0</v>
      </c>
      <c r="G154" s="41">
        <f t="shared" si="31"/>
        <v>0</v>
      </c>
      <c r="H154" s="41">
        <f t="shared" si="32"/>
        <v>0</v>
      </c>
      <c r="I154" s="41">
        <f t="shared" si="33"/>
        <v>0</v>
      </c>
      <c r="J154" s="41">
        <f t="shared" si="34"/>
        <v>0</v>
      </c>
      <c r="K154" s="41">
        <f t="shared" si="35"/>
        <v>0</v>
      </c>
      <c r="L154" s="41">
        <f t="shared" si="36"/>
        <v>0</v>
      </c>
      <c r="M154" s="41">
        <f t="shared" ca="1" si="37"/>
        <v>9.7845530226422367E-3</v>
      </c>
      <c r="N154" s="41">
        <f t="shared" ca="1" si="38"/>
        <v>0</v>
      </c>
      <c r="O154" s="102">
        <f t="shared" ca="1" si="39"/>
        <v>0</v>
      </c>
      <c r="P154" s="41">
        <f t="shared" ca="1" si="40"/>
        <v>0</v>
      </c>
      <c r="Q154" s="41">
        <f t="shared" ca="1" si="41"/>
        <v>0</v>
      </c>
      <c r="R154" s="39">
        <f t="shared" ca="1" si="42"/>
        <v>-9.7845530226422367E-3</v>
      </c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</row>
    <row r="155" spans="1:35">
      <c r="A155" s="99"/>
      <c r="B155" s="99"/>
      <c r="C155" s="99"/>
      <c r="D155" s="101">
        <f t="shared" si="30"/>
        <v>0</v>
      </c>
      <c r="E155" s="101">
        <f t="shared" si="30"/>
        <v>0</v>
      </c>
      <c r="F155" s="41">
        <f t="shared" si="31"/>
        <v>0</v>
      </c>
      <c r="G155" s="41">
        <f t="shared" si="31"/>
        <v>0</v>
      </c>
      <c r="H155" s="41">
        <f t="shared" si="32"/>
        <v>0</v>
      </c>
      <c r="I155" s="41">
        <f t="shared" si="33"/>
        <v>0</v>
      </c>
      <c r="J155" s="41">
        <f t="shared" si="34"/>
        <v>0</v>
      </c>
      <c r="K155" s="41">
        <f t="shared" si="35"/>
        <v>0</v>
      </c>
      <c r="L155" s="41">
        <f t="shared" si="36"/>
        <v>0</v>
      </c>
      <c r="M155" s="41">
        <f t="shared" ca="1" si="37"/>
        <v>9.7845530226422367E-3</v>
      </c>
      <c r="N155" s="41">
        <f t="shared" ca="1" si="38"/>
        <v>0</v>
      </c>
      <c r="O155" s="102">
        <f t="shared" ca="1" si="39"/>
        <v>0</v>
      </c>
      <c r="P155" s="41">
        <f t="shared" ca="1" si="40"/>
        <v>0</v>
      </c>
      <c r="Q155" s="41">
        <f t="shared" ca="1" si="41"/>
        <v>0</v>
      </c>
      <c r="R155" s="39">
        <f t="shared" ca="1" si="42"/>
        <v>-9.7845530226422367E-3</v>
      </c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</row>
    <row r="156" spans="1:35">
      <c r="A156" s="99"/>
      <c r="B156" s="99"/>
      <c r="C156" s="99"/>
      <c r="D156" s="101">
        <f t="shared" si="30"/>
        <v>0</v>
      </c>
      <c r="E156" s="101">
        <f t="shared" si="30"/>
        <v>0</v>
      </c>
      <c r="F156" s="41">
        <f t="shared" si="31"/>
        <v>0</v>
      </c>
      <c r="G156" s="41">
        <f t="shared" si="31"/>
        <v>0</v>
      </c>
      <c r="H156" s="41">
        <f t="shared" si="32"/>
        <v>0</v>
      </c>
      <c r="I156" s="41">
        <f t="shared" si="33"/>
        <v>0</v>
      </c>
      <c r="J156" s="41">
        <f t="shared" si="34"/>
        <v>0</v>
      </c>
      <c r="K156" s="41">
        <f t="shared" si="35"/>
        <v>0</v>
      </c>
      <c r="L156" s="41">
        <f t="shared" si="36"/>
        <v>0</v>
      </c>
      <c r="M156" s="41">
        <f t="shared" ca="1" si="37"/>
        <v>9.7845530226422367E-3</v>
      </c>
      <c r="N156" s="41">
        <f t="shared" ca="1" si="38"/>
        <v>0</v>
      </c>
      <c r="O156" s="102">
        <f t="shared" ca="1" si="39"/>
        <v>0</v>
      </c>
      <c r="P156" s="41">
        <f t="shared" ca="1" si="40"/>
        <v>0</v>
      </c>
      <c r="Q156" s="41">
        <f t="shared" ca="1" si="41"/>
        <v>0</v>
      </c>
      <c r="R156" s="39">
        <f t="shared" ca="1" si="42"/>
        <v>-9.7845530226422367E-3</v>
      </c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</row>
    <row r="157" spans="1:35">
      <c r="A157" s="99"/>
      <c r="B157" s="99"/>
      <c r="C157" s="99"/>
      <c r="D157" s="101">
        <f t="shared" si="30"/>
        <v>0</v>
      </c>
      <c r="E157" s="101">
        <f t="shared" si="30"/>
        <v>0</v>
      </c>
      <c r="F157" s="41">
        <f t="shared" si="31"/>
        <v>0</v>
      </c>
      <c r="G157" s="41">
        <f t="shared" si="31"/>
        <v>0</v>
      </c>
      <c r="H157" s="41">
        <f t="shared" si="32"/>
        <v>0</v>
      </c>
      <c r="I157" s="41">
        <f t="shared" si="33"/>
        <v>0</v>
      </c>
      <c r="J157" s="41">
        <f t="shared" si="34"/>
        <v>0</v>
      </c>
      <c r="K157" s="41">
        <f t="shared" si="35"/>
        <v>0</v>
      </c>
      <c r="L157" s="41">
        <f t="shared" si="36"/>
        <v>0</v>
      </c>
      <c r="M157" s="41">
        <f t="shared" ca="1" si="37"/>
        <v>9.7845530226422367E-3</v>
      </c>
      <c r="N157" s="41">
        <f t="shared" ca="1" si="38"/>
        <v>0</v>
      </c>
      <c r="O157" s="102">
        <f t="shared" ca="1" si="39"/>
        <v>0</v>
      </c>
      <c r="P157" s="41">
        <f t="shared" ca="1" si="40"/>
        <v>0</v>
      </c>
      <c r="Q157" s="41">
        <f t="shared" ca="1" si="41"/>
        <v>0</v>
      </c>
      <c r="R157" s="39">
        <f t="shared" ca="1" si="42"/>
        <v>-9.7845530226422367E-3</v>
      </c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</row>
    <row r="158" spans="1:35">
      <c r="A158" s="99"/>
      <c r="B158" s="99"/>
      <c r="C158" s="99"/>
      <c r="D158" s="101">
        <f t="shared" si="30"/>
        <v>0</v>
      </c>
      <c r="E158" s="101">
        <f t="shared" si="30"/>
        <v>0</v>
      </c>
      <c r="F158" s="41">
        <f t="shared" si="31"/>
        <v>0</v>
      </c>
      <c r="G158" s="41">
        <f t="shared" si="31"/>
        <v>0</v>
      </c>
      <c r="H158" s="41">
        <f t="shared" si="32"/>
        <v>0</v>
      </c>
      <c r="I158" s="41">
        <f t="shared" si="33"/>
        <v>0</v>
      </c>
      <c r="J158" s="41">
        <f t="shared" si="34"/>
        <v>0</v>
      </c>
      <c r="K158" s="41">
        <f t="shared" si="35"/>
        <v>0</v>
      </c>
      <c r="L158" s="41">
        <f t="shared" si="36"/>
        <v>0</v>
      </c>
      <c r="M158" s="41">
        <f t="shared" ca="1" si="37"/>
        <v>9.7845530226422367E-3</v>
      </c>
      <c r="N158" s="41">
        <f t="shared" ca="1" si="38"/>
        <v>0</v>
      </c>
      <c r="O158" s="102">
        <f t="shared" ca="1" si="39"/>
        <v>0</v>
      </c>
      <c r="P158" s="41">
        <f t="shared" ca="1" si="40"/>
        <v>0</v>
      </c>
      <c r="Q158" s="41">
        <f t="shared" ca="1" si="41"/>
        <v>0</v>
      </c>
      <c r="R158" s="39">
        <f t="shared" ca="1" si="42"/>
        <v>-9.7845530226422367E-3</v>
      </c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</row>
    <row r="159" spans="1:35">
      <c r="A159" s="99"/>
      <c r="B159" s="99"/>
      <c r="C159" s="99"/>
      <c r="D159" s="101">
        <f t="shared" si="30"/>
        <v>0</v>
      </c>
      <c r="E159" s="101">
        <f t="shared" si="30"/>
        <v>0</v>
      </c>
      <c r="F159" s="41">
        <f t="shared" si="31"/>
        <v>0</v>
      </c>
      <c r="G159" s="41">
        <f t="shared" si="31"/>
        <v>0</v>
      </c>
      <c r="H159" s="41">
        <f t="shared" si="32"/>
        <v>0</v>
      </c>
      <c r="I159" s="41">
        <f t="shared" si="33"/>
        <v>0</v>
      </c>
      <c r="J159" s="41">
        <f t="shared" si="34"/>
        <v>0</v>
      </c>
      <c r="K159" s="41">
        <f t="shared" si="35"/>
        <v>0</v>
      </c>
      <c r="L159" s="41">
        <f t="shared" si="36"/>
        <v>0</v>
      </c>
      <c r="M159" s="41">
        <f t="shared" ca="1" si="37"/>
        <v>9.7845530226422367E-3</v>
      </c>
      <c r="N159" s="41">
        <f t="shared" ca="1" si="38"/>
        <v>0</v>
      </c>
      <c r="O159" s="102">
        <f t="shared" ca="1" si="39"/>
        <v>0</v>
      </c>
      <c r="P159" s="41">
        <f t="shared" ca="1" si="40"/>
        <v>0</v>
      </c>
      <c r="Q159" s="41">
        <f t="shared" ca="1" si="41"/>
        <v>0</v>
      </c>
      <c r="R159" s="39">
        <f t="shared" ca="1" si="42"/>
        <v>-9.7845530226422367E-3</v>
      </c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</row>
    <row r="160" spans="1:35">
      <c r="A160" s="99"/>
      <c r="B160" s="99"/>
      <c r="C160" s="99"/>
      <c r="D160" s="101">
        <f t="shared" si="30"/>
        <v>0</v>
      </c>
      <c r="E160" s="101">
        <f t="shared" si="30"/>
        <v>0</v>
      </c>
      <c r="F160" s="41">
        <f t="shared" si="31"/>
        <v>0</v>
      </c>
      <c r="G160" s="41">
        <f t="shared" si="31"/>
        <v>0</v>
      </c>
      <c r="H160" s="41">
        <f t="shared" si="32"/>
        <v>0</v>
      </c>
      <c r="I160" s="41">
        <f t="shared" si="33"/>
        <v>0</v>
      </c>
      <c r="J160" s="41">
        <f t="shared" si="34"/>
        <v>0</v>
      </c>
      <c r="K160" s="41">
        <f t="shared" si="35"/>
        <v>0</v>
      </c>
      <c r="L160" s="41">
        <f t="shared" si="36"/>
        <v>0</v>
      </c>
      <c r="M160" s="41">
        <f t="shared" ca="1" si="37"/>
        <v>9.7845530226422367E-3</v>
      </c>
      <c r="N160" s="41">
        <f t="shared" ca="1" si="38"/>
        <v>0</v>
      </c>
      <c r="O160" s="102">
        <f t="shared" ca="1" si="39"/>
        <v>0</v>
      </c>
      <c r="P160" s="41">
        <f t="shared" ca="1" si="40"/>
        <v>0</v>
      </c>
      <c r="Q160" s="41">
        <f t="shared" ca="1" si="41"/>
        <v>0</v>
      </c>
      <c r="R160" s="39">
        <f t="shared" ca="1" si="42"/>
        <v>-9.7845530226422367E-3</v>
      </c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</row>
    <row r="161" spans="1:35">
      <c r="A161" s="99"/>
      <c r="B161" s="99"/>
      <c r="C161" s="99"/>
      <c r="D161" s="101">
        <f t="shared" si="30"/>
        <v>0</v>
      </c>
      <c r="E161" s="101">
        <f t="shared" si="30"/>
        <v>0</v>
      </c>
      <c r="F161" s="41">
        <f t="shared" si="31"/>
        <v>0</v>
      </c>
      <c r="G161" s="41">
        <f t="shared" si="31"/>
        <v>0</v>
      </c>
      <c r="H161" s="41">
        <f t="shared" si="32"/>
        <v>0</v>
      </c>
      <c r="I161" s="41">
        <f t="shared" si="33"/>
        <v>0</v>
      </c>
      <c r="J161" s="41">
        <f t="shared" si="34"/>
        <v>0</v>
      </c>
      <c r="K161" s="41">
        <f t="shared" si="35"/>
        <v>0</v>
      </c>
      <c r="L161" s="41">
        <f t="shared" si="36"/>
        <v>0</v>
      </c>
      <c r="M161" s="41">
        <f t="shared" ca="1" si="37"/>
        <v>9.7845530226422367E-3</v>
      </c>
      <c r="N161" s="41">
        <f t="shared" ca="1" si="38"/>
        <v>0</v>
      </c>
      <c r="O161" s="102">
        <f t="shared" ca="1" si="39"/>
        <v>0</v>
      </c>
      <c r="P161" s="41">
        <f t="shared" ca="1" si="40"/>
        <v>0</v>
      </c>
      <c r="Q161" s="41">
        <f t="shared" ca="1" si="41"/>
        <v>0</v>
      </c>
      <c r="R161" s="39">
        <f t="shared" ca="1" si="42"/>
        <v>-9.7845530226422367E-3</v>
      </c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</row>
    <row r="162" spans="1:35">
      <c r="A162" s="99"/>
      <c r="B162" s="99"/>
      <c r="C162" s="99"/>
      <c r="D162" s="101">
        <f t="shared" si="30"/>
        <v>0</v>
      </c>
      <c r="E162" s="101">
        <f t="shared" si="30"/>
        <v>0</v>
      </c>
      <c r="F162" s="41">
        <f t="shared" si="31"/>
        <v>0</v>
      </c>
      <c r="G162" s="41">
        <f t="shared" si="31"/>
        <v>0</v>
      </c>
      <c r="H162" s="41">
        <f t="shared" si="32"/>
        <v>0</v>
      </c>
      <c r="I162" s="41">
        <f t="shared" si="33"/>
        <v>0</v>
      </c>
      <c r="J162" s="41">
        <f t="shared" si="34"/>
        <v>0</v>
      </c>
      <c r="K162" s="41">
        <f t="shared" si="35"/>
        <v>0</v>
      </c>
      <c r="L162" s="41">
        <f t="shared" si="36"/>
        <v>0</v>
      </c>
      <c r="M162" s="41">
        <f t="shared" ca="1" si="37"/>
        <v>9.7845530226422367E-3</v>
      </c>
      <c r="N162" s="41">
        <f t="shared" ca="1" si="38"/>
        <v>0</v>
      </c>
      <c r="O162" s="102">
        <f t="shared" ca="1" si="39"/>
        <v>0</v>
      </c>
      <c r="P162" s="41">
        <f t="shared" ca="1" si="40"/>
        <v>0</v>
      </c>
      <c r="Q162" s="41">
        <f t="shared" ca="1" si="41"/>
        <v>0</v>
      </c>
      <c r="R162" s="39">
        <f t="shared" ca="1" si="42"/>
        <v>-9.7845530226422367E-3</v>
      </c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</row>
    <row r="163" spans="1:35">
      <c r="A163" s="99"/>
      <c r="B163" s="99"/>
      <c r="C163" s="99"/>
      <c r="D163" s="101">
        <f t="shared" si="30"/>
        <v>0</v>
      </c>
      <c r="E163" s="101">
        <f t="shared" si="30"/>
        <v>0</v>
      </c>
      <c r="F163" s="41">
        <f t="shared" si="31"/>
        <v>0</v>
      </c>
      <c r="G163" s="41">
        <f t="shared" si="31"/>
        <v>0</v>
      </c>
      <c r="H163" s="41">
        <f t="shared" si="32"/>
        <v>0</v>
      </c>
      <c r="I163" s="41">
        <f t="shared" si="33"/>
        <v>0</v>
      </c>
      <c r="J163" s="41">
        <f t="shared" si="34"/>
        <v>0</v>
      </c>
      <c r="K163" s="41">
        <f t="shared" si="35"/>
        <v>0</v>
      </c>
      <c r="L163" s="41">
        <f t="shared" si="36"/>
        <v>0</v>
      </c>
      <c r="M163" s="41">
        <f t="shared" ca="1" si="37"/>
        <v>9.7845530226422367E-3</v>
      </c>
      <c r="N163" s="41">
        <f t="shared" ca="1" si="38"/>
        <v>0</v>
      </c>
      <c r="O163" s="102">
        <f t="shared" ca="1" si="39"/>
        <v>0</v>
      </c>
      <c r="P163" s="41">
        <f t="shared" ca="1" si="40"/>
        <v>0</v>
      </c>
      <c r="Q163" s="41">
        <f t="shared" ca="1" si="41"/>
        <v>0</v>
      </c>
      <c r="R163" s="39">
        <f t="shared" ca="1" si="42"/>
        <v>-9.7845530226422367E-3</v>
      </c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</row>
    <row r="164" spans="1:35">
      <c r="A164" s="99"/>
      <c r="B164" s="99"/>
      <c r="C164" s="99"/>
      <c r="D164" s="101">
        <f t="shared" si="30"/>
        <v>0</v>
      </c>
      <c r="E164" s="101">
        <f t="shared" si="30"/>
        <v>0</v>
      </c>
      <c r="F164" s="41">
        <f t="shared" si="31"/>
        <v>0</v>
      </c>
      <c r="G164" s="41">
        <f t="shared" si="31"/>
        <v>0</v>
      </c>
      <c r="H164" s="41">
        <f t="shared" si="32"/>
        <v>0</v>
      </c>
      <c r="I164" s="41">
        <f t="shared" si="33"/>
        <v>0</v>
      </c>
      <c r="J164" s="41">
        <f t="shared" si="34"/>
        <v>0</v>
      </c>
      <c r="K164" s="41">
        <f t="shared" si="35"/>
        <v>0</v>
      </c>
      <c r="L164" s="41">
        <f t="shared" si="36"/>
        <v>0</v>
      </c>
      <c r="M164" s="41">
        <f t="shared" ca="1" si="37"/>
        <v>9.7845530226422367E-3</v>
      </c>
      <c r="N164" s="41">
        <f t="shared" ca="1" si="38"/>
        <v>0</v>
      </c>
      <c r="O164" s="102">
        <f t="shared" ca="1" si="39"/>
        <v>0</v>
      </c>
      <c r="P164" s="41">
        <f t="shared" ca="1" si="40"/>
        <v>0</v>
      </c>
      <c r="Q164" s="41">
        <f t="shared" ca="1" si="41"/>
        <v>0</v>
      </c>
      <c r="R164" s="39">
        <f t="shared" ca="1" si="42"/>
        <v>-9.7845530226422367E-3</v>
      </c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</row>
    <row r="165" spans="1:35">
      <c r="A165" s="99"/>
      <c r="B165" s="99"/>
      <c r="C165" s="99"/>
      <c r="D165" s="101">
        <f t="shared" si="30"/>
        <v>0</v>
      </c>
      <c r="E165" s="101">
        <f t="shared" si="30"/>
        <v>0</v>
      </c>
      <c r="F165" s="41">
        <f t="shared" si="31"/>
        <v>0</v>
      </c>
      <c r="G165" s="41">
        <f t="shared" si="31"/>
        <v>0</v>
      </c>
      <c r="H165" s="41">
        <f t="shared" si="32"/>
        <v>0</v>
      </c>
      <c r="I165" s="41">
        <f t="shared" si="33"/>
        <v>0</v>
      </c>
      <c r="J165" s="41">
        <f t="shared" si="34"/>
        <v>0</v>
      </c>
      <c r="K165" s="41">
        <f t="shared" si="35"/>
        <v>0</v>
      </c>
      <c r="L165" s="41">
        <f t="shared" si="36"/>
        <v>0</v>
      </c>
      <c r="M165" s="41">
        <f t="shared" ca="1" si="37"/>
        <v>9.7845530226422367E-3</v>
      </c>
      <c r="N165" s="41">
        <f t="shared" ca="1" si="38"/>
        <v>0</v>
      </c>
      <c r="O165" s="102">
        <f t="shared" ca="1" si="39"/>
        <v>0</v>
      </c>
      <c r="P165" s="41">
        <f t="shared" ca="1" si="40"/>
        <v>0</v>
      </c>
      <c r="Q165" s="41">
        <f t="shared" ca="1" si="41"/>
        <v>0</v>
      </c>
      <c r="R165" s="39">
        <f t="shared" ca="1" si="42"/>
        <v>-9.7845530226422367E-3</v>
      </c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</row>
    <row r="166" spans="1:35">
      <c r="A166" s="99"/>
      <c r="B166" s="99"/>
      <c r="C166" s="99"/>
      <c r="D166" s="101">
        <f t="shared" si="30"/>
        <v>0</v>
      </c>
      <c r="E166" s="101">
        <f t="shared" si="30"/>
        <v>0</v>
      </c>
      <c r="F166" s="41">
        <f t="shared" si="31"/>
        <v>0</v>
      </c>
      <c r="G166" s="41">
        <f t="shared" si="31"/>
        <v>0</v>
      </c>
      <c r="H166" s="41">
        <f t="shared" si="32"/>
        <v>0</v>
      </c>
      <c r="I166" s="41">
        <f t="shared" si="33"/>
        <v>0</v>
      </c>
      <c r="J166" s="41">
        <f t="shared" si="34"/>
        <v>0</v>
      </c>
      <c r="K166" s="41">
        <f t="shared" si="35"/>
        <v>0</v>
      </c>
      <c r="L166" s="41">
        <f t="shared" si="36"/>
        <v>0</v>
      </c>
      <c r="M166" s="41">
        <f t="shared" ca="1" si="37"/>
        <v>9.7845530226422367E-3</v>
      </c>
      <c r="N166" s="41">
        <f t="shared" ca="1" si="38"/>
        <v>0</v>
      </c>
      <c r="O166" s="102">
        <f t="shared" ca="1" si="39"/>
        <v>0</v>
      </c>
      <c r="P166" s="41">
        <f t="shared" ca="1" si="40"/>
        <v>0</v>
      </c>
      <c r="Q166" s="41">
        <f t="shared" ca="1" si="41"/>
        <v>0</v>
      </c>
      <c r="R166" s="39">
        <f t="shared" ca="1" si="42"/>
        <v>-9.7845530226422367E-3</v>
      </c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</row>
    <row r="167" spans="1:35">
      <c r="A167" s="99"/>
      <c r="B167" s="99"/>
      <c r="C167" s="99"/>
      <c r="D167" s="101">
        <f t="shared" si="30"/>
        <v>0</v>
      </c>
      <c r="E167" s="101">
        <f t="shared" si="30"/>
        <v>0</v>
      </c>
      <c r="F167" s="41">
        <f t="shared" si="31"/>
        <v>0</v>
      </c>
      <c r="G167" s="41">
        <f t="shared" si="31"/>
        <v>0</v>
      </c>
      <c r="H167" s="41">
        <f t="shared" si="32"/>
        <v>0</v>
      </c>
      <c r="I167" s="41">
        <f t="shared" si="33"/>
        <v>0</v>
      </c>
      <c r="J167" s="41">
        <f t="shared" si="34"/>
        <v>0</v>
      </c>
      <c r="K167" s="41">
        <f t="shared" si="35"/>
        <v>0</v>
      </c>
      <c r="L167" s="41">
        <f t="shared" si="36"/>
        <v>0</v>
      </c>
      <c r="M167" s="41">
        <f t="shared" ca="1" si="37"/>
        <v>9.7845530226422367E-3</v>
      </c>
      <c r="N167" s="41">
        <f t="shared" ca="1" si="38"/>
        <v>0</v>
      </c>
      <c r="O167" s="102">
        <f t="shared" ca="1" si="39"/>
        <v>0</v>
      </c>
      <c r="P167" s="41">
        <f t="shared" ca="1" si="40"/>
        <v>0</v>
      </c>
      <c r="Q167" s="41">
        <f t="shared" ca="1" si="41"/>
        <v>0</v>
      </c>
      <c r="R167" s="39">
        <f t="shared" ca="1" si="42"/>
        <v>-9.7845530226422367E-3</v>
      </c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</row>
    <row r="168" spans="1:35">
      <c r="A168" s="99"/>
      <c r="B168" s="99"/>
      <c r="C168" s="99"/>
      <c r="D168" s="101">
        <f t="shared" si="30"/>
        <v>0</v>
      </c>
      <c r="E168" s="101">
        <f t="shared" si="30"/>
        <v>0</v>
      </c>
      <c r="F168" s="41">
        <f t="shared" si="31"/>
        <v>0</v>
      </c>
      <c r="G168" s="41">
        <f t="shared" si="31"/>
        <v>0</v>
      </c>
      <c r="H168" s="41">
        <f t="shared" si="32"/>
        <v>0</v>
      </c>
      <c r="I168" s="41">
        <f t="shared" si="33"/>
        <v>0</v>
      </c>
      <c r="J168" s="41">
        <f t="shared" si="34"/>
        <v>0</v>
      </c>
      <c r="K168" s="41">
        <f t="shared" si="35"/>
        <v>0</v>
      </c>
      <c r="L168" s="41">
        <f t="shared" si="36"/>
        <v>0</v>
      </c>
      <c r="M168" s="41">
        <f t="shared" ca="1" si="37"/>
        <v>9.7845530226422367E-3</v>
      </c>
      <c r="N168" s="41">
        <f t="shared" ca="1" si="38"/>
        <v>0</v>
      </c>
      <c r="O168" s="102">
        <f t="shared" ca="1" si="39"/>
        <v>0</v>
      </c>
      <c r="P168" s="41">
        <f t="shared" ca="1" si="40"/>
        <v>0</v>
      </c>
      <c r="Q168" s="41">
        <f t="shared" ca="1" si="41"/>
        <v>0</v>
      </c>
      <c r="R168" s="39">
        <f t="shared" ca="1" si="42"/>
        <v>-9.7845530226422367E-3</v>
      </c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</row>
    <row r="169" spans="1:35">
      <c r="A169" s="99"/>
      <c r="B169" s="99"/>
      <c r="C169" s="99"/>
      <c r="D169" s="101">
        <f t="shared" si="30"/>
        <v>0</v>
      </c>
      <c r="E169" s="101">
        <f t="shared" si="30"/>
        <v>0</v>
      </c>
      <c r="F169" s="41">
        <f t="shared" si="31"/>
        <v>0</v>
      </c>
      <c r="G169" s="41">
        <f t="shared" si="31"/>
        <v>0</v>
      </c>
      <c r="H169" s="41">
        <f t="shared" si="32"/>
        <v>0</v>
      </c>
      <c r="I169" s="41">
        <f t="shared" si="33"/>
        <v>0</v>
      </c>
      <c r="J169" s="41">
        <f t="shared" si="34"/>
        <v>0</v>
      </c>
      <c r="K169" s="41">
        <f t="shared" si="35"/>
        <v>0</v>
      </c>
      <c r="L169" s="41">
        <f t="shared" si="36"/>
        <v>0</v>
      </c>
      <c r="M169" s="41">
        <f t="shared" ca="1" si="37"/>
        <v>9.7845530226422367E-3</v>
      </c>
      <c r="N169" s="41">
        <f t="shared" ca="1" si="38"/>
        <v>0</v>
      </c>
      <c r="O169" s="102">
        <f t="shared" ca="1" si="39"/>
        <v>0</v>
      </c>
      <c r="P169" s="41">
        <f t="shared" ca="1" si="40"/>
        <v>0</v>
      </c>
      <c r="Q169" s="41">
        <f t="shared" ca="1" si="41"/>
        <v>0</v>
      </c>
      <c r="R169" s="39">
        <f t="shared" ca="1" si="42"/>
        <v>-9.7845530226422367E-3</v>
      </c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</row>
    <row r="170" spans="1:35">
      <c r="A170" s="99"/>
      <c r="B170" s="99"/>
      <c r="C170" s="99"/>
      <c r="D170" s="101">
        <f t="shared" si="30"/>
        <v>0</v>
      </c>
      <c r="E170" s="101">
        <f t="shared" si="30"/>
        <v>0</v>
      </c>
      <c r="F170" s="41">
        <f t="shared" si="31"/>
        <v>0</v>
      </c>
      <c r="G170" s="41">
        <f t="shared" si="31"/>
        <v>0</v>
      </c>
      <c r="H170" s="41">
        <f t="shared" si="32"/>
        <v>0</v>
      </c>
      <c r="I170" s="41">
        <f t="shared" si="33"/>
        <v>0</v>
      </c>
      <c r="J170" s="41">
        <f t="shared" si="34"/>
        <v>0</v>
      </c>
      <c r="K170" s="41">
        <f t="shared" si="35"/>
        <v>0</v>
      </c>
      <c r="L170" s="41">
        <f t="shared" si="36"/>
        <v>0</v>
      </c>
      <c r="M170" s="41">
        <f t="shared" ca="1" si="37"/>
        <v>9.7845530226422367E-3</v>
      </c>
      <c r="N170" s="41">
        <f t="shared" ca="1" si="38"/>
        <v>0</v>
      </c>
      <c r="O170" s="102">
        <f t="shared" ca="1" si="39"/>
        <v>0</v>
      </c>
      <c r="P170" s="41">
        <f t="shared" ca="1" si="40"/>
        <v>0</v>
      </c>
      <c r="Q170" s="41">
        <f t="shared" ca="1" si="41"/>
        <v>0</v>
      </c>
      <c r="R170" s="39">
        <f t="shared" ca="1" si="42"/>
        <v>-9.7845530226422367E-3</v>
      </c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</row>
    <row r="171" spans="1:35">
      <c r="A171" s="99"/>
      <c r="B171" s="99"/>
      <c r="C171" s="99"/>
      <c r="D171" s="101">
        <f t="shared" si="30"/>
        <v>0</v>
      </c>
      <c r="E171" s="101">
        <f t="shared" si="30"/>
        <v>0</v>
      </c>
      <c r="F171" s="41">
        <f t="shared" si="31"/>
        <v>0</v>
      </c>
      <c r="G171" s="41">
        <f t="shared" si="31"/>
        <v>0</v>
      </c>
      <c r="H171" s="41">
        <f t="shared" si="32"/>
        <v>0</v>
      </c>
      <c r="I171" s="41">
        <f t="shared" si="33"/>
        <v>0</v>
      </c>
      <c r="J171" s="41">
        <f t="shared" si="34"/>
        <v>0</v>
      </c>
      <c r="K171" s="41">
        <f t="shared" si="35"/>
        <v>0</v>
      </c>
      <c r="L171" s="41">
        <f t="shared" si="36"/>
        <v>0</v>
      </c>
      <c r="M171" s="41">
        <f t="shared" ca="1" si="37"/>
        <v>9.7845530226422367E-3</v>
      </c>
      <c r="N171" s="41">
        <f t="shared" ca="1" si="38"/>
        <v>0</v>
      </c>
      <c r="O171" s="102">
        <f t="shared" ca="1" si="39"/>
        <v>0</v>
      </c>
      <c r="P171" s="41">
        <f t="shared" ca="1" si="40"/>
        <v>0</v>
      </c>
      <c r="Q171" s="41">
        <f t="shared" ca="1" si="41"/>
        <v>0</v>
      </c>
      <c r="R171" s="39">
        <f t="shared" ca="1" si="42"/>
        <v>-9.7845530226422367E-3</v>
      </c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</row>
    <row r="172" spans="1:35">
      <c r="A172" s="99"/>
      <c r="B172" s="99"/>
      <c r="C172" s="99"/>
      <c r="D172" s="101">
        <f t="shared" si="30"/>
        <v>0</v>
      </c>
      <c r="E172" s="101">
        <f t="shared" si="30"/>
        <v>0</v>
      </c>
      <c r="F172" s="41">
        <f t="shared" si="31"/>
        <v>0</v>
      </c>
      <c r="G172" s="41">
        <f t="shared" si="31"/>
        <v>0</v>
      </c>
      <c r="H172" s="41">
        <f t="shared" si="32"/>
        <v>0</v>
      </c>
      <c r="I172" s="41">
        <f t="shared" si="33"/>
        <v>0</v>
      </c>
      <c r="J172" s="41">
        <f t="shared" si="34"/>
        <v>0</v>
      </c>
      <c r="K172" s="41">
        <f t="shared" si="35"/>
        <v>0</v>
      </c>
      <c r="L172" s="41">
        <f t="shared" si="36"/>
        <v>0</v>
      </c>
      <c r="M172" s="41">
        <f t="shared" ca="1" si="37"/>
        <v>9.7845530226422367E-3</v>
      </c>
      <c r="N172" s="41">
        <f t="shared" ca="1" si="38"/>
        <v>0</v>
      </c>
      <c r="O172" s="102">
        <f t="shared" ca="1" si="39"/>
        <v>0</v>
      </c>
      <c r="P172" s="41">
        <f t="shared" ca="1" si="40"/>
        <v>0</v>
      </c>
      <c r="Q172" s="41">
        <f t="shared" ca="1" si="41"/>
        <v>0</v>
      </c>
      <c r="R172" s="39">
        <f t="shared" ca="1" si="42"/>
        <v>-9.7845530226422367E-3</v>
      </c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</row>
    <row r="173" spans="1:35">
      <c r="A173" s="99"/>
      <c r="B173" s="99"/>
      <c r="C173" s="99"/>
      <c r="D173" s="101">
        <f t="shared" si="30"/>
        <v>0</v>
      </c>
      <c r="E173" s="101">
        <f t="shared" si="30"/>
        <v>0</v>
      </c>
      <c r="F173" s="41">
        <f t="shared" si="31"/>
        <v>0</v>
      </c>
      <c r="G173" s="41">
        <f t="shared" si="31"/>
        <v>0</v>
      </c>
      <c r="H173" s="41">
        <f t="shared" si="32"/>
        <v>0</v>
      </c>
      <c r="I173" s="41">
        <f t="shared" si="33"/>
        <v>0</v>
      </c>
      <c r="J173" s="41">
        <f t="shared" si="34"/>
        <v>0</v>
      </c>
      <c r="K173" s="41">
        <f t="shared" si="35"/>
        <v>0</v>
      </c>
      <c r="L173" s="41">
        <f t="shared" si="36"/>
        <v>0</v>
      </c>
      <c r="M173" s="41">
        <f t="shared" ca="1" si="37"/>
        <v>9.7845530226422367E-3</v>
      </c>
      <c r="N173" s="41">
        <f t="shared" ca="1" si="38"/>
        <v>0</v>
      </c>
      <c r="O173" s="102">
        <f t="shared" ca="1" si="39"/>
        <v>0</v>
      </c>
      <c r="P173" s="41">
        <f t="shared" ca="1" si="40"/>
        <v>0</v>
      </c>
      <c r="Q173" s="41">
        <f t="shared" ca="1" si="41"/>
        <v>0</v>
      </c>
      <c r="R173" s="39">
        <f t="shared" ca="1" si="42"/>
        <v>-9.7845530226422367E-3</v>
      </c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</row>
    <row r="174" spans="1:35">
      <c r="A174" s="99"/>
      <c r="B174" s="99"/>
      <c r="C174" s="99"/>
      <c r="D174" s="101">
        <f t="shared" si="30"/>
        <v>0</v>
      </c>
      <c r="E174" s="101">
        <f t="shared" si="30"/>
        <v>0</v>
      </c>
      <c r="F174" s="41">
        <f t="shared" si="31"/>
        <v>0</v>
      </c>
      <c r="G174" s="41">
        <f t="shared" si="31"/>
        <v>0</v>
      </c>
      <c r="H174" s="41">
        <f t="shared" si="32"/>
        <v>0</v>
      </c>
      <c r="I174" s="41">
        <f t="shared" si="33"/>
        <v>0</v>
      </c>
      <c r="J174" s="41">
        <f t="shared" si="34"/>
        <v>0</v>
      </c>
      <c r="K174" s="41">
        <f t="shared" si="35"/>
        <v>0</v>
      </c>
      <c r="L174" s="41">
        <f t="shared" si="36"/>
        <v>0</v>
      </c>
      <c r="M174" s="41">
        <f t="shared" ca="1" si="37"/>
        <v>9.7845530226422367E-3</v>
      </c>
      <c r="N174" s="41">
        <f t="shared" ca="1" si="38"/>
        <v>0</v>
      </c>
      <c r="O174" s="102">
        <f t="shared" ca="1" si="39"/>
        <v>0</v>
      </c>
      <c r="P174" s="41">
        <f t="shared" ca="1" si="40"/>
        <v>0</v>
      </c>
      <c r="Q174" s="41">
        <f t="shared" ca="1" si="41"/>
        <v>0</v>
      </c>
      <c r="R174" s="39">
        <f t="shared" ca="1" si="42"/>
        <v>-9.7845530226422367E-3</v>
      </c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</row>
    <row r="175" spans="1:35">
      <c r="A175" s="99"/>
      <c r="B175" s="99"/>
      <c r="C175" s="99"/>
      <c r="D175" s="101">
        <f t="shared" si="30"/>
        <v>0</v>
      </c>
      <c r="E175" s="101">
        <f t="shared" si="30"/>
        <v>0</v>
      </c>
      <c r="F175" s="41">
        <f t="shared" si="31"/>
        <v>0</v>
      </c>
      <c r="G175" s="41">
        <f t="shared" si="31"/>
        <v>0</v>
      </c>
      <c r="H175" s="41">
        <f t="shared" si="32"/>
        <v>0</v>
      </c>
      <c r="I175" s="41">
        <f t="shared" si="33"/>
        <v>0</v>
      </c>
      <c r="J175" s="41">
        <f t="shared" si="34"/>
        <v>0</v>
      </c>
      <c r="K175" s="41">
        <f t="shared" si="35"/>
        <v>0</v>
      </c>
      <c r="L175" s="41">
        <f t="shared" si="36"/>
        <v>0</v>
      </c>
      <c r="M175" s="41">
        <f t="shared" ca="1" si="37"/>
        <v>9.7845530226422367E-3</v>
      </c>
      <c r="N175" s="41">
        <f t="shared" ca="1" si="38"/>
        <v>0</v>
      </c>
      <c r="O175" s="102">
        <f t="shared" ca="1" si="39"/>
        <v>0</v>
      </c>
      <c r="P175" s="41">
        <f t="shared" ca="1" si="40"/>
        <v>0</v>
      </c>
      <c r="Q175" s="41">
        <f t="shared" ca="1" si="41"/>
        <v>0</v>
      </c>
      <c r="R175" s="39">
        <f t="shared" ca="1" si="42"/>
        <v>-9.7845530226422367E-3</v>
      </c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</row>
    <row r="176" spans="1:35">
      <c r="A176" s="99"/>
      <c r="B176" s="99"/>
      <c r="C176" s="99"/>
      <c r="D176" s="101">
        <f t="shared" si="30"/>
        <v>0</v>
      </c>
      <c r="E176" s="101">
        <f t="shared" si="30"/>
        <v>0</v>
      </c>
      <c r="F176" s="41">
        <f t="shared" si="31"/>
        <v>0</v>
      </c>
      <c r="G176" s="41">
        <f t="shared" si="31"/>
        <v>0</v>
      </c>
      <c r="H176" s="41">
        <f t="shared" si="32"/>
        <v>0</v>
      </c>
      <c r="I176" s="41">
        <f t="shared" si="33"/>
        <v>0</v>
      </c>
      <c r="J176" s="41">
        <f t="shared" si="34"/>
        <v>0</v>
      </c>
      <c r="K176" s="41">
        <f t="shared" si="35"/>
        <v>0</v>
      </c>
      <c r="L176" s="41">
        <f t="shared" si="36"/>
        <v>0</v>
      </c>
      <c r="M176" s="41">
        <f t="shared" ca="1" si="37"/>
        <v>9.7845530226422367E-3</v>
      </c>
      <c r="N176" s="41">
        <f t="shared" ca="1" si="38"/>
        <v>0</v>
      </c>
      <c r="O176" s="102">
        <f t="shared" ca="1" si="39"/>
        <v>0</v>
      </c>
      <c r="P176" s="41">
        <f t="shared" ca="1" si="40"/>
        <v>0</v>
      </c>
      <c r="Q176" s="41">
        <f t="shared" ca="1" si="41"/>
        <v>0</v>
      </c>
      <c r="R176" s="39">
        <f t="shared" ca="1" si="42"/>
        <v>-9.7845530226422367E-3</v>
      </c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</row>
    <row r="177" spans="1:35">
      <c r="A177" s="99"/>
      <c r="B177" s="99"/>
      <c r="C177" s="99"/>
      <c r="D177" s="101">
        <f t="shared" si="30"/>
        <v>0</v>
      </c>
      <c r="E177" s="101">
        <f t="shared" si="30"/>
        <v>0</v>
      </c>
      <c r="F177" s="41">
        <f t="shared" si="31"/>
        <v>0</v>
      </c>
      <c r="G177" s="41">
        <f t="shared" si="31"/>
        <v>0</v>
      </c>
      <c r="H177" s="41">
        <f t="shared" si="32"/>
        <v>0</v>
      </c>
      <c r="I177" s="41">
        <f t="shared" si="33"/>
        <v>0</v>
      </c>
      <c r="J177" s="41">
        <f t="shared" si="34"/>
        <v>0</v>
      </c>
      <c r="K177" s="41">
        <f t="shared" si="35"/>
        <v>0</v>
      </c>
      <c r="L177" s="41">
        <f t="shared" si="36"/>
        <v>0</v>
      </c>
      <c r="M177" s="41">
        <f t="shared" ca="1" si="37"/>
        <v>9.7845530226422367E-3</v>
      </c>
      <c r="N177" s="41">
        <f t="shared" ca="1" si="38"/>
        <v>0</v>
      </c>
      <c r="O177" s="102">
        <f t="shared" ca="1" si="39"/>
        <v>0</v>
      </c>
      <c r="P177" s="41">
        <f t="shared" ca="1" si="40"/>
        <v>0</v>
      </c>
      <c r="Q177" s="41">
        <f t="shared" ca="1" si="41"/>
        <v>0</v>
      </c>
      <c r="R177" s="39">
        <f t="shared" ca="1" si="42"/>
        <v>-9.7845530226422367E-3</v>
      </c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</row>
    <row r="178" spans="1:35">
      <c r="A178" s="99"/>
      <c r="B178" s="99"/>
      <c r="C178" s="99"/>
      <c r="D178" s="101">
        <f t="shared" si="30"/>
        <v>0</v>
      </c>
      <c r="E178" s="101">
        <f t="shared" si="30"/>
        <v>0</v>
      </c>
      <c r="F178" s="41">
        <f t="shared" si="31"/>
        <v>0</v>
      </c>
      <c r="G178" s="41">
        <f t="shared" si="31"/>
        <v>0</v>
      </c>
      <c r="H178" s="41">
        <f t="shared" si="32"/>
        <v>0</v>
      </c>
      <c r="I178" s="41">
        <f t="shared" si="33"/>
        <v>0</v>
      </c>
      <c r="J178" s="41">
        <f t="shared" si="34"/>
        <v>0</v>
      </c>
      <c r="K178" s="41">
        <f t="shared" si="35"/>
        <v>0</v>
      </c>
      <c r="L178" s="41">
        <f t="shared" si="36"/>
        <v>0</v>
      </c>
      <c r="M178" s="41">
        <f t="shared" ca="1" si="37"/>
        <v>9.7845530226422367E-3</v>
      </c>
      <c r="N178" s="41">
        <f t="shared" ca="1" si="38"/>
        <v>0</v>
      </c>
      <c r="O178" s="102">
        <f t="shared" ca="1" si="39"/>
        <v>0</v>
      </c>
      <c r="P178" s="41">
        <f t="shared" ca="1" si="40"/>
        <v>0</v>
      </c>
      <c r="Q178" s="41">
        <f t="shared" ca="1" si="41"/>
        <v>0</v>
      </c>
      <c r="R178" s="39">
        <f t="shared" ca="1" si="42"/>
        <v>-9.7845530226422367E-3</v>
      </c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</row>
    <row r="179" spans="1:35">
      <c r="A179" s="99"/>
      <c r="B179" s="99"/>
      <c r="C179" s="99"/>
      <c r="D179" s="101">
        <f t="shared" si="30"/>
        <v>0</v>
      </c>
      <c r="E179" s="101">
        <f t="shared" si="30"/>
        <v>0</v>
      </c>
      <c r="F179" s="41">
        <f t="shared" si="31"/>
        <v>0</v>
      </c>
      <c r="G179" s="41">
        <f t="shared" si="31"/>
        <v>0</v>
      </c>
      <c r="H179" s="41">
        <f t="shared" si="32"/>
        <v>0</v>
      </c>
      <c r="I179" s="41">
        <f t="shared" si="33"/>
        <v>0</v>
      </c>
      <c r="J179" s="41">
        <f t="shared" si="34"/>
        <v>0</v>
      </c>
      <c r="K179" s="41">
        <f t="shared" si="35"/>
        <v>0</v>
      </c>
      <c r="L179" s="41">
        <f t="shared" si="36"/>
        <v>0</v>
      </c>
      <c r="M179" s="41">
        <f t="shared" ca="1" si="37"/>
        <v>9.7845530226422367E-3</v>
      </c>
      <c r="N179" s="41">
        <f t="shared" ca="1" si="38"/>
        <v>0</v>
      </c>
      <c r="O179" s="102">
        <f t="shared" ca="1" si="39"/>
        <v>0</v>
      </c>
      <c r="P179" s="41">
        <f t="shared" ca="1" si="40"/>
        <v>0</v>
      </c>
      <c r="Q179" s="41">
        <f t="shared" ca="1" si="41"/>
        <v>0</v>
      </c>
      <c r="R179" s="39">
        <f t="shared" ca="1" si="42"/>
        <v>-9.7845530226422367E-3</v>
      </c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</row>
    <row r="180" spans="1:35">
      <c r="A180" s="99"/>
      <c r="B180" s="99"/>
      <c r="C180" s="99"/>
      <c r="D180" s="101">
        <f t="shared" si="30"/>
        <v>0</v>
      </c>
      <c r="E180" s="101">
        <f t="shared" si="30"/>
        <v>0</v>
      </c>
      <c r="F180" s="41">
        <f t="shared" si="31"/>
        <v>0</v>
      </c>
      <c r="G180" s="41">
        <f t="shared" si="31"/>
        <v>0</v>
      </c>
      <c r="H180" s="41">
        <f t="shared" si="32"/>
        <v>0</v>
      </c>
      <c r="I180" s="41">
        <f t="shared" si="33"/>
        <v>0</v>
      </c>
      <c r="J180" s="41">
        <f t="shared" si="34"/>
        <v>0</v>
      </c>
      <c r="K180" s="41">
        <f t="shared" si="35"/>
        <v>0</v>
      </c>
      <c r="L180" s="41">
        <f t="shared" si="36"/>
        <v>0</v>
      </c>
      <c r="M180" s="41">
        <f t="shared" ca="1" si="37"/>
        <v>9.7845530226422367E-3</v>
      </c>
      <c r="N180" s="41">
        <f t="shared" ca="1" si="38"/>
        <v>0</v>
      </c>
      <c r="O180" s="102">
        <f t="shared" ca="1" si="39"/>
        <v>0</v>
      </c>
      <c r="P180" s="41">
        <f t="shared" ca="1" si="40"/>
        <v>0</v>
      </c>
      <c r="Q180" s="41">
        <f t="shared" ca="1" si="41"/>
        <v>0</v>
      </c>
      <c r="R180" s="39">
        <f t="shared" ca="1" si="42"/>
        <v>-9.7845530226422367E-3</v>
      </c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</row>
    <row r="181" spans="1:35">
      <c r="A181" s="99"/>
      <c r="B181" s="99"/>
      <c r="C181" s="99"/>
      <c r="D181" s="101">
        <f t="shared" si="30"/>
        <v>0</v>
      </c>
      <c r="E181" s="101">
        <f t="shared" si="30"/>
        <v>0</v>
      </c>
      <c r="F181" s="41">
        <f t="shared" si="31"/>
        <v>0</v>
      </c>
      <c r="G181" s="41">
        <f t="shared" si="31"/>
        <v>0</v>
      </c>
      <c r="H181" s="41">
        <f t="shared" si="32"/>
        <v>0</v>
      </c>
      <c r="I181" s="41">
        <f t="shared" si="33"/>
        <v>0</v>
      </c>
      <c r="J181" s="41">
        <f t="shared" si="34"/>
        <v>0</v>
      </c>
      <c r="K181" s="41">
        <f t="shared" si="35"/>
        <v>0</v>
      </c>
      <c r="L181" s="41">
        <f t="shared" si="36"/>
        <v>0</v>
      </c>
      <c r="M181" s="41">
        <f t="shared" ca="1" si="37"/>
        <v>9.7845530226422367E-3</v>
      </c>
      <c r="N181" s="41">
        <f t="shared" ca="1" si="38"/>
        <v>0</v>
      </c>
      <c r="O181" s="102">
        <f t="shared" ca="1" si="39"/>
        <v>0</v>
      </c>
      <c r="P181" s="41">
        <f t="shared" ca="1" si="40"/>
        <v>0</v>
      </c>
      <c r="Q181" s="41">
        <f t="shared" ca="1" si="41"/>
        <v>0</v>
      </c>
      <c r="R181" s="39">
        <f t="shared" ca="1" si="42"/>
        <v>-9.7845530226422367E-3</v>
      </c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</row>
    <row r="182" spans="1:35">
      <c r="A182" s="99"/>
      <c r="B182" s="99"/>
      <c r="C182" s="99"/>
      <c r="D182" s="101">
        <f t="shared" si="30"/>
        <v>0</v>
      </c>
      <c r="E182" s="101">
        <f t="shared" si="30"/>
        <v>0</v>
      </c>
      <c r="F182" s="41">
        <f t="shared" si="31"/>
        <v>0</v>
      </c>
      <c r="G182" s="41">
        <f t="shared" si="31"/>
        <v>0</v>
      </c>
      <c r="H182" s="41">
        <f t="shared" si="32"/>
        <v>0</v>
      </c>
      <c r="I182" s="41">
        <f t="shared" si="33"/>
        <v>0</v>
      </c>
      <c r="J182" s="41">
        <f t="shared" si="34"/>
        <v>0</v>
      </c>
      <c r="K182" s="41">
        <f t="shared" si="35"/>
        <v>0</v>
      </c>
      <c r="L182" s="41">
        <f t="shared" si="36"/>
        <v>0</v>
      </c>
      <c r="M182" s="41">
        <f t="shared" ca="1" si="37"/>
        <v>9.7845530226422367E-3</v>
      </c>
      <c r="N182" s="41">
        <f t="shared" ca="1" si="38"/>
        <v>0</v>
      </c>
      <c r="O182" s="102">
        <f t="shared" ca="1" si="39"/>
        <v>0</v>
      </c>
      <c r="P182" s="41">
        <f t="shared" ca="1" si="40"/>
        <v>0</v>
      </c>
      <c r="Q182" s="41">
        <f t="shared" ca="1" si="41"/>
        <v>0</v>
      </c>
      <c r="R182" s="39">
        <f t="shared" ca="1" si="42"/>
        <v>-9.7845530226422367E-3</v>
      </c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</row>
    <row r="183" spans="1:35">
      <c r="A183" s="99"/>
      <c r="B183" s="99"/>
      <c r="C183" s="99"/>
      <c r="D183" s="101">
        <f t="shared" si="30"/>
        <v>0</v>
      </c>
      <c r="E183" s="101">
        <f t="shared" si="30"/>
        <v>0</v>
      </c>
      <c r="F183" s="41">
        <f t="shared" si="31"/>
        <v>0</v>
      </c>
      <c r="G183" s="41">
        <f t="shared" si="31"/>
        <v>0</v>
      </c>
      <c r="H183" s="41">
        <f t="shared" si="32"/>
        <v>0</v>
      </c>
      <c r="I183" s="41">
        <f t="shared" si="33"/>
        <v>0</v>
      </c>
      <c r="J183" s="41">
        <f t="shared" si="34"/>
        <v>0</v>
      </c>
      <c r="K183" s="41">
        <f t="shared" si="35"/>
        <v>0</v>
      </c>
      <c r="L183" s="41">
        <f t="shared" si="36"/>
        <v>0</v>
      </c>
      <c r="M183" s="41">
        <f t="shared" ca="1" si="37"/>
        <v>9.7845530226422367E-3</v>
      </c>
      <c r="N183" s="41">
        <f t="shared" ca="1" si="38"/>
        <v>0</v>
      </c>
      <c r="O183" s="102">
        <f t="shared" ca="1" si="39"/>
        <v>0</v>
      </c>
      <c r="P183" s="41">
        <f t="shared" ca="1" si="40"/>
        <v>0</v>
      </c>
      <c r="Q183" s="41">
        <f t="shared" ca="1" si="41"/>
        <v>0</v>
      </c>
      <c r="R183" s="39">
        <f t="shared" ca="1" si="42"/>
        <v>-9.7845530226422367E-3</v>
      </c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</row>
    <row r="184" spans="1:35">
      <c r="A184" s="99"/>
      <c r="B184" s="99"/>
      <c r="C184" s="99"/>
      <c r="D184" s="101">
        <f t="shared" si="30"/>
        <v>0</v>
      </c>
      <c r="E184" s="101">
        <f t="shared" si="30"/>
        <v>0</v>
      </c>
      <c r="F184" s="41">
        <f t="shared" si="31"/>
        <v>0</v>
      </c>
      <c r="G184" s="41">
        <f t="shared" si="31"/>
        <v>0</v>
      </c>
      <c r="H184" s="41">
        <f t="shared" si="32"/>
        <v>0</v>
      </c>
      <c r="I184" s="41">
        <f t="shared" si="33"/>
        <v>0</v>
      </c>
      <c r="J184" s="41">
        <f t="shared" si="34"/>
        <v>0</v>
      </c>
      <c r="K184" s="41">
        <f t="shared" si="35"/>
        <v>0</v>
      </c>
      <c r="L184" s="41">
        <f t="shared" si="36"/>
        <v>0</v>
      </c>
      <c r="M184" s="41">
        <f t="shared" ca="1" si="37"/>
        <v>9.7845530226422367E-3</v>
      </c>
      <c r="N184" s="41">
        <f t="shared" ca="1" si="38"/>
        <v>0</v>
      </c>
      <c r="O184" s="102">
        <f t="shared" ca="1" si="39"/>
        <v>0</v>
      </c>
      <c r="P184" s="41">
        <f t="shared" ca="1" si="40"/>
        <v>0</v>
      </c>
      <c r="Q184" s="41">
        <f t="shared" ca="1" si="41"/>
        <v>0</v>
      </c>
      <c r="R184" s="39">
        <f t="shared" ca="1" si="42"/>
        <v>-9.7845530226422367E-3</v>
      </c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</row>
    <row r="185" spans="1:35">
      <c r="A185" s="99"/>
      <c r="B185" s="99"/>
      <c r="C185" s="99"/>
      <c r="D185" s="101">
        <f t="shared" si="30"/>
        <v>0</v>
      </c>
      <c r="E185" s="101">
        <f t="shared" si="30"/>
        <v>0</v>
      </c>
      <c r="F185" s="41">
        <f t="shared" si="31"/>
        <v>0</v>
      </c>
      <c r="G185" s="41">
        <f t="shared" si="31"/>
        <v>0</v>
      </c>
      <c r="H185" s="41">
        <f t="shared" si="32"/>
        <v>0</v>
      </c>
      <c r="I185" s="41">
        <f t="shared" si="33"/>
        <v>0</v>
      </c>
      <c r="J185" s="41">
        <f t="shared" si="34"/>
        <v>0</v>
      </c>
      <c r="K185" s="41">
        <f t="shared" si="35"/>
        <v>0</v>
      </c>
      <c r="L185" s="41">
        <f t="shared" si="36"/>
        <v>0</v>
      </c>
      <c r="M185" s="41">
        <f t="shared" ca="1" si="37"/>
        <v>9.7845530226422367E-3</v>
      </c>
      <c r="N185" s="41">
        <f t="shared" ca="1" si="38"/>
        <v>0</v>
      </c>
      <c r="O185" s="102">
        <f t="shared" ca="1" si="39"/>
        <v>0</v>
      </c>
      <c r="P185" s="41">
        <f t="shared" ca="1" si="40"/>
        <v>0</v>
      </c>
      <c r="Q185" s="41">
        <f t="shared" ca="1" si="41"/>
        <v>0</v>
      </c>
      <c r="R185" s="39">
        <f t="shared" ca="1" si="42"/>
        <v>-9.7845530226422367E-3</v>
      </c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</row>
    <row r="186" spans="1:35">
      <c r="A186" s="99"/>
      <c r="B186" s="99"/>
      <c r="C186" s="99"/>
      <c r="D186" s="101">
        <f t="shared" si="30"/>
        <v>0</v>
      </c>
      <c r="E186" s="101">
        <f t="shared" si="30"/>
        <v>0</v>
      </c>
      <c r="F186" s="41">
        <f t="shared" si="31"/>
        <v>0</v>
      </c>
      <c r="G186" s="41">
        <f t="shared" si="31"/>
        <v>0</v>
      </c>
      <c r="H186" s="41">
        <f t="shared" si="32"/>
        <v>0</v>
      </c>
      <c r="I186" s="41">
        <f t="shared" si="33"/>
        <v>0</v>
      </c>
      <c r="J186" s="41">
        <f t="shared" si="34"/>
        <v>0</v>
      </c>
      <c r="K186" s="41">
        <f t="shared" si="35"/>
        <v>0</v>
      </c>
      <c r="L186" s="41">
        <f t="shared" si="36"/>
        <v>0</v>
      </c>
      <c r="M186" s="41">
        <f t="shared" ca="1" si="37"/>
        <v>9.7845530226422367E-3</v>
      </c>
      <c r="N186" s="41">
        <f t="shared" ca="1" si="38"/>
        <v>0</v>
      </c>
      <c r="O186" s="102">
        <f t="shared" ca="1" si="39"/>
        <v>0</v>
      </c>
      <c r="P186" s="41">
        <f t="shared" ca="1" si="40"/>
        <v>0</v>
      </c>
      <c r="Q186" s="41">
        <f t="shared" ca="1" si="41"/>
        <v>0</v>
      </c>
      <c r="R186" s="39">
        <f t="shared" ca="1" si="42"/>
        <v>-9.7845530226422367E-3</v>
      </c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</row>
    <row r="187" spans="1:35">
      <c r="A187" s="99"/>
      <c r="B187" s="99"/>
      <c r="C187" s="99"/>
      <c r="D187" s="101">
        <f t="shared" si="30"/>
        <v>0</v>
      </c>
      <c r="E187" s="101">
        <f t="shared" si="30"/>
        <v>0</v>
      </c>
      <c r="F187" s="41">
        <f t="shared" si="31"/>
        <v>0</v>
      </c>
      <c r="G187" s="41">
        <f t="shared" si="31"/>
        <v>0</v>
      </c>
      <c r="H187" s="41">
        <f t="shared" si="32"/>
        <v>0</v>
      </c>
      <c r="I187" s="41">
        <f t="shared" si="33"/>
        <v>0</v>
      </c>
      <c r="J187" s="41">
        <f t="shared" si="34"/>
        <v>0</v>
      </c>
      <c r="K187" s="41">
        <f t="shared" si="35"/>
        <v>0</v>
      </c>
      <c r="L187" s="41">
        <f t="shared" si="36"/>
        <v>0</v>
      </c>
      <c r="M187" s="41">
        <f t="shared" ca="1" si="37"/>
        <v>9.7845530226422367E-3</v>
      </c>
      <c r="N187" s="41">
        <f t="shared" ca="1" si="38"/>
        <v>0</v>
      </c>
      <c r="O187" s="102">
        <f t="shared" ca="1" si="39"/>
        <v>0</v>
      </c>
      <c r="P187" s="41">
        <f t="shared" ca="1" si="40"/>
        <v>0</v>
      </c>
      <c r="Q187" s="41">
        <f t="shared" ca="1" si="41"/>
        <v>0</v>
      </c>
      <c r="R187" s="39">
        <f t="shared" ca="1" si="42"/>
        <v>-9.7845530226422367E-3</v>
      </c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</row>
    <row r="188" spans="1:35">
      <c r="A188" s="99"/>
      <c r="B188" s="99"/>
      <c r="C188" s="99"/>
      <c r="D188" s="101">
        <f t="shared" si="30"/>
        <v>0</v>
      </c>
      <c r="E188" s="101">
        <f t="shared" si="30"/>
        <v>0</v>
      </c>
      <c r="F188" s="41">
        <f t="shared" si="31"/>
        <v>0</v>
      </c>
      <c r="G188" s="41">
        <f t="shared" si="31"/>
        <v>0</v>
      </c>
      <c r="H188" s="41">
        <f t="shared" si="32"/>
        <v>0</v>
      </c>
      <c r="I188" s="41">
        <f t="shared" si="33"/>
        <v>0</v>
      </c>
      <c r="J188" s="41">
        <f t="shared" si="34"/>
        <v>0</v>
      </c>
      <c r="K188" s="41">
        <f t="shared" si="35"/>
        <v>0</v>
      </c>
      <c r="L188" s="41">
        <f t="shared" si="36"/>
        <v>0</v>
      </c>
      <c r="M188" s="41">
        <f t="shared" ca="1" si="37"/>
        <v>9.7845530226422367E-3</v>
      </c>
      <c r="N188" s="41">
        <f t="shared" ca="1" si="38"/>
        <v>0</v>
      </c>
      <c r="O188" s="102">
        <f t="shared" ca="1" si="39"/>
        <v>0</v>
      </c>
      <c r="P188" s="41">
        <f t="shared" ca="1" si="40"/>
        <v>0</v>
      </c>
      <c r="Q188" s="41">
        <f t="shared" ca="1" si="41"/>
        <v>0</v>
      </c>
      <c r="R188" s="39">
        <f t="shared" ca="1" si="42"/>
        <v>-9.7845530226422367E-3</v>
      </c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</row>
    <row r="189" spans="1:35">
      <c r="A189" s="99"/>
      <c r="B189" s="99"/>
      <c r="C189" s="99"/>
      <c r="D189" s="101">
        <f t="shared" si="30"/>
        <v>0</v>
      </c>
      <c r="E189" s="101">
        <f t="shared" si="30"/>
        <v>0</v>
      </c>
      <c r="F189" s="41">
        <f t="shared" si="31"/>
        <v>0</v>
      </c>
      <c r="G189" s="41">
        <f t="shared" si="31"/>
        <v>0</v>
      </c>
      <c r="H189" s="41">
        <f t="shared" si="32"/>
        <v>0</v>
      </c>
      <c r="I189" s="41">
        <f t="shared" si="33"/>
        <v>0</v>
      </c>
      <c r="J189" s="41">
        <f t="shared" si="34"/>
        <v>0</v>
      </c>
      <c r="K189" s="41">
        <f t="shared" si="35"/>
        <v>0</v>
      </c>
      <c r="L189" s="41">
        <f t="shared" si="36"/>
        <v>0</v>
      </c>
      <c r="M189" s="41">
        <f t="shared" ca="1" si="37"/>
        <v>9.7845530226422367E-3</v>
      </c>
      <c r="N189" s="41">
        <f t="shared" ca="1" si="38"/>
        <v>0</v>
      </c>
      <c r="O189" s="102">
        <f t="shared" ca="1" si="39"/>
        <v>0</v>
      </c>
      <c r="P189" s="41">
        <f t="shared" ca="1" si="40"/>
        <v>0</v>
      </c>
      <c r="Q189" s="41">
        <f t="shared" ca="1" si="41"/>
        <v>0</v>
      </c>
      <c r="R189" s="39">
        <f t="shared" ca="1" si="42"/>
        <v>-9.7845530226422367E-3</v>
      </c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</row>
    <row r="190" spans="1:35">
      <c r="A190" s="99"/>
      <c r="B190" s="99"/>
      <c r="C190" s="99"/>
      <c r="D190" s="101">
        <f t="shared" si="30"/>
        <v>0</v>
      </c>
      <c r="E190" s="101">
        <f t="shared" si="30"/>
        <v>0</v>
      </c>
      <c r="F190" s="41">
        <f t="shared" si="31"/>
        <v>0</v>
      </c>
      <c r="G190" s="41">
        <f t="shared" si="31"/>
        <v>0</v>
      </c>
      <c r="H190" s="41">
        <f t="shared" si="32"/>
        <v>0</v>
      </c>
      <c r="I190" s="41">
        <f t="shared" si="33"/>
        <v>0</v>
      </c>
      <c r="J190" s="41">
        <f t="shared" si="34"/>
        <v>0</v>
      </c>
      <c r="K190" s="41">
        <f t="shared" si="35"/>
        <v>0</v>
      </c>
      <c r="L190" s="41">
        <f t="shared" si="36"/>
        <v>0</v>
      </c>
      <c r="M190" s="41">
        <f t="shared" ca="1" si="37"/>
        <v>9.7845530226422367E-3</v>
      </c>
      <c r="N190" s="41">
        <f t="shared" ca="1" si="38"/>
        <v>0</v>
      </c>
      <c r="O190" s="102">
        <f t="shared" ca="1" si="39"/>
        <v>0</v>
      </c>
      <c r="P190" s="41">
        <f t="shared" ca="1" si="40"/>
        <v>0</v>
      </c>
      <c r="Q190" s="41">
        <f t="shared" ca="1" si="41"/>
        <v>0</v>
      </c>
      <c r="R190" s="39">
        <f t="shared" ca="1" si="42"/>
        <v>-9.7845530226422367E-3</v>
      </c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</row>
    <row r="191" spans="1:35">
      <c r="A191" s="99"/>
      <c r="B191" s="99"/>
      <c r="C191" s="99"/>
      <c r="D191" s="101">
        <f t="shared" si="30"/>
        <v>0</v>
      </c>
      <c r="E191" s="101">
        <f t="shared" si="30"/>
        <v>0</v>
      </c>
      <c r="F191" s="41">
        <f t="shared" si="31"/>
        <v>0</v>
      </c>
      <c r="G191" s="41">
        <f t="shared" si="31"/>
        <v>0</v>
      </c>
      <c r="H191" s="41">
        <f t="shared" si="32"/>
        <v>0</v>
      </c>
      <c r="I191" s="41">
        <f t="shared" si="33"/>
        <v>0</v>
      </c>
      <c r="J191" s="41">
        <f t="shared" si="34"/>
        <v>0</v>
      </c>
      <c r="K191" s="41">
        <f t="shared" si="35"/>
        <v>0</v>
      </c>
      <c r="L191" s="41">
        <f t="shared" si="36"/>
        <v>0</v>
      </c>
      <c r="M191" s="41">
        <f t="shared" ca="1" si="37"/>
        <v>9.7845530226422367E-3</v>
      </c>
      <c r="N191" s="41">
        <f t="shared" ca="1" si="38"/>
        <v>0</v>
      </c>
      <c r="O191" s="102">
        <f t="shared" ca="1" si="39"/>
        <v>0</v>
      </c>
      <c r="P191" s="41">
        <f t="shared" ca="1" si="40"/>
        <v>0</v>
      </c>
      <c r="Q191" s="41">
        <f t="shared" ca="1" si="41"/>
        <v>0</v>
      </c>
      <c r="R191" s="39">
        <f t="shared" ca="1" si="42"/>
        <v>-9.7845530226422367E-3</v>
      </c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</row>
    <row r="192" spans="1:35">
      <c r="A192" s="99"/>
      <c r="B192" s="99"/>
      <c r="C192" s="99"/>
      <c r="D192" s="101">
        <f t="shared" si="30"/>
        <v>0</v>
      </c>
      <c r="E192" s="101">
        <f t="shared" si="30"/>
        <v>0</v>
      </c>
      <c r="F192" s="41">
        <f t="shared" si="31"/>
        <v>0</v>
      </c>
      <c r="G192" s="41">
        <f t="shared" si="31"/>
        <v>0</v>
      </c>
      <c r="H192" s="41">
        <f t="shared" si="32"/>
        <v>0</v>
      </c>
      <c r="I192" s="41">
        <f t="shared" si="33"/>
        <v>0</v>
      </c>
      <c r="J192" s="41">
        <f t="shared" si="34"/>
        <v>0</v>
      </c>
      <c r="K192" s="41">
        <f t="shared" si="35"/>
        <v>0</v>
      </c>
      <c r="L192" s="41">
        <f t="shared" si="36"/>
        <v>0</v>
      </c>
      <c r="M192" s="41">
        <f t="shared" ca="1" si="37"/>
        <v>9.7845530226422367E-3</v>
      </c>
      <c r="N192" s="41">
        <f t="shared" ca="1" si="38"/>
        <v>0</v>
      </c>
      <c r="O192" s="102">
        <f t="shared" ca="1" si="39"/>
        <v>0</v>
      </c>
      <c r="P192" s="41">
        <f t="shared" ca="1" si="40"/>
        <v>0</v>
      </c>
      <c r="Q192" s="41">
        <f t="shared" ca="1" si="41"/>
        <v>0</v>
      </c>
      <c r="R192" s="39">
        <f t="shared" ca="1" si="42"/>
        <v>-9.7845530226422367E-3</v>
      </c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</row>
    <row r="193" spans="1:35">
      <c r="A193" s="99"/>
      <c r="B193" s="99"/>
      <c r="C193" s="99"/>
      <c r="D193" s="101">
        <f t="shared" si="30"/>
        <v>0</v>
      </c>
      <c r="E193" s="101">
        <f t="shared" si="30"/>
        <v>0</v>
      </c>
      <c r="F193" s="41">
        <f t="shared" si="31"/>
        <v>0</v>
      </c>
      <c r="G193" s="41">
        <f t="shared" si="31"/>
        <v>0</v>
      </c>
      <c r="H193" s="41">
        <f t="shared" si="32"/>
        <v>0</v>
      </c>
      <c r="I193" s="41">
        <f t="shared" si="33"/>
        <v>0</v>
      </c>
      <c r="J193" s="41">
        <f t="shared" si="34"/>
        <v>0</v>
      </c>
      <c r="K193" s="41">
        <f t="shared" si="35"/>
        <v>0</v>
      </c>
      <c r="L193" s="41">
        <f t="shared" si="36"/>
        <v>0</v>
      </c>
      <c r="M193" s="41">
        <f t="shared" ca="1" si="37"/>
        <v>9.7845530226422367E-3</v>
      </c>
      <c r="N193" s="41">
        <f t="shared" ca="1" si="38"/>
        <v>0</v>
      </c>
      <c r="O193" s="102">
        <f t="shared" ca="1" si="39"/>
        <v>0</v>
      </c>
      <c r="P193" s="41">
        <f t="shared" ca="1" si="40"/>
        <v>0</v>
      </c>
      <c r="Q193" s="41">
        <f t="shared" ca="1" si="41"/>
        <v>0</v>
      </c>
      <c r="R193" s="39">
        <f t="shared" ca="1" si="42"/>
        <v>-9.7845530226422367E-3</v>
      </c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</row>
    <row r="194" spans="1:35">
      <c r="A194" s="99"/>
      <c r="B194" s="99"/>
      <c r="C194" s="99"/>
      <c r="D194" s="101">
        <f t="shared" si="30"/>
        <v>0</v>
      </c>
      <c r="E194" s="101">
        <f t="shared" si="30"/>
        <v>0</v>
      </c>
      <c r="F194" s="41">
        <f t="shared" si="31"/>
        <v>0</v>
      </c>
      <c r="G194" s="41">
        <f t="shared" si="31"/>
        <v>0</v>
      </c>
      <c r="H194" s="41">
        <f t="shared" si="32"/>
        <v>0</v>
      </c>
      <c r="I194" s="41">
        <f t="shared" si="33"/>
        <v>0</v>
      </c>
      <c r="J194" s="41">
        <f t="shared" si="34"/>
        <v>0</v>
      </c>
      <c r="K194" s="41">
        <f t="shared" si="35"/>
        <v>0</v>
      </c>
      <c r="L194" s="41">
        <f t="shared" si="36"/>
        <v>0</v>
      </c>
      <c r="M194" s="41">
        <f t="shared" ca="1" si="37"/>
        <v>9.7845530226422367E-3</v>
      </c>
      <c r="N194" s="41">
        <f t="shared" ca="1" si="38"/>
        <v>0</v>
      </c>
      <c r="O194" s="102">
        <f t="shared" ca="1" si="39"/>
        <v>0</v>
      </c>
      <c r="P194" s="41">
        <f t="shared" ca="1" si="40"/>
        <v>0</v>
      </c>
      <c r="Q194" s="41">
        <f t="shared" ca="1" si="41"/>
        <v>0</v>
      </c>
      <c r="R194" s="39">
        <f t="shared" ca="1" si="42"/>
        <v>-9.7845530226422367E-3</v>
      </c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</row>
    <row r="195" spans="1:35">
      <c r="A195" s="99"/>
      <c r="B195" s="99"/>
      <c r="C195" s="99"/>
      <c r="D195" s="101">
        <f t="shared" si="30"/>
        <v>0</v>
      </c>
      <c r="E195" s="101">
        <f t="shared" si="30"/>
        <v>0</v>
      </c>
      <c r="F195" s="41">
        <f t="shared" si="31"/>
        <v>0</v>
      </c>
      <c r="G195" s="41">
        <f t="shared" si="31"/>
        <v>0</v>
      </c>
      <c r="H195" s="41">
        <f t="shared" si="32"/>
        <v>0</v>
      </c>
      <c r="I195" s="41">
        <f t="shared" si="33"/>
        <v>0</v>
      </c>
      <c r="J195" s="41">
        <f t="shared" si="34"/>
        <v>0</v>
      </c>
      <c r="K195" s="41">
        <f t="shared" si="35"/>
        <v>0</v>
      </c>
      <c r="L195" s="41">
        <f t="shared" si="36"/>
        <v>0</v>
      </c>
      <c r="M195" s="41">
        <f t="shared" ca="1" si="37"/>
        <v>9.7845530226422367E-3</v>
      </c>
      <c r="N195" s="41">
        <f t="shared" ca="1" si="38"/>
        <v>0</v>
      </c>
      <c r="O195" s="102">
        <f t="shared" ca="1" si="39"/>
        <v>0</v>
      </c>
      <c r="P195" s="41">
        <f t="shared" ca="1" si="40"/>
        <v>0</v>
      </c>
      <c r="Q195" s="41">
        <f t="shared" ca="1" si="41"/>
        <v>0</v>
      </c>
      <c r="R195" s="39">
        <f t="shared" ca="1" si="42"/>
        <v>-9.7845530226422367E-3</v>
      </c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</row>
    <row r="196" spans="1:35">
      <c r="A196" s="99"/>
      <c r="B196" s="99"/>
      <c r="C196" s="99"/>
      <c r="D196" s="101">
        <f t="shared" si="30"/>
        <v>0</v>
      </c>
      <c r="E196" s="101">
        <f t="shared" si="30"/>
        <v>0</v>
      </c>
      <c r="F196" s="41">
        <f t="shared" si="31"/>
        <v>0</v>
      </c>
      <c r="G196" s="41">
        <f t="shared" si="31"/>
        <v>0</v>
      </c>
      <c r="H196" s="41">
        <f t="shared" si="32"/>
        <v>0</v>
      </c>
      <c r="I196" s="41">
        <f t="shared" si="33"/>
        <v>0</v>
      </c>
      <c r="J196" s="41">
        <f t="shared" si="34"/>
        <v>0</v>
      </c>
      <c r="K196" s="41">
        <f t="shared" si="35"/>
        <v>0</v>
      </c>
      <c r="L196" s="41">
        <f t="shared" si="36"/>
        <v>0</v>
      </c>
      <c r="M196" s="41">
        <f t="shared" ca="1" si="37"/>
        <v>9.7845530226422367E-3</v>
      </c>
      <c r="N196" s="41">
        <f t="shared" ca="1" si="38"/>
        <v>0</v>
      </c>
      <c r="O196" s="102">
        <f t="shared" ca="1" si="39"/>
        <v>0</v>
      </c>
      <c r="P196" s="41">
        <f t="shared" ca="1" si="40"/>
        <v>0</v>
      </c>
      <c r="Q196" s="41">
        <f t="shared" ca="1" si="41"/>
        <v>0</v>
      </c>
      <c r="R196" s="39">
        <f t="shared" ca="1" si="42"/>
        <v>-9.7845530226422367E-3</v>
      </c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</row>
    <row r="197" spans="1:35">
      <c r="A197" s="99"/>
      <c r="B197" s="99"/>
      <c r="C197" s="99"/>
      <c r="D197" s="101">
        <f t="shared" si="30"/>
        <v>0</v>
      </c>
      <c r="E197" s="101">
        <f t="shared" si="30"/>
        <v>0</v>
      </c>
      <c r="F197" s="41">
        <f t="shared" si="31"/>
        <v>0</v>
      </c>
      <c r="G197" s="41">
        <f t="shared" si="31"/>
        <v>0</v>
      </c>
      <c r="H197" s="41">
        <f t="shared" si="32"/>
        <v>0</v>
      </c>
      <c r="I197" s="41">
        <f t="shared" si="33"/>
        <v>0</v>
      </c>
      <c r="J197" s="41">
        <f t="shared" si="34"/>
        <v>0</v>
      </c>
      <c r="K197" s="41">
        <f t="shared" si="35"/>
        <v>0</v>
      </c>
      <c r="L197" s="41">
        <f t="shared" si="36"/>
        <v>0</v>
      </c>
      <c r="M197" s="41">
        <f t="shared" ca="1" si="37"/>
        <v>9.7845530226422367E-3</v>
      </c>
      <c r="N197" s="41">
        <f t="shared" ca="1" si="38"/>
        <v>0</v>
      </c>
      <c r="O197" s="102">
        <f t="shared" ca="1" si="39"/>
        <v>0</v>
      </c>
      <c r="P197" s="41">
        <f t="shared" ca="1" si="40"/>
        <v>0</v>
      </c>
      <c r="Q197" s="41">
        <f t="shared" ca="1" si="41"/>
        <v>0</v>
      </c>
      <c r="R197" s="39">
        <f t="shared" ca="1" si="42"/>
        <v>-9.7845530226422367E-3</v>
      </c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</row>
    <row r="198" spans="1:35">
      <c r="A198" s="99"/>
      <c r="B198" s="99"/>
      <c r="C198" s="99"/>
      <c r="D198" s="101">
        <f t="shared" si="30"/>
        <v>0</v>
      </c>
      <c r="E198" s="101">
        <f t="shared" si="30"/>
        <v>0</v>
      </c>
      <c r="F198" s="41">
        <f t="shared" si="31"/>
        <v>0</v>
      </c>
      <c r="G198" s="41">
        <f t="shared" si="31"/>
        <v>0</v>
      </c>
      <c r="H198" s="41">
        <f t="shared" si="32"/>
        <v>0</v>
      </c>
      <c r="I198" s="41">
        <f t="shared" si="33"/>
        <v>0</v>
      </c>
      <c r="J198" s="41">
        <f t="shared" si="34"/>
        <v>0</v>
      </c>
      <c r="K198" s="41">
        <f t="shared" si="35"/>
        <v>0</v>
      </c>
      <c r="L198" s="41">
        <f t="shared" si="36"/>
        <v>0</v>
      </c>
      <c r="M198" s="41">
        <f t="shared" ca="1" si="37"/>
        <v>9.7845530226422367E-3</v>
      </c>
      <c r="N198" s="41">
        <f t="shared" ca="1" si="38"/>
        <v>0</v>
      </c>
      <c r="O198" s="102">
        <f t="shared" ca="1" si="39"/>
        <v>0</v>
      </c>
      <c r="P198" s="41">
        <f t="shared" ca="1" si="40"/>
        <v>0</v>
      </c>
      <c r="Q198" s="41">
        <f t="shared" ca="1" si="41"/>
        <v>0</v>
      </c>
      <c r="R198" s="39">
        <f t="shared" ca="1" si="42"/>
        <v>-9.7845530226422367E-3</v>
      </c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</row>
    <row r="199" spans="1:35">
      <c r="A199" s="99"/>
      <c r="B199" s="99"/>
      <c r="C199" s="99"/>
      <c r="D199" s="101">
        <f t="shared" si="30"/>
        <v>0</v>
      </c>
      <c r="E199" s="101">
        <f t="shared" si="30"/>
        <v>0</v>
      </c>
      <c r="F199" s="41">
        <f t="shared" si="31"/>
        <v>0</v>
      </c>
      <c r="G199" s="41">
        <f t="shared" si="31"/>
        <v>0</v>
      </c>
      <c r="H199" s="41">
        <f t="shared" si="32"/>
        <v>0</v>
      </c>
      <c r="I199" s="41">
        <f t="shared" si="33"/>
        <v>0</v>
      </c>
      <c r="J199" s="41">
        <f t="shared" si="34"/>
        <v>0</v>
      </c>
      <c r="K199" s="41">
        <f t="shared" si="35"/>
        <v>0</v>
      </c>
      <c r="L199" s="41">
        <f t="shared" si="36"/>
        <v>0</v>
      </c>
      <c r="M199" s="41">
        <f t="shared" ca="1" si="37"/>
        <v>9.7845530226422367E-3</v>
      </c>
      <c r="N199" s="41">
        <f t="shared" ca="1" si="38"/>
        <v>0</v>
      </c>
      <c r="O199" s="102">
        <f t="shared" ca="1" si="39"/>
        <v>0</v>
      </c>
      <c r="P199" s="41">
        <f t="shared" ca="1" si="40"/>
        <v>0</v>
      </c>
      <c r="Q199" s="41">
        <f t="shared" ca="1" si="41"/>
        <v>0</v>
      </c>
      <c r="R199" s="39">
        <f t="shared" ca="1" si="42"/>
        <v>-9.7845530226422367E-3</v>
      </c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</row>
    <row r="200" spans="1:35">
      <c r="A200" s="99"/>
      <c r="B200" s="99"/>
      <c r="C200" s="99"/>
      <c r="D200" s="101">
        <f t="shared" si="30"/>
        <v>0</v>
      </c>
      <c r="E200" s="101">
        <f t="shared" si="30"/>
        <v>0</v>
      </c>
      <c r="F200" s="41">
        <f t="shared" si="31"/>
        <v>0</v>
      </c>
      <c r="G200" s="41">
        <f t="shared" si="31"/>
        <v>0</v>
      </c>
      <c r="H200" s="41">
        <f t="shared" si="32"/>
        <v>0</v>
      </c>
      <c r="I200" s="41">
        <f t="shared" si="33"/>
        <v>0</v>
      </c>
      <c r="J200" s="41">
        <f t="shared" si="34"/>
        <v>0</v>
      </c>
      <c r="K200" s="41">
        <f t="shared" si="35"/>
        <v>0</v>
      </c>
      <c r="L200" s="41">
        <f t="shared" si="36"/>
        <v>0</v>
      </c>
      <c r="M200" s="41">
        <f t="shared" ca="1" si="37"/>
        <v>9.7845530226422367E-3</v>
      </c>
      <c r="N200" s="41">
        <f t="shared" ca="1" si="38"/>
        <v>0</v>
      </c>
      <c r="O200" s="102">
        <f t="shared" ca="1" si="39"/>
        <v>0</v>
      </c>
      <c r="P200" s="41">
        <f t="shared" ca="1" si="40"/>
        <v>0</v>
      </c>
      <c r="Q200" s="41">
        <f t="shared" ca="1" si="41"/>
        <v>0</v>
      </c>
      <c r="R200" s="39">
        <f t="shared" ca="1" si="42"/>
        <v>-9.7845530226422367E-3</v>
      </c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</row>
    <row r="201" spans="1:35">
      <c r="A201" s="99"/>
      <c r="B201" s="99"/>
      <c r="C201" s="99"/>
      <c r="D201" s="101">
        <f t="shared" si="30"/>
        <v>0</v>
      </c>
      <c r="E201" s="101">
        <f t="shared" si="30"/>
        <v>0</v>
      </c>
      <c r="F201" s="41">
        <f t="shared" si="31"/>
        <v>0</v>
      </c>
      <c r="G201" s="41">
        <f t="shared" si="31"/>
        <v>0</v>
      </c>
      <c r="H201" s="41">
        <f t="shared" si="32"/>
        <v>0</v>
      </c>
      <c r="I201" s="41">
        <f t="shared" si="33"/>
        <v>0</v>
      </c>
      <c r="J201" s="41">
        <f t="shared" si="34"/>
        <v>0</v>
      </c>
      <c r="K201" s="41">
        <f t="shared" si="35"/>
        <v>0</v>
      </c>
      <c r="L201" s="41">
        <f t="shared" si="36"/>
        <v>0</v>
      </c>
      <c r="M201" s="41">
        <f t="shared" ca="1" si="37"/>
        <v>9.7845530226422367E-3</v>
      </c>
      <c r="N201" s="41">
        <f t="shared" ca="1" si="38"/>
        <v>0</v>
      </c>
      <c r="O201" s="102">
        <f t="shared" ca="1" si="39"/>
        <v>0</v>
      </c>
      <c r="P201" s="41">
        <f t="shared" ca="1" si="40"/>
        <v>0</v>
      </c>
      <c r="Q201" s="41">
        <f t="shared" ca="1" si="41"/>
        <v>0</v>
      </c>
      <c r="R201" s="39">
        <f t="shared" ca="1" si="42"/>
        <v>-9.7845530226422367E-3</v>
      </c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</row>
    <row r="202" spans="1:35">
      <c r="A202" s="99"/>
      <c r="B202" s="99"/>
      <c r="C202" s="99"/>
      <c r="D202" s="101">
        <f t="shared" si="30"/>
        <v>0</v>
      </c>
      <c r="E202" s="101">
        <f t="shared" si="30"/>
        <v>0</v>
      </c>
      <c r="F202" s="41">
        <f t="shared" si="31"/>
        <v>0</v>
      </c>
      <c r="G202" s="41">
        <f t="shared" si="31"/>
        <v>0</v>
      </c>
      <c r="H202" s="41">
        <f t="shared" si="32"/>
        <v>0</v>
      </c>
      <c r="I202" s="41">
        <f t="shared" si="33"/>
        <v>0</v>
      </c>
      <c r="J202" s="41">
        <f t="shared" si="34"/>
        <v>0</v>
      </c>
      <c r="K202" s="41">
        <f t="shared" si="35"/>
        <v>0</v>
      </c>
      <c r="L202" s="41">
        <f t="shared" si="36"/>
        <v>0</v>
      </c>
      <c r="M202" s="41">
        <f t="shared" ca="1" si="37"/>
        <v>9.7845530226422367E-3</v>
      </c>
      <c r="N202" s="41">
        <f t="shared" ca="1" si="38"/>
        <v>0</v>
      </c>
      <c r="O202" s="102">
        <f t="shared" ca="1" si="39"/>
        <v>0</v>
      </c>
      <c r="P202" s="41">
        <f t="shared" ca="1" si="40"/>
        <v>0</v>
      </c>
      <c r="Q202" s="41">
        <f t="shared" ca="1" si="41"/>
        <v>0</v>
      </c>
      <c r="R202" s="39">
        <f t="shared" ca="1" si="42"/>
        <v>-9.7845530226422367E-3</v>
      </c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</row>
    <row r="203" spans="1:35">
      <c r="A203" s="99"/>
      <c r="B203" s="99"/>
      <c r="C203" s="99"/>
      <c r="D203" s="101">
        <f t="shared" si="30"/>
        <v>0</v>
      </c>
      <c r="E203" s="101">
        <f t="shared" si="30"/>
        <v>0</v>
      </c>
      <c r="F203" s="41">
        <f t="shared" si="31"/>
        <v>0</v>
      </c>
      <c r="G203" s="41">
        <f t="shared" si="31"/>
        <v>0</v>
      </c>
      <c r="H203" s="41">
        <f t="shared" si="32"/>
        <v>0</v>
      </c>
      <c r="I203" s="41">
        <f t="shared" si="33"/>
        <v>0</v>
      </c>
      <c r="J203" s="41">
        <f t="shared" si="34"/>
        <v>0</v>
      </c>
      <c r="K203" s="41">
        <f t="shared" si="35"/>
        <v>0</v>
      </c>
      <c r="L203" s="41">
        <f t="shared" si="36"/>
        <v>0</v>
      </c>
      <c r="M203" s="41">
        <f t="shared" ca="1" si="37"/>
        <v>9.7845530226422367E-3</v>
      </c>
      <c r="N203" s="41">
        <f t="shared" ca="1" si="38"/>
        <v>0</v>
      </c>
      <c r="O203" s="102">
        <f t="shared" ca="1" si="39"/>
        <v>0</v>
      </c>
      <c r="P203" s="41">
        <f t="shared" ca="1" si="40"/>
        <v>0</v>
      </c>
      <c r="Q203" s="41">
        <f t="shared" ca="1" si="41"/>
        <v>0</v>
      </c>
      <c r="R203" s="39">
        <f t="shared" ca="1" si="42"/>
        <v>-9.7845530226422367E-3</v>
      </c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</row>
    <row r="204" spans="1:35">
      <c r="A204" s="99"/>
      <c r="B204" s="99"/>
      <c r="C204" s="99"/>
      <c r="D204" s="101">
        <f t="shared" si="30"/>
        <v>0</v>
      </c>
      <c r="E204" s="101">
        <f t="shared" si="30"/>
        <v>0</v>
      </c>
      <c r="F204" s="41">
        <f t="shared" si="31"/>
        <v>0</v>
      </c>
      <c r="G204" s="41">
        <f t="shared" si="31"/>
        <v>0</v>
      </c>
      <c r="H204" s="41">
        <f t="shared" si="32"/>
        <v>0</v>
      </c>
      <c r="I204" s="41">
        <f t="shared" si="33"/>
        <v>0</v>
      </c>
      <c r="J204" s="41">
        <f t="shared" si="34"/>
        <v>0</v>
      </c>
      <c r="K204" s="41">
        <f t="shared" si="35"/>
        <v>0</v>
      </c>
      <c r="L204" s="41">
        <f t="shared" si="36"/>
        <v>0</v>
      </c>
      <c r="M204" s="41">
        <f t="shared" ca="1" si="37"/>
        <v>9.7845530226422367E-3</v>
      </c>
      <c r="N204" s="41">
        <f t="shared" ca="1" si="38"/>
        <v>0</v>
      </c>
      <c r="O204" s="102">
        <f t="shared" ca="1" si="39"/>
        <v>0</v>
      </c>
      <c r="P204" s="41">
        <f t="shared" ca="1" si="40"/>
        <v>0</v>
      </c>
      <c r="Q204" s="41">
        <f t="shared" ca="1" si="41"/>
        <v>0</v>
      </c>
      <c r="R204" s="39">
        <f t="shared" ca="1" si="42"/>
        <v>-9.7845530226422367E-3</v>
      </c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</row>
    <row r="205" spans="1:35">
      <c r="A205" s="99"/>
      <c r="B205" s="99"/>
      <c r="C205" s="99"/>
      <c r="D205" s="101">
        <f t="shared" si="30"/>
        <v>0</v>
      </c>
      <c r="E205" s="101">
        <f t="shared" si="30"/>
        <v>0</v>
      </c>
      <c r="F205" s="41">
        <f t="shared" si="31"/>
        <v>0</v>
      </c>
      <c r="G205" s="41">
        <f t="shared" si="31"/>
        <v>0</v>
      </c>
      <c r="H205" s="41">
        <f t="shared" si="32"/>
        <v>0</v>
      </c>
      <c r="I205" s="41">
        <f t="shared" si="33"/>
        <v>0</v>
      </c>
      <c r="J205" s="41">
        <f t="shared" si="34"/>
        <v>0</v>
      </c>
      <c r="K205" s="41">
        <f t="shared" si="35"/>
        <v>0</v>
      </c>
      <c r="L205" s="41">
        <f t="shared" si="36"/>
        <v>0</v>
      </c>
      <c r="M205" s="41">
        <f t="shared" ca="1" si="37"/>
        <v>9.7845530226422367E-3</v>
      </c>
      <c r="N205" s="41">
        <f t="shared" ca="1" si="38"/>
        <v>0</v>
      </c>
      <c r="O205" s="102">
        <f t="shared" ca="1" si="39"/>
        <v>0</v>
      </c>
      <c r="P205" s="41">
        <f t="shared" ca="1" si="40"/>
        <v>0</v>
      </c>
      <c r="Q205" s="41">
        <f t="shared" ca="1" si="41"/>
        <v>0</v>
      </c>
      <c r="R205" s="39">
        <f t="shared" ca="1" si="42"/>
        <v>-9.7845530226422367E-3</v>
      </c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</row>
    <row r="206" spans="1:35">
      <c r="A206" s="99"/>
      <c r="B206" s="99"/>
      <c r="C206" s="99"/>
      <c r="D206" s="101">
        <f t="shared" si="30"/>
        <v>0</v>
      </c>
      <c r="E206" s="101">
        <f t="shared" si="30"/>
        <v>0</v>
      </c>
      <c r="F206" s="41">
        <f t="shared" si="31"/>
        <v>0</v>
      </c>
      <c r="G206" s="41">
        <f t="shared" si="31"/>
        <v>0</v>
      </c>
      <c r="H206" s="41">
        <f t="shared" si="32"/>
        <v>0</v>
      </c>
      <c r="I206" s="41">
        <f t="shared" si="33"/>
        <v>0</v>
      </c>
      <c r="J206" s="41">
        <f t="shared" si="34"/>
        <v>0</v>
      </c>
      <c r="K206" s="41">
        <f t="shared" si="35"/>
        <v>0</v>
      </c>
      <c r="L206" s="41">
        <f t="shared" si="36"/>
        <v>0</v>
      </c>
      <c r="M206" s="41">
        <f t="shared" ca="1" si="37"/>
        <v>9.7845530226422367E-3</v>
      </c>
      <c r="N206" s="41">
        <f t="shared" ca="1" si="38"/>
        <v>0</v>
      </c>
      <c r="O206" s="102">
        <f t="shared" ca="1" si="39"/>
        <v>0</v>
      </c>
      <c r="P206" s="41">
        <f t="shared" ca="1" si="40"/>
        <v>0</v>
      </c>
      <c r="Q206" s="41">
        <f t="shared" ca="1" si="41"/>
        <v>0</v>
      </c>
      <c r="R206" s="39">
        <f t="shared" ca="1" si="42"/>
        <v>-9.7845530226422367E-3</v>
      </c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</row>
    <row r="207" spans="1:35">
      <c r="A207" s="99"/>
      <c r="B207" s="99"/>
      <c r="C207" s="99"/>
      <c r="D207" s="101">
        <f t="shared" si="30"/>
        <v>0</v>
      </c>
      <c r="E207" s="101">
        <f t="shared" si="30"/>
        <v>0</v>
      </c>
      <c r="F207" s="41">
        <f t="shared" si="31"/>
        <v>0</v>
      </c>
      <c r="G207" s="41">
        <f t="shared" si="31"/>
        <v>0</v>
      </c>
      <c r="H207" s="41">
        <f t="shared" si="32"/>
        <v>0</v>
      </c>
      <c r="I207" s="41">
        <f t="shared" si="33"/>
        <v>0</v>
      </c>
      <c r="J207" s="41">
        <f t="shared" si="34"/>
        <v>0</v>
      </c>
      <c r="K207" s="41">
        <f t="shared" si="35"/>
        <v>0</v>
      </c>
      <c r="L207" s="41">
        <f t="shared" si="36"/>
        <v>0</v>
      </c>
      <c r="M207" s="41">
        <f t="shared" ca="1" si="37"/>
        <v>9.7845530226422367E-3</v>
      </c>
      <c r="N207" s="41">
        <f t="shared" ca="1" si="38"/>
        <v>0</v>
      </c>
      <c r="O207" s="102">
        <f t="shared" ca="1" si="39"/>
        <v>0</v>
      </c>
      <c r="P207" s="41">
        <f t="shared" ca="1" si="40"/>
        <v>0</v>
      </c>
      <c r="Q207" s="41">
        <f t="shared" ca="1" si="41"/>
        <v>0</v>
      </c>
      <c r="R207" s="39">
        <f t="shared" ca="1" si="42"/>
        <v>-9.7845530226422367E-3</v>
      </c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</row>
    <row r="208" spans="1:35">
      <c r="A208" s="99"/>
      <c r="B208" s="99"/>
      <c r="C208" s="99"/>
      <c r="D208" s="101">
        <f t="shared" si="30"/>
        <v>0</v>
      </c>
      <c r="E208" s="101">
        <f t="shared" si="30"/>
        <v>0</v>
      </c>
      <c r="F208" s="41">
        <f t="shared" si="31"/>
        <v>0</v>
      </c>
      <c r="G208" s="41">
        <f t="shared" si="31"/>
        <v>0</v>
      </c>
      <c r="H208" s="41">
        <f t="shared" si="32"/>
        <v>0</v>
      </c>
      <c r="I208" s="41">
        <f t="shared" si="33"/>
        <v>0</v>
      </c>
      <c r="J208" s="41">
        <f t="shared" si="34"/>
        <v>0</v>
      </c>
      <c r="K208" s="41">
        <f t="shared" si="35"/>
        <v>0</v>
      </c>
      <c r="L208" s="41">
        <f t="shared" si="36"/>
        <v>0</v>
      </c>
      <c r="M208" s="41">
        <f t="shared" ca="1" si="37"/>
        <v>9.7845530226422367E-3</v>
      </c>
      <c r="N208" s="41">
        <f t="shared" ca="1" si="38"/>
        <v>0</v>
      </c>
      <c r="O208" s="102">
        <f t="shared" ca="1" si="39"/>
        <v>0</v>
      </c>
      <c r="P208" s="41">
        <f t="shared" ca="1" si="40"/>
        <v>0</v>
      </c>
      <c r="Q208" s="41">
        <f t="shared" ca="1" si="41"/>
        <v>0</v>
      </c>
      <c r="R208" s="39">
        <f t="shared" ca="1" si="42"/>
        <v>-9.7845530226422367E-3</v>
      </c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</row>
    <row r="209" spans="1:35">
      <c r="A209" s="99"/>
      <c r="B209" s="99"/>
      <c r="C209" s="99"/>
      <c r="D209" s="101">
        <f t="shared" si="30"/>
        <v>0</v>
      </c>
      <c r="E209" s="101">
        <f t="shared" si="30"/>
        <v>0</v>
      </c>
      <c r="F209" s="41">
        <f t="shared" si="31"/>
        <v>0</v>
      </c>
      <c r="G209" s="41">
        <f t="shared" si="31"/>
        <v>0</v>
      </c>
      <c r="H209" s="41">
        <f t="shared" si="32"/>
        <v>0</v>
      </c>
      <c r="I209" s="41">
        <f t="shared" si="33"/>
        <v>0</v>
      </c>
      <c r="J209" s="41">
        <f t="shared" si="34"/>
        <v>0</v>
      </c>
      <c r="K209" s="41">
        <f t="shared" si="35"/>
        <v>0</v>
      </c>
      <c r="L209" s="41">
        <f t="shared" si="36"/>
        <v>0</v>
      </c>
      <c r="M209" s="41">
        <f t="shared" ca="1" si="37"/>
        <v>9.7845530226422367E-3</v>
      </c>
      <c r="N209" s="41">
        <f t="shared" ca="1" si="38"/>
        <v>0</v>
      </c>
      <c r="O209" s="102">
        <f t="shared" ca="1" si="39"/>
        <v>0</v>
      </c>
      <c r="P209" s="41">
        <f t="shared" ca="1" si="40"/>
        <v>0</v>
      </c>
      <c r="Q209" s="41">
        <f t="shared" ca="1" si="41"/>
        <v>0</v>
      </c>
      <c r="R209" s="39">
        <f t="shared" ca="1" si="42"/>
        <v>-9.7845530226422367E-3</v>
      </c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</row>
    <row r="210" spans="1:35">
      <c r="A210" s="99"/>
      <c r="B210" s="99"/>
      <c r="C210" s="99"/>
      <c r="D210" s="101">
        <f t="shared" si="30"/>
        <v>0</v>
      </c>
      <c r="E210" s="101">
        <f t="shared" si="30"/>
        <v>0</v>
      </c>
      <c r="F210" s="41">
        <f t="shared" si="31"/>
        <v>0</v>
      </c>
      <c r="G210" s="41">
        <f t="shared" si="31"/>
        <v>0</v>
      </c>
      <c r="H210" s="41">
        <f t="shared" si="32"/>
        <v>0</v>
      </c>
      <c r="I210" s="41">
        <f t="shared" si="33"/>
        <v>0</v>
      </c>
      <c r="J210" s="41">
        <f t="shared" si="34"/>
        <v>0</v>
      </c>
      <c r="K210" s="41">
        <f t="shared" si="35"/>
        <v>0</v>
      </c>
      <c r="L210" s="41">
        <f t="shared" si="36"/>
        <v>0</v>
      </c>
      <c r="M210" s="41">
        <f t="shared" ca="1" si="37"/>
        <v>9.7845530226422367E-3</v>
      </c>
      <c r="N210" s="41">
        <f t="shared" ca="1" si="38"/>
        <v>0</v>
      </c>
      <c r="O210" s="102">
        <f t="shared" ca="1" si="39"/>
        <v>0</v>
      </c>
      <c r="P210" s="41">
        <f t="shared" ca="1" si="40"/>
        <v>0</v>
      </c>
      <c r="Q210" s="41">
        <f t="shared" ca="1" si="41"/>
        <v>0</v>
      </c>
      <c r="R210" s="39">
        <f t="shared" ca="1" si="42"/>
        <v>-9.7845530226422367E-3</v>
      </c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</row>
    <row r="211" spans="1:35">
      <c r="A211" s="99"/>
      <c r="B211" s="99"/>
      <c r="C211" s="99"/>
      <c r="D211" s="101">
        <f t="shared" si="30"/>
        <v>0</v>
      </c>
      <c r="E211" s="101">
        <f t="shared" si="30"/>
        <v>0</v>
      </c>
      <c r="F211" s="41">
        <f t="shared" si="31"/>
        <v>0</v>
      </c>
      <c r="G211" s="41">
        <f t="shared" si="31"/>
        <v>0</v>
      </c>
      <c r="H211" s="41">
        <f t="shared" si="32"/>
        <v>0</v>
      </c>
      <c r="I211" s="41">
        <f t="shared" si="33"/>
        <v>0</v>
      </c>
      <c r="J211" s="41">
        <f t="shared" si="34"/>
        <v>0</v>
      </c>
      <c r="K211" s="41">
        <f t="shared" si="35"/>
        <v>0</v>
      </c>
      <c r="L211" s="41">
        <f t="shared" si="36"/>
        <v>0</v>
      </c>
      <c r="M211" s="41">
        <f t="shared" ca="1" si="37"/>
        <v>9.7845530226422367E-3</v>
      </c>
      <c r="N211" s="41">
        <f t="shared" ca="1" si="38"/>
        <v>0</v>
      </c>
      <c r="O211" s="102">
        <f t="shared" ca="1" si="39"/>
        <v>0</v>
      </c>
      <c r="P211" s="41">
        <f t="shared" ca="1" si="40"/>
        <v>0</v>
      </c>
      <c r="Q211" s="41">
        <f t="shared" ca="1" si="41"/>
        <v>0</v>
      </c>
      <c r="R211" s="39">
        <f t="shared" ca="1" si="42"/>
        <v>-9.7845530226422367E-3</v>
      </c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</row>
    <row r="212" spans="1:35">
      <c r="A212" s="99"/>
      <c r="B212" s="99"/>
      <c r="C212" s="99"/>
      <c r="D212" s="101">
        <f t="shared" si="30"/>
        <v>0</v>
      </c>
      <c r="E212" s="101">
        <f t="shared" si="30"/>
        <v>0</v>
      </c>
      <c r="F212" s="41">
        <f t="shared" si="31"/>
        <v>0</v>
      </c>
      <c r="G212" s="41">
        <f t="shared" si="31"/>
        <v>0</v>
      </c>
      <c r="H212" s="41">
        <f t="shared" si="32"/>
        <v>0</v>
      </c>
      <c r="I212" s="41">
        <f t="shared" si="33"/>
        <v>0</v>
      </c>
      <c r="J212" s="41">
        <f t="shared" si="34"/>
        <v>0</v>
      </c>
      <c r="K212" s="41">
        <f t="shared" si="35"/>
        <v>0</v>
      </c>
      <c r="L212" s="41">
        <f t="shared" si="36"/>
        <v>0</v>
      </c>
      <c r="M212" s="41">
        <f t="shared" ca="1" si="37"/>
        <v>9.7845530226422367E-3</v>
      </c>
      <c r="N212" s="41">
        <f t="shared" ca="1" si="38"/>
        <v>0</v>
      </c>
      <c r="O212" s="102">
        <f t="shared" ca="1" si="39"/>
        <v>0</v>
      </c>
      <c r="P212" s="41">
        <f t="shared" ca="1" si="40"/>
        <v>0</v>
      </c>
      <c r="Q212" s="41">
        <f t="shared" ca="1" si="41"/>
        <v>0</v>
      </c>
      <c r="R212" s="39">
        <f t="shared" ca="1" si="42"/>
        <v>-9.7845530226422367E-3</v>
      </c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</row>
    <row r="213" spans="1:35">
      <c r="A213" s="99"/>
      <c r="B213" s="99"/>
      <c r="C213" s="99"/>
      <c r="D213" s="101">
        <f t="shared" ref="D213:E276" si="43">A213/A$18</f>
        <v>0</v>
      </c>
      <c r="E213" s="101">
        <f t="shared" si="43"/>
        <v>0</v>
      </c>
      <c r="F213" s="41">
        <f t="shared" ref="F213:G276" si="44">$C213*D213</f>
        <v>0</v>
      </c>
      <c r="G213" s="41">
        <f t="shared" si="44"/>
        <v>0</v>
      </c>
      <c r="H213" s="41">
        <f t="shared" ref="H213:H276" si="45">C213*D213*D213</f>
        <v>0</v>
      </c>
      <c r="I213" s="41">
        <f t="shared" ref="I213:I276" si="46">C213*D213*D213*D213</f>
        <v>0</v>
      </c>
      <c r="J213" s="41">
        <f t="shared" ref="J213:J276" si="47">C213*D213*D213*D213*D213</f>
        <v>0</v>
      </c>
      <c r="K213" s="41">
        <f t="shared" ref="K213:K276" si="48">C213*E213*D213</f>
        <v>0</v>
      </c>
      <c r="L213" s="41">
        <f t="shared" ref="L213:L276" si="49">C213*E213*D213*D213</f>
        <v>0</v>
      </c>
      <c r="M213" s="41">
        <f t="shared" ref="M213:M276" ca="1" si="50">+E$4+E$5*D213+E$6*D213^2</f>
        <v>9.7845530226422367E-3</v>
      </c>
      <c r="N213" s="41">
        <f t="shared" ref="N213:N276" ca="1" si="51">C213*(M213-E213)^2</f>
        <v>0</v>
      </c>
      <c r="O213" s="102">
        <f t="shared" ref="O213:O276" ca="1" si="52">(C213*O$1-O$2*F213+O$3*H213)^2</f>
        <v>0</v>
      </c>
      <c r="P213" s="41">
        <f t="shared" ref="P213:P276" ca="1" si="53">(-C213*O$2+O$4*F213-O$5*H213)^2</f>
        <v>0</v>
      </c>
      <c r="Q213" s="41">
        <f t="shared" ref="Q213:Q276" ca="1" si="54">+(C213*O$3-F213*O$5+H213*O$6)^2</f>
        <v>0</v>
      </c>
      <c r="R213" s="39">
        <f t="shared" ref="R213:R276" ca="1" si="55">+E213-M213</f>
        <v>-9.7845530226422367E-3</v>
      </c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</row>
    <row r="214" spans="1:35">
      <c r="A214" s="99"/>
      <c r="B214" s="99"/>
      <c r="C214" s="99"/>
      <c r="D214" s="101">
        <f t="shared" si="43"/>
        <v>0</v>
      </c>
      <c r="E214" s="101">
        <f t="shared" si="43"/>
        <v>0</v>
      </c>
      <c r="F214" s="41">
        <f t="shared" si="44"/>
        <v>0</v>
      </c>
      <c r="G214" s="41">
        <f t="shared" si="44"/>
        <v>0</v>
      </c>
      <c r="H214" s="41">
        <f t="shared" si="45"/>
        <v>0</v>
      </c>
      <c r="I214" s="41">
        <f t="shared" si="46"/>
        <v>0</v>
      </c>
      <c r="J214" s="41">
        <f t="shared" si="47"/>
        <v>0</v>
      </c>
      <c r="K214" s="41">
        <f t="shared" si="48"/>
        <v>0</v>
      </c>
      <c r="L214" s="41">
        <f t="shared" si="49"/>
        <v>0</v>
      </c>
      <c r="M214" s="41">
        <f t="shared" ca="1" si="50"/>
        <v>9.7845530226422367E-3</v>
      </c>
      <c r="N214" s="41">
        <f t="shared" ca="1" si="51"/>
        <v>0</v>
      </c>
      <c r="O214" s="102">
        <f t="shared" ca="1" si="52"/>
        <v>0</v>
      </c>
      <c r="P214" s="41">
        <f t="shared" ca="1" si="53"/>
        <v>0</v>
      </c>
      <c r="Q214" s="41">
        <f t="shared" ca="1" si="54"/>
        <v>0</v>
      </c>
      <c r="R214" s="39">
        <f t="shared" ca="1" si="55"/>
        <v>-9.7845530226422367E-3</v>
      </c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</row>
    <row r="215" spans="1:35">
      <c r="A215" s="99"/>
      <c r="B215" s="99"/>
      <c r="C215" s="99"/>
      <c r="D215" s="101">
        <f t="shared" si="43"/>
        <v>0</v>
      </c>
      <c r="E215" s="101">
        <f t="shared" si="43"/>
        <v>0</v>
      </c>
      <c r="F215" s="41">
        <f t="shared" si="44"/>
        <v>0</v>
      </c>
      <c r="G215" s="41">
        <f t="shared" si="44"/>
        <v>0</v>
      </c>
      <c r="H215" s="41">
        <f t="shared" si="45"/>
        <v>0</v>
      </c>
      <c r="I215" s="41">
        <f t="shared" si="46"/>
        <v>0</v>
      </c>
      <c r="J215" s="41">
        <f t="shared" si="47"/>
        <v>0</v>
      </c>
      <c r="K215" s="41">
        <f t="shared" si="48"/>
        <v>0</v>
      </c>
      <c r="L215" s="41">
        <f t="shared" si="49"/>
        <v>0</v>
      </c>
      <c r="M215" s="41">
        <f t="shared" ca="1" si="50"/>
        <v>9.7845530226422367E-3</v>
      </c>
      <c r="N215" s="41">
        <f t="shared" ca="1" si="51"/>
        <v>0</v>
      </c>
      <c r="O215" s="102">
        <f t="shared" ca="1" si="52"/>
        <v>0</v>
      </c>
      <c r="P215" s="41">
        <f t="shared" ca="1" si="53"/>
        <v>0</v>
      </c>
      <c r="Q215" s="41">
        <f t="shared" ca="1" si="54"/>
        <v>0</v>
      </c>
      <c r="R215" s="39">
        <f t="shared" ca="1" si="55"/>
        <v>-9.7845530226422367E-3</v>
      </c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</row>
    <row r="216" spans="1:35">
      <c r="A216" s="99"/>
      <c r="B216" s="99"/>
      <c r="C216" s="99"/>
      <c r="D216" s="101">
        <f t="shared" si="43"/>
        <v>0</v>
      </c>
      <c r="E216" s="101">
        <f t="shared" si="43"/>
        <v>0</v>
      </c>
      <c r="F216" s="41">
        <f t="shared" si="44"/>
        <v>0</v>
      </c>
      <c r="G216" s="41">
        <f t="shared" si="44"/>
        <v>0</v>
      </c>
      <c r="H216" s="41">
        <f t="shared" si="45"/>
        <v>0</v>
      </c>
      <c r="I216" s="41">
        <f t="shared" si="46"/>
        <v>0</v>
      </c>
      <c r="J216" s="41">
        <f t="shared" si="47"/>
        <v>0</v>
      </c>
      <c r="K216" s="41">
        <f t="shared" si="48"/>
        <v>0</v>
      </c>
      <c r="L216" s="41">
        <f t="shared" si="49"/>
        <v>0</v>
      </c>
      <c r="M216" s="41">
        <f t="shared" ca="1" si="50"/>
        <v>9.7845530226422367E-3</v>
      </c>
      <c r="N216" s="41">
        <f t="shared" ca="1" si="51"/>
        <v>0</v>
      </c>
      <c r="O216" s="102">
        <f t="shared" ca="1" si="52"/>
        <v>0</v>
      </c>
      <c r="P216" s="41">
        <f t="shared" ca="1" si="53"/>
        <v>0</v>
      </c>
      <c r="Q216" s="41">
        <f t="shared" ca="1" si="54"/>
        <v>0</v>
      </c>
      <c r="R216" s="39">
        <f t="shared" ca="1" si="55"/>
        <v>-9.7845530226422367E-3</v>
      </c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</row>
    <row r="217" spans="1:35">
      <c r="A217" s="99"/>
      <c r="B217" s="99"/>
      <c r="C217" s="99"/>
      <c r="D217" s="101">
        <f t="shared" si="43"/>
        <v>0</v>
      </c>
      <c r="E217" s="101">
        <f t="shared" si="43"/>
        <v>0</v>
      </c>
      <c r="F217" s="41">
        <f t="shared" si="44"/>
        <v>0</v>
      </c>
      <c r="G217" s="41">
        <f t="shared" si="44"/>
        <v>0</v>
      </c>
      <c r="H217" s="41">
        <f t="shared" si="45"/>
        <v>0</v>
      </c>
      <c r="I217" s="41">
        <f t="shared" si="46"/>
        <v>0</v>
      </c>
      <c r="J217" s="41">
        <f t="shared" si="47"/>
        <v>0</v>
      </c>
      <c r="K217" s="41">
        <f t="shared" si="48"/>
        <v>0</v>
      </c>
      <c r="L217" s="41">
        <f t="shared" si="49"/>
        <v>0</v>
      </c>
      <c r="M217" s="41">
        <f t="shared" ca="1" si="50"/>
        <v>9.7845530226422367E-3</v>
      </c>
      <c r="N217" s="41">
        <f t="shared" ca="1" si="51"/>
        <v>0</v>
      </c>
      <c r="O217" s="102">
        <f t="shared" ca="1" si="52"/>
        <v>0</v>
      </c>
      <c r="P217" s="41">
        <f t="shared" ca="1" si="53"/>
        <v>0</v>
      </c>
      <c r="Q217" s="41">
        <f t="shared" ca="1" si="54"/>
        <v>0</v>
      </c>
      <c r="R217" s="39">
        <f t="shared" ca="1" si="55"/>
        <v>-9.7845530226422367E-3</v>
      </c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</row>
    <row r="218" spans="1:35">
      <c r="A218" s="99"/>
      <c r="B218" s="99"/>
      <c r="C218" s="99"/>
      <c r="D218" s="101">
        <f t="shared" si="43"/>
        <v>0</v>
      </c>
      <c r="E218" s="101">
        <f t="shared" si="43"/>
        <v>0</v>
      </c>
      <c r="F218" s="41">
        <f t="shared" si="44"/>
        <v>0</v>
      </c>
      <c r="G218" s="41">
        <f t="shared" si="44"/>
        <v>0</v>
      </c>
      <c r="H218" s="41">
        <f t="shared" si="45"/>
        <v>0</v>
      </c>
      <c r="I218" s="41">
        <f t="shared" si="46"/>
        <v>0</v>
      </c>
      <c r="J218" s="41">
        <f t="shared" si="47"/>
        <v>0</v>
      </c>
      <c r="K218" s="41">
        <f t="shared" si="48"/>
        <v>0</v>
      </c>
      <c r="L218" s="41">
        <f t="shared" si="49"/>
        <v>0</v>
      </c>
      <c r="M218" s="41">
        <f t="shared" ca="1" si="50"/>
        <v>9.7845530226422367E-3</v>
      </c>
      <c r="N218" s="41">
        <f t="shared" ca="1" si="51"/>
        <v>0</v>
      </c>
      <c r="O218" s="102">
        <f t="shared" ca="1" si="52"/>
        <v>0</v>
      </c>
      <c r="P218" s="41">
        <f t="shared" ca="1" si="53"/>
        <v>0</v>
      </c>
      <c r="Q218" s="41">
        <f t="shared" ca="1" si="54"/>
        <v>0</v>
      </c>
      <c r="R218" s="39">
        <f t="shared" ca="1" si="55"/>
        <v>-9.7845530226422367E-3</v>
      </c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</row>
    <row r="219" spans="1:35">
      <c r="A219" s="99"/>
      <c r="B219" s="99"/>
      <c r="C219" s="99"/>
      <c r="D219" s="101">
        <f t="shared" si="43"/>
        <v>0</v>
      </c>
      <c r="E219" s="101">
        <f t="shared" si="43"/>
        <v>0</v>
      </c>
      <c r="F219" s="41">
        <f t="shared" si="44"/>
        <v>0</v>
      </c>
      <c r="G219" s="41">
        <f t="shared" si="44"/>
        <v>0</v>
      </c>
      <c r="H219" s="41">
        <f t="shared" si="45"/>
        <v>0</v>
      </c>
      <c r="I219" s="41">
        <f t="shared" si="46"/>
        <v>0</v>
      </c>
      <c r="J219" s="41">
        <f t="shared" si="47"/>
        <v>0</v>
      </c>
      <c r="K219" s="41">
        <f t="shared" si="48"/>
        <v>0</v>
      </c>
      <c r="L219" s="41">
        <f t="shared" si="49"/>
        <v>0</v>
      </c>
      <c r="M219" s="41">
        <f t="shared" ca="1" si="50"/>
        <v>9.7845530226422367E-3</v>
      </c>
      <c r="N219" s="41">
        <f t="shared" ca="1" si="51"/>
        <v>0</v>
      </c>
      <c r="O219" s="102">
        <f t="shared" ca="1" si="52"/>
        <v>0</v>
      </c>
      <c r="P219" s="41">
        <f t="shared" ca="1" si="53"/>
        <v>0</v>
      </c>
      <c r="Q219" s="41">
        <f t="shared" ca="1" si="54"/>
        <v>0</v>
      </c>
      <c r="R219" s="39">
        <f t="shared" ca="1" si="55"/>
        <v>-9.7845530226422367E-3</v>
      </c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</row>
    <row r="220" spans="1:35">
      <c r="A220" s="99"/>
      <c r="B220" s="99"/>
      <c r="C220" s="99"/>
      <c r="D220" s="101">
        <f t="shared" si="43"/>
        <v>0</v>
      </c>
      <c r="E220" s="101">
        <f t="shared" si="43"/>
        <v>0</v>
      </c>
      <c r="F220" s="41">
        <f t="shared" si="44"/>
        <v>0</v>
      </c>
      <c r="G220" s="41">
        <f t="shared" si="44"/>
        <v>0</v>
      </c>
      <c r="H220" s="41">
        <f t="shared" si="45"/>
        <v>0</v>
      </c>
      <c r="I220" s="41">
        <f t="shared" si="46"/>
        <v>0</v>
      </c>
      <c r="J220" s="41">
        <f t="shared" si="47"/>
        <v>0</v>
      </c>
      <c r="K220" s="41">
        <f t="shared" si="48"/>
        <v>0</v>
      </c>
      <c r="L220" s="41">
        <f t="shared" si="49"/>
        <v>0</v>
      </c>
      <c r="M220" s="41">
        <f t="shared" ca="1" si="50"/>
        <v>9.7845530226422367E-3</v>
      </c>
      <c r="N220" s="41">
        <f t="shared" ca="1" si="51"/>
        <v>0</v>
      </c>
      <c r="O220" s="102">
        <f t="shared" ca="1" si="52"/>
        <v>0</v>
      </c>
      <c r="P220" s="41">
        <f t="shared" ca="1" si="53"/>
        <v>0</v>
      </c>
      <c r="Q220" s="41">
        <f t="shared" ca="1" si="54"/>
        <v>0</v>
      </c>
      <c r="R220" s="39">
        <f t="shared" ca="1" si="55"/>
        <v>-9.7845530226422367E-3</v>
      </c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</row>
    <row r="221" spans="1:35">
      <c r="A221" s="99"/>
      <c r="B221" s="99"/>
      <c r="C221" s="99"/>
      <c r="D221" s="101">
        <f t="shared" si="43"/>
        <v>0</v>
      </c>
      <c r="E221" s="101">
        <f t="shared" si="43"/>
        <v>0</v>
      </c>
      <c r="F221" s="41">
        <f t="shared" si="44"/>
        <v>0</v>
      </c>
      <c r="G221" s="41">
        <f t="shared" si="44"/>
        <v>0</v>
      </c>
      <c r="H221" s="41">
        <f t="shared" si="45"/>
        <v>0</v>
      </c>
      <c r="I221" s="41">
        <f t="shared" si="46"/>
        <v>0</v>
      </c>
      <c r="J221" s="41">
        <f t="shared" si="47"/>
        <v>0</v>
      </c>
      <c r="K221" s="41">
        <f t="shared" si="48"/>
        <v>0</v>
      </c>
      <c r="L221" s="41">
        <f t="shared" si="49"/>
        <v>0</v>
      </c>
      <c r="M221" s="41">
        <f t="shared" ca="1" si="50"/>
        <v>9.7845530226422367E-3</v>
      </c>
      <c r="N221" s="41">
        <f t="shared" ca="1" si="51"/>
        <v>0</v>
      </c>
      <c r="O221" s="102">
        <f t="shared" ca="1" si="52"/>
        <v>0</v>
      </c>
      <c r="P221" s="41">
        <f t="shared" ca="1" si="53"/>
        <v>0</v>
      </c>
      <c r="Q221" s="41">
        <f t="shared" ca="1" si="54"/>
        <v>0</v>
      </c>
      <c r="R221" s="39">
        <f t="shared" ca="1" si="55"/>
        <v>-9.7845530226422367E-3</v>
      </c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</row>
    <row r="222" spans="1:35">
      <c r="A222" s="99"/>
      <c r="B222" s="99"/>
      <c r="C222" s="99"/>
      <c r="D222" s="101">
        <f t="shared" si="43"/>
        <v>0</v>
      </c>
      <c r="E222" s="101">
        <f t="shared" si="43"/>
        <v>0</v>
      </c>
      <c r="F222" s="41">
        <f t="shared" si="44"/>
        <v>0</v>
      </c>
      <c r="G222" s="41">
        <f t="shared" si="44"/>
        <v>0</v>
      </c>
      <c r="H222" s="41">
        <f t="shared" si="45"/>
        <v>0</v>
      </c>
      <c r="I222" s="41">
        <f t="shared" si="46"/>
        <v>0</v>
      </c>
      <c r="J222" s="41">
        <f t="shared" si="47"/>
        <v>0</v>
      </c>
      <c r="K222" s="41">
        <f t="shared" si="48"/>
        <v>0</v>
      </c>
      <c r="L222" s="41">
        <f t="shared" si="49"/>
        <v>0</v>
      </c>
      <c r="M222" s="41">
        <f t="shared" ca="1" si="50"/>
        <v>9.7845530226422367E-3</v>
      </c>
      <c r="N222" s="41">
        <f t="shared" ca="1" si="51"/>
        <v>0</v>
      </c>
      <c r="O222" s="102">
        <f t="shared" ca="1" si="52"/>
        <v>0</v>
      </c>
      <c r="P222" s="41">
        <f t="shared" ca="1" si="53"/>
        <v>0</v>
      </c>
      <c r="Q222" s="41">
        <f t="shared" ca="1" si="54"/>
        <v>0</v>
      </c>
      <c r="R222" s="39">
        <f t="shared" ca="1" si="55"/>
        <v>-9.7845530226422367E-3</v>
      </c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</row>
    <row r="223" spans="1:35">
      <c r="A223" s="99"/>
      <c r="B223" s="99"/>
      <c r="C223" s="99"/>
      <c r="D223" s="101">
        <f t="shared" si="43"/>
        <v>0</v>
      </c>
      <c r="E223" s="101">
        <f t="shared" si="43"/>
        <v>0</v>
      </c>
      <c r="F223" s="41">
        <f t="shared" si="44"/>
        <v>0</v>
      </c>
      <c r="G223" s="41">
        <f t="shared" si="44"/>
        <v>0</v>
      </c>
      <c r="H223" s="41">
        <f t="shared" si="45"/>
        <v>0</v>
      </c>
      <c r="I223" s="41">
        <f t="shared" si="46"/>
        <v>0</v>
      </c>
      <c r="J223" s="41">
        <f t="shared" si="47"/>
        <v>0</v>
      </c>
      <c r="K223" s="41">
        <f t="shared" si="48"/>
        <v>0</v>
      </c>
      <c r="L223" s="41">
        <f t="shared" si="49"/>
        <v>0</v>
      </c>
      <c r="M223" s="41">
        <f t="shared" ca="1" si="50"/>
        <v>9.7845530226422367E-3</v>
      </c>
      <c r="N223" s="41">
        <f t="shared" ca="1" si="51"/>
        <v>0</v>
      </c>
      <c r="O223" s="102">
        <f t="shared" ca="1" si="52"/>
        <v>0</v>
      </c>
      <c r="P223" s="41">
        <f t="shared" ca="1" si="53"/>
        <v>0</v>
      </c>
      <c r="Q223" s="41">
        <f t="shared" ca="1" si="54"/>
        <v>0</v>
      </c>
      <c r="R223" s="39">
        <f t="shared" ca="1" si="55"/>
        <v>-9.7845530226422367E-3</v>
      </c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</row>
    <row r="224" spans="1:35">
      <c r="A224" s="99"/>
      <c r="B224" s="99"/>
      <c r="C224" s="99"/>
      <c r="D224" s="101">
        <f t="shared" si="43"/>
        <v>0</v>
      </c>
      <c r="E224" s="101">
        <f t="shared" si="43"/>
        <v>0</v>
      </c>
      <c r="F224" s="41">
        <f t="shared" si="44"/>
        <v>0</v>
      </c>
      <c r="G224" s="41">
        <f t="shared" si="44"/>
        <v>0</v>
      </c>
      <c r="H224" s="41">
        <f t="shared" si="45"/>
        <v>0</v>
      </c>
      <c r="I224" s="41">
        <f t="shared" si="46"/>
        <v>0</v>
      </c>
      <c r="J224" s="41">
        <f t="shared" si="47"/>
        <v>0</v>
      </c>
      <c r="K224" s="41">
        <f t="shared" si="48"/>
        <v>0</v>
      </c>
      <c r="L224" s="41">
        <f t="shared" si="49"/>
        <v>0</v>
      </c>
      <c r="M224" s="41">
        <f t="shared" ca="1" si="50"/>
        <v>9.7845530226422367E-3</v>
      </c>
      <c r="N224" s="41">
        <f t="shared" ca="1" si="51"/>
        <v>0</v>
      </c>
      <c r="O224" s="102">
        <f t="shared" ca="1" si="52"/>
        <v>0</v>
      </c>
      <c r="P224" s="41">
        <f t="shared" ca="1" si="53"/>
        <v>0</v>
      </c>
      <c r="Q224" s="41">
        <f t="shared" ca="1" si="54"/>
        <v>0</v>
      </c>
      <c r="R224" s="39">
        <f t="shared" ca="1" si="55"/>
        <v>-9.7845530226422367E-3</v>
      </c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</row>
    <row r="225" spans="1:35">
      <c r="A225" s="99"/>
      <c r="B225" s="99"/>
      <c r="C225" s="99"/>
      <c r="D225" s="101">
        <f t="shared" si="43"/>
        <v>0</v>
      </c>
      <c r="E225" s="101">
        <f t="shared" si="43"/>
        <v>0</v>
      </c>
      <c r="F225" s="41">
        <f t="shared" si="44"/>
        <v>0</v>
      </c>
      <c r="G225" s="41">
        <f t="shared" si="44"/>
        <v>0</v>
      </c>
      <c r="H225" s="41">
        <f t="shared" si="45"/>
        <v>0</v>
      </c>
      <c r="I225" s="41">
        <f t="shared" si="46"/>
        <v>0</v>
      </c>
      <c r="J225" s="41">
        <f t="shared" si="47"/>
        <v>0</v>
      </c>
      <c r="K225" s="41">
        <f t="shared" si="48"/>
        <v>0</v>
      </c>
      <c r="L225" s="41">
        <f t="shared" si="49"/>
        <v>0</v>
      </c>
      <c r="M225" s="41">
        <f t="shared" ca="1" si="50"/>
        <v>9.7845530226422367E-3</v>
      </c>
      <c r="N225" s="41">
        <f t="shared" ca="1" si="51"/>
        <v>0</v>
      </c>
      <c r="O225" s="102">
        <f t="shared" ca="1" si="52"/>
        <v>0</v>
      </c>
      <c r="P225" s="41">
        <f t="shared" ca="1" si="53"/>
        <v>0</v>
      </c>
      <c r="Q225" s="41">
        <f t="shared" ca="1" si="54"/>
        <v>0</v>
      </c>
      <c r="R225" s="39">
        <f t="shared" ca="1" si="55"/>
        <v>-9.7845530226422367E-3</v>
      </c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</row>
    <row r="226" spans="1:35">
      <c r="A226" s="99"/>
      <c r="B226" s="99"/>
      <c r="C226" s="99"/>
      <c r="D226" s="101">
        <f t="shared" si="43"/>
        <v>0</v>
      </c>
      <c r="E226" s="101">
        <f t="shared" si="43"/>
        <v>0</v>
      </c>
      <c r="F226" s="41">
        <f t="shared" si="44"/>
        <v>0</v>
      </c>
      <c r="G226" s="41">
        <f t="shared" si="44"/>
        <v>0</v>
      </c>
      <c r="H226" s="41">
        <f t="shared" si="45"/>
        <v>0</v>
      </c>
      <c r="I226" s="41">
        <f t="shared" si="46"/>
        <v>0</v>
      </c>
      <c r="J226" s="41">
        <f t="shared" si="47"/>
        <v>0</v>
      </c>
      <c r="K226" s="41">
        <f t="shared" si="48"/>
        <v>0</v>
      </c>
      <c r="L226" s="41">
        <f t="shared" si="49"/>
        <v>0</v>
      </c>
      <c r="M226" s="41">
        <f t="shared" ca="1" si="50"/>
        <v>9.7845530226422367E-3</v>
      </c>
      <c r="N226" s="41">
        <f t="shared" ca="1" si="51"/>
        <v>0</v>
      </c>
      <c r="O226" s="102">
        <f t="shared" ca="1" si="52"/>
        <v>0</v>
      </c>
      <c r="P226" s="41">
        <f t="shared" ca="1" si="53"/>
        <v>0</v>
      </c>
      <c r="Q226" s="41">
        <f t="shared" ca="1" si="54"/>
        <v>0</v>
      </c>
      <c r="R226" s="39">
        <f t="shared" ca="1" si="55"/>
        <v>-9.7845530226422367E-3</v>
      </c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</row>
    <row r="227" spans="1:35">
      <c r="A227" s="99"/>
      <c r="B227" s="99"/>
      <c r="C227" s="99"/>
      <c r="D227" s="101">
        <f t="shared" si="43"/>
        <v>0</v>
      </c>
      <c r="E227" s="101">
        <f t="shared" si="43"/>
        <v>0</v>
      </c>
      <c r="F227" s="41">
        <f t="shared" si="44"/>
        <v>0</v>
      </c>
      <c r="G227" s="41">
        <f t="shared" si="44"/>
        <v>0</v>
      </c>
      <c r="H227" s="41">
        <f t="shared" si="45"/>
        <v>0</v>
      </c>
      <c r="I227" s="41">
        <f t="shared" si="46"/>
        <v>0</v>
      </c>
      <c r="J227" s="41">
        <f t="shared" si="47"/>
        <v>0</v>
      </c>
      <c r="K227" s="41">
        <f t="shared" si="48"/>
        <v>0</v>
      </c>
      <c r="L227" s="41">
        <f t="shared" si="49"/>
        <v>0</v>
      </c>
      <c r="M227" s="41">
        <f t="shared" ca="1" si="50"/>
        <v>9.7845530226422367E-3</v>
      </c>
      <c r="N227" s="41">
        <f t="shared" ca="1" si="51"/>
        <v>0</v>
      </c>
      <c r="O227" s="102">
        <f t="shared" ca="1" si="52"/>
        <v>0</v>
      </c>
      <c r="P227" s="41">
        <f t="shared" ca="1" si="53"/>
        <v>0</v>
      </c>
      <c r="Q227" s="41">
        <f t="shared" ca="1" si="54"/>
        <v>0</v>
      </c>
      <c r="R227" s="39">
        <f t="shared" ca="1" si="55"/>
        <v>-9.7845530226422367E-3</v>
      </c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</row>
    <row r="228" spans="1:35">
      <c r="A228" s="99"/>
      <c r="B228" s="99"/>
      <c r="C228" s="99"/>
      <c r="D228" s="101">
        <f t="shared" si="43"/>
        <v>0</v>
      </c>
      <c r="E228" s="101">
        <f t="shared" si="43"/>
        <v>0</v>
      </c>
      <c r="F228" s="41">
        <f t="shared" si="44"/>
        <v>0</v>
      </c>
      <c r="G228" s="41">
        <f t="shared" si="44"/>
        <v>0</v>
      </c>
      <c r="H228" s="41">
        <f t="shared" si="45"/>
        <v>0</v>
      </c>
      <c r="I228" s="41">
        <f t="shared" si="46"/>
        <v>0</v>
      </c>
      <c r="J228" s="41">
        <f t="shared" si="47"/>
        <v>0</v>
      </c>
      <c r="K228" s="41">
        <f t="shared" si="48"/>
        <v>0</v>
      </c>
      <c r="L228" s="41">
        <f t="shared" si="49"/>
        <v>0</v>
      </c>
      <c r="M228" s="41">
        <f t="shared" ca="1" si="50"/>
        <v>9.7845530226422367E-3</v>
      </c>
      <c r="N228" s="41">
        <f t="shared" ca="1" si="51"/>
        <v>0</v>
      </c>
      <c r="O228" s="102">
        <f t="shared" ca="1" si="52"/>
        <v>0</v>
      </c>
      <c r="P228" s="41">
        <f t="shared" ca="1" si="53"/>
        <v>0</v>
      </c>
      <c r="Q228" s="41">
        <f t="shared" ca="1" si="54"/>
        <v>0</v>
      </c>
      <c r="R228" s="39">
        <f t="shared" ca="1" si="55"/>
        <v>-9.7845530226422367E-3</v>
      </c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</row>
    <row r="229" spans="1:35">
      <c r="A229" s="99"/>
      <c r="B229" s="99"/>
      <c r="C229" s="99"/>
      <c r="D229" s="101">
        <f t="shared" si="43"/>
        <v>0</v>
      </c>
      <c r="E229" s="101">
        <f t="shared" si="43"/>
        <v>0</v>
      </c>
      <c r="F229" s="41">
        <f t="shared" si="44"/>
        <v>0</v>
      </c>
      <c r="G229" s="41">
        <f t="shared" si="44"/>
        <v>0</v>
      </c>
      <c r="H229" s="41">
        <f t="shared" si="45"/>
        <v>0</v>
      </c>
      <c r="I229" s="41">
        <f t="shared" si="46"/>
        <v>0</v>
      </c>
      <c r="J229" s="41">
        <f t="shared" si="47"/>
        <v>0</v>
      </c>
      <c r="K229" s="41">
        <f t="shared" si="48"/>
        <v>0</v>
      </c>
      <c r="L229" s="41">
        <f t="shared" si="49"/>
        <v>0</v>
      </c>
      <c r="M229" s="41">
        <f t="shared" ca="1" si="50"/>
        <v>9.7845530226422367E-3</v>
      </c>
      <c r="N229" s="41">
        <f t="shared" ca="1" si="51"/>
        <v>0</v>
      </c>
      <c r="O229" s="102">
        <f t="shared" ca="1" si="52"/>
        <v>0</v>
      </c>
      <c r="P229" s="41">
        <f t="shared" ca="1" si="53"/>
        <v>0</v>
      </c>
      <c r="Q229" s="41">
        <f t="shared" ca="1" si="54"/>
        <v>0</v>
      </c>
      <c r="R229" s="39">
        <f t="shared" ca="1" si="55"/>
        <v>-9.7845530226422367E-3</v>
      </c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</row>
    <row r="230" spans="1:35">
      <c r="A230" s="99"/>
      <c r="B230" s="99"/>
      <c r="C230" s="99"/>
      <c r="D230" s="101">
        <f t="shared" si="43"/>
        <v>0</v>
      </c>
      <c r="E230" s="101">
        <f t="shared" si="43"/>
        <v>0</v>
      </c>
      <c r="F230" s="41">
        <f t="shared" si="44"/>
        <v>0</v>
      </c>
      <c r="G230" s="41">
        <f t="shared" si="44"/>
        <v>0</v>
      </c>
      <c r="H230" s="41">
        <f t="shared" si="45"/>
        <v>0</v>
      </c>
      <c r="I230" s="41">
        <f t="shared" si="46"/>
        <v>0</v>
      </c>
      <c r="J230" s="41">
        <f t="shared" si="47"/>
        <v>0</v>
      </c>
      <c r="K230" s="41">
        <f t="shared" si="48"/>
        <v>0</v>
      </c>
      <c r="L230" s="41">
        <f t="shared" si="49"/>
        <v>0</v>
      </c>
      <c r="M230" s="41">
        <f t="shared" ca="1" si="50"/>
        <v>9.7845530226422367E-3</v>
      </c>
      <c r="N230" s="41">
        <f t="shared" ca="1" si="51"/>
        <v>0</v>
      </c>
      <c r="O230" s="102">
        <f t="shared" ca="1" si="52"/>
        <v>0</v>
      </c>
      <c r="P230" s="41">
        <f t="shared" ca="1" si="53"/>
        <v>0</v>
      </c>
      <c r="Q230" s="41">
        <f t="shared" ca="1" si="54"/>
        <v>0</v>
      </c>
      <c r="R230" s="39">
        <f t="shared" ca="1" si="55"/>
        <v>-9.7845530226422367E-3</v>
      </c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</row>
    <row r="231" spans="1:35">
      <c r="A231" s="99"/>
      <c r="B231" s="99"/>
      <c r="C231" s="99"/>
      <c r="D231" s="101">
        <f t="shared" si="43"/>
        <v>0</v>
      </c>
      <c r="E231" s="101">
        <f t="shared" si="43"/>
        <v>0</v>
      </c>
      <c r="F231" s="41">
        <f t="shared" si="44"/>
        <v>0</v>
      </c>
      <c r="G231" s="41">
        <f t="shared" si="44"/>
        <v>0</v>
      </c>
      <c r="H231" s="41">
        <f t="shared" si="45"/>
        <v>0</v>
      </c>
      <c r="I231" s="41">
        <f t="shared" si="46"/>
        <v>0</v>
      </c>
      <c r="J231" s="41">
        <f t="shared" si="47"/>
        <v>0</v>
      </c>
      <c r="K231" s="41">
        <f t="shared" si="48"/>
        <v>0</v>
      </c>
      <c r="L231" s="41">
        <f t="shared" si="49"/>
        <v>0</v>
      </c>
      <c r="M231" s="41">
        <f t="shared" ca="1" si="50"/>
        <v>9.7845530226422367E-3</v>
      </c>
      <c r="N231" s="41">
        <f t="shared" ca="1" si="51"/>
        <v>0</v>
      </c>
      <c r="O231" s="102">
        <f t="shared" ca="1" si="52"/>
        <v>0</v>
      </c>
      <c r="P231" s="41">
        <f t="shared" ca="1" si="53"/>
        <v>0</v>
      </c>
      <c r="Q231" s="41">
        <f t="shared" ca="1" si="54"/>
        <v>0</v>
      </c>
      <c r="R231" s="39">
        <f t="shared" ca="1" si="55"/>
        <v>-9.7845530226422367E-3</v>
      </c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</row>
    <row r="232" spans="1:35">
      <c r="A232" s="99"/>
      <c r="B232" s="99"/>
      <c r="C232" s="99"/>
      <c r="D232" s="101">
        <f t="shared" si="43"/>
        <v>0</v>
      </c>
      <c r="E232" s="101">
        <f t="shared" si="43"/>
        <v>0</v>
      </c>
      <c r="F232" s="41">
        <f t="shared" si="44"/>
        <v>0</v>
      </c>
      <c r="G232" s="41">
        <f t="shared" si="44"/>
        <v>0</v>
      </c>
      <c r="H232" s="41">
        <f t="shared" si="45"/>
        <v>0</v>
      </c>
      <c r="I232" s="41">
        <f t="shared" si="46"/>
        <v>0</v>
      </c>
      <c r="J232" s="41">
        <f t="shared" si="47"/>
        <v>0</v>
      </c>
      <c r="K232" s="41">
        <f t="shared" si="48"/>
        <v>0</v>
      </c>
      <c r="L232" s="41">
        <f t="shared" si="49"/>
        <v>0</v>
      </c>
      <c r="M232" s="41">
        <f t="shared" ca="1" si="50"/>
        <v>9.7845530226422367E-3</v>
      </c>
      <c r="N232" s="41">
        <f t="shared" ca="1" si="51"/>
        <v>0</v>
      </c>
      <c r="O232" s="102">
        <f t="shared" ca="1" si="52"/>
        <v>0</v>
      </c>
      <c r="P232" s="41">
        <f t="shared" ca="1" si="53"/>
        <v>0</v>
      </c>
      <c r="Q232" s="41">
        <f t="shared" ca="1" si="54"/>
        <v>0</v>
      </c>
      <c r="R232" s="39">
        <f t="shared" ca="1" si="55"/>
        <v>-9.7845530226422367E-3</v>
      </c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</row>
    <row r="233" spans="1:35">
      <c r="A233" s="99"/>
      <c r="B233" s="99"/>
      <c r="C233" s="99"/>
      <c r="D233" s="101">
        <f t="shared" si="43"/>
        <v>0</v>
      </c>
      <c r="E233" s="101">
        <f t="shared" si="43"/>
        <v>0</v>
      </c>
      <c r="F233" s="41">
        <f t="shared" si="44"/>
        <v>0</v>
      </c>
      <c r="G233" s="41">
        <f t="shared" si="44"/>
        <v>0</v>
      </c>
      <c r="H233" s="41">
        <f t="shared" si="45"/>
        <v>0</v>
      </c>
      <c r="I233" s="41">
        <f t="shared" si="46"/>
        <v>0</v>
      </c>
      <c r="J233" s="41">
        <f t="shared" si="47"/>
        <v>0</v>
      </c>
      <c r="K233" s="41">
        <f t="shared" si="48"/>
        <v>0</v>
      </c>
      <c r="L233" s="41">
        <f t="shared" si="49"/>
        <v>0</v>
      </c>
      <c r="M233" s="41">
        <f t="shared" ca="1" si="50"/>
        <v>9.7845530226422367E-3</v>
      </c>
      <c r="N233" s="41">
        <f t="shared" ca="1" si="51"/>
        <v>0</v>
      </c>
      <c r="O233" s="102">
        <f t="shared" ca="1" si="52"/>
        <v>0</v>
      </c>
      <c r="P233" s="41">
        <f t="shared" ca="1" si="53"/>
        <v>0</v>
      </c>
      <c r="Q233" s="41">
        <f t="shared" ca="1" si="54"/>
        <v>0</v>
      </c>
      <c r="R233" s="39">
        <f t="shared" ca="1" si="55"/>
        <v>-9.7845530226422367E-3</v>
      </c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</row>
    <row r="234" spans="1:35">
      <c r="A234" s="99"/>
      <c r="B234" s="99"/>
      <c r="C234" s="99"/>
      <c r="D234" s="101">
        <f t="shared" si="43"/>
        <v>0</v>
      </c>
      <c r="E234" s="101">
        <f t="shared" si="43"/>
        <v>0</v>
      </c>
      <c r="F234" s="41">
        <f t="shared" si="44"/>
        <v>0</v>
      </c>
      <c r="G234" s="41">
        <f t="shared" si="44"/>
        <v>0</v>
      </c>
      <c r="H234" s="41">
        <f t="shared" si="45"/>
        <v>0</v>
      </c>
      <c r="I234" s="41">
        <f t="shared" si="46"/>
        <v>0</v>
      </c>
      <c r="J234" s="41">
        <f t="shared" si="47"/>
        <v>0</v>
      </c>
      <c r="K234" s="41">
        <f t="shared" si="48"/>
        <v>0</v>
      </c>
      <c r="L234" s="41">
        <f t="shared" si="49"/>
        <v>0</v>
      </c>
      <c r="M234" s="41">
        <f t="shared" ca="1" si="50"/>
        <v>9.7845530226422367E-3</v>
      </c>
      <c r="N234" s="41">
        <f t="shared" ca="1" si="51"/>
        <v>0</v>
      </c>
      <c r="O234" s="102">
        <f t="shared" ca="1" si="52"/>
        <v>0</v>
      </c>
      <c r="P234" s="41">
        <f t="shared" ca="1" si="53"/>
        <v>0</v>
      </c>
      <c r="Q234" s="41">
        <f t="shared" ca="1" si="54"/>
        <v>0</v>
      </c>
      <c r="R234" s="39">
        <f t="shared" ca="1" si="55"/>
        <v>-9.7845530226422367E-3</v>
      </c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</row>
    <row r="235" spans="1:35">
      <c r="A235" s="99"/>
      <c r="B235" s="99"/>
      <c r="C235" s="99"/>
      <c r="D235" s="101">
        <f t="shared" si="43"/>
        <v>0</v>
      </c>
      <c r="E235" s="101">
        <f t="shared" si="43"/>
        <v>0</v>
      </c>
      <c r="F235" s="41">
        <f t="shared" si="44"/>
        <v>0</v>
      </c>
      <c r="G235" s="41">
        <f t="shared" si="44"/>
        <v>0</v>
      </c>
      <c r="H235" s="41">
        <f t="shared" si="45"/>
        <v>0</v>
      </c>
      <c r="I235" s="41">
        <f t="shared" si="46"/>
        <v>0</v>
      </c>
      <c r="J235" s="41">
        <f t="shared" si="47"/>
        <v>0</v>
      </c>
      <c r="K235" s="41">
        <f t="shared" si="48"/>
        <v>0</v>
      </c>
      <c r="L235" s="41">
        <f t="shared" si="49"/>
        <v>0</v>
      </c>
      <c r="M235" s="41">
        <f t="shared" ca="1" si="50"/>
        <v>9.7845530226422367E-3</v>
      </c>
      <c r="N235" s="41">
        <f t="shared" ca="1" si="51"/>
        <v>0</v>
      </c>
      <c r="O235" s="102">
        <f t="shared" ca="1" si="52"/>
        <v>0</v>
      </c>
      <c r="P235" s="41">
        <f t="shared" ca="1" si="53"/>
        <v>0</v>
      </c>
      <c r="Q235" s="41">
        <f t="shared" ca="1" si="54"/>
        <v>0</v>
      </c>
      <c r="R235" s="39">
        <f t="shared" ca="1" si="55"/>
        <v>-9.7845530226422367E-3</v>
      </c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</row>
    <row r="236" spans="1:35">
      <c r="A236" s="99"/>
      <c r="B236" s="99"/>
      <c r="C236" s="99"/>
      <c r="D236" s="101">
        <f t="shared" si="43"/>
        <v>0</v>
      </c>
      <c r="E236" s="101">
        <f t="shared" si="43"/>
        <v>0</v>
      </c>
      <c r="F236" s="41">
        <f t="shared" si="44"/>
        <v>0</v>
      </c>
      <c r="G236" s="41">
        <f t="shared" si="44"/>
        <v>0</v>
      </c>
      <c r="H236" s="41">
        <f t="shared" si="45"/>
        <v>0</v>
      </c>
      <c r="I236" s="41">
        <f t="shared" si="46"/>
        <v>0</v>
      </c>
      <c r="J236" s="41">
        <f t="shared" si="47"/>
        <v>0</v>
      </c>
      <c r="K236" s="41">
        <f t="shared" si="48"/>
        <v>0</v>
      </c>
      <c r="L236" s="41">
        <f t="shared" si="49"/>
        <v>0</v>
      </c>
      <c r="M236" s="41">
        <f t="shared" ca="1" si="50"/>
        <v>9.7845530226422367E-3</v>
      </c>
      <c r="N236" s="41">
        <f t="shared" ca="1" si="51"/>
        <v>0</v>
      </c>
      <c r="O236" s="102">
        <f t="shared" ca="1" si="52"/>
        <v>0</v>
      </c>
      <c r="P236" s="41">
        <f t="shared" ca="1" si="53"/>
        <v>0</v>
      </c>
      <c r="Q236" s="41">
        <f t="shared" ca="1" si="54"/>
        <v>0</v>
      </c>
      <c r="R236" s="39">
        <f t="shared" ca="1" si="55"/>
        <v>-9.7845530226422367E-3</v>
      </c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</row>
    <row r="237" spans="1:35">
      <c r="A237" s="99"/>
      <c r="B237" s="99"/>
      <c r="C237" s="99"/>
      <c r="D237" s="101">
        <f t="shared" si="43"/>
        <v>0</v>
      </c>
      <c r="E237" s="101">
        <f t="shared" si="43"/>
        <v>0</v>
      </c>
      <c r="F237" s="41">
        <f t="shared" si="44"/>
        <v>0</v>
      </c>
      <c r="G237" s="41">
        <f t="shared" si="44"/>
        <v>0</v>
      </c>
      <c r="H237" s="41">
        <f t="shared" si="45"/>
        <v>0</v>
      </c>
      <c r="I237" s="41">
        <f t="shared" si="46"/>
        <v>0</v>
      </c>
      <c r="J237" s="41">
        <f t="shared" si="47"/>
        <v>0</v>
      </c>
      <c r="K237" s="41">
        <f t="shared" si="48"/>
        <v>0</v>
      </c>
      <c r="L237" s="41">
        <f t="shared" si="49"/>
        <v>0</v>
      </c>
      <c r="M237" s="41">
        <f t="shared" ca="1" si="50"/>
        <v>9.7845530226422367E-3</v>
      </c>
      <c r="N237" s="41">
        <f t="shared" ca="1" si="51"/>
        <v>0</v>
      </c>
      <c r="O237" s="102">
        <f t="shared" ca="1" si="52"/>
        <v>0</v>
      </c>
      <c r="P237" s="41">
        <f t="shared" ca="1" si="53"/>
        <v>0</v>
      </c>
      <c r="Q237" s="41">
        <f t="shared" ca="1" si="54"/>
        <v>0</v>
      </c>
      <c r="R237" s="39">
        <f t="shared" ca="1" si="55"/>
        <v>-9.7845530226422367E-3</v>
      </c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</row>
    <row r="238" spans="1:35">
      <c r="A238" s="99"/>
      <c r="B238" s="99"/>
      <c r="C238" s="99"/>
      <c r="D238" s="101">
        <f t="shared" si="43"/>
        <v>0</v>
      </c>
      <c r="E238" s="101">
        <f t="shared" si="43"/>
        <v>0</v>
      </c>
      <c r="F238" s="41">
        <f t="shared" si="44"/>
        <v>0</v>
      </c>
      <c r="G238" s="41">
        <f t="shared" si="44"/>
        <v>0</v>
      </c>
      <c r="H238" s="41">
        <f t="shared" si="45"/>
        <v>0</v>
      </c>
      <c r="I238" s="41">
        <f t="shared" si="46"/>
        <v>0</v>
      </c>
      <c r="J238" s="41">
        <f t="shared" si="47"/>
        <v>0</v>
      </c>
      <c r="K238" s="41">
        <f t="shared" si="48"/>
        <v>0</v>
      </c>
      <c r="L238" s="41">
        <f t="shared" si="49"/>
        <v>0</v>
      </c>
      <c r="M238" s="41">
        <f t="shared" ca="1" si="50"/>
        <v>9.7845530226422367E-3</v>
      </c>
      <c r="N238" s="41">
        <f t="shared" ca="1" si="51"/>
        <v>0</v>
      </c>
      <c r="O238" s="102">
        <f t="shared" ca="1" si="52"/>
        <v>0</v>
      </c>
      <c r="P238" s="41">
        <f t="shared" ca="1" si="53"/>
        <v>0</v>
      </c>
      <c r="Q238" s="41">
        <f t="shared" ca="1" si="54"/>
        <v>0</v>
      </c>
      <c r="R238" s="39">
        <f t="shared" ca="1" si="55"/>
        <v>-9.7845530226422367E-3</v>
      </c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</row>
    <row r="239" spans="1:35">
      <c r="A239" s="99"/>
      <c r="B239" s="99"/>
      <c r="C239" s="99"/>
      <c r="D239" s="101">
        <f t="shared" si="43"/>
        <v>0</v>
      </c>
      <c r="E239" s="101">
        <f t="shared" si="43"/>
        <v>0</v>
      </c>
      <c r="F239" s="41">
        <f t="shared" si="44"/>
        <v>0</v>
      </c>
      <c r="G239" s="41">
        <f t="shared" si="44"/>
        <v>0</v>
      </c>
      <c r="H239" s="41">
        <f t="shared" si="45"/>
        <v>0</v>
      </c>
      <c r="I239" s="41">
        <f t="shared" si="46"/>
        <v>0</v>
      </c>
      <c r="J239" s="41">
        <f t="shared" si="47"/>
        <v>0</v>
      </c>
      <c r="K239" s="41">
        <f t="shared" si="48"/>
        <v>0</v>
      </c>
      <c r="L239" s="41">
        <f t="shared" si="49"/>
        <v>0</v>
      </c>
      <c r="M239" s="41">
        <f t="shared" ca="1" si="50"/>
        <v>9.7845530226422367E-3</v>
      </c>
      <c r="N239" s="41">
        <f t="shared" ca="1" si="51"/>
        <v>0</v>
      </c>
      <c r="O239" s="102">
        <f t="shared" ca="1" si="52"/>
        <v>0</v>
      </c>
      <c r="P239" s="41">
        <f t="shared" ca="1" si="53"/>
        <v>0</v>
      </c>
      <c r="Q239" s="41">
        <f t="shared" ca="1" si="54"/>
        <v>0</v>
      </c>
      <c r="R239" s="39">
        <f t="shared" ca="1" si="55"/>
        <v>-9.7845530226422367E-3</v>
      </c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</row>
    <row r="240" spans="1:35">
      <c r="A240" s="99"/>
      <c r="B240" s="99"/>
      <c r="C240" s="99"/>
      <c r="D240" s="101">
        <f t="shared" si="43"/>
        <v>0</v>
      </c>
      <c r="E240" s="101">
        <f t="shared" si="43"/>
        <v>0</v>
      </c>
      <c r="F240" s="41">
        <f t="shared" si="44"/>
        <v>0</v>
      </c>
      <c r="G240" s="41">
        <f t="shared" si="44"/>
        <v>0</v>
      </c>
      <c r="H240" s="41">
        <f t="shared" si="45"/>
        <v>0</v>
      </c>
      <c r="I240" s="41">
        <f t="shared" si="46"/>
        <v>0</v>
      </c>
      <c r="J240" s="41">
        <f t="shared" si="47"/>
        <v>0</v>
      </c>
      <c r="K240" s="41">
        <f t="shared" si="48"/>
        <v>0</v>
      </c>
      <c r="L240" s="41">
        <f t="shared" si="49"/>
        <v>0</v>
      </c>
      <c r="M240" s="41">
        <f t="shared" ca="1" si="50"/>
        <v>9.7845530226422367E-3</v>
      </c>
      <c r="N240" s="41">
        <f t="shared" ca="1" si="51"/>
        <v>0</v>
      </c>
      <c r="O240" s="102">
        <f t="shared" ca="1" si="52"/>
        <v>0</v>
      </c>
      <c r="P240" s="41">
        <f t="shared" ca="1" si="53"/>
        <v>0</v>
      </c>
      <c r="Q240" s="41">
        <f t="shared" ca="1" si="54"/>
        <v>0</v>
      </c>
      <c r="R240" s="39">
        <f t="shared" ca="1" si="55"/>
        <v>-9.7845530226422367E-3</v>
      </c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</row>
    <row r="241" spans="1:35">
      <c r="A241" s="99"/>
      <c r="B241" s="99"/>
      <c r="C241" s="99"/>
      <c r="D241" s="101">
        <f t="shared" si="43"/>
        <v>0</v>
      </c>
      <c r="E241" s="101">
        <f t="shared" si="43"/>
        <v>0</v>
      </c>
      <c r="F241" s="41">
        <f t="shared" si="44"/>
        <v>0</v>
      </c>
      <c r="G241" s="41">
        <f t="shared" si="44"/>
        <v>0</v>
      </c>
      <c r="H241" s="41">
        <f t="shared" si="45"/>
        <v>0</v>
      </c>
      <c r="I241" s="41">
        <f t="shared" si="46"/>
        <v>0</v>
      </c>
      <c r="J241" s="41">
        <f t="shared" si="47"/>
        <v>0</v>
      </c>
      <c r="K241" s="41">
        <f t="shared" si="48"/>
        <v>0</v>
      </c>
      <c r="L241" s="41">
        <f t="shared" si="49"/>
        <v>0</v>
      </c>
      <c r="M241" s="41">
        <f t="shared" ca="1" si="50"/>
        <v>9.7845530226422367E-3</v>
      </c>
      <c r="N241" s="41">
        <f t="shared" ca="1" si="51"/>
        <v>0</v>
      </c>
      <c r="O241" s="102">
        <f t="shared" ca="1" si="52"/>
        <v>0</v>
      </c>
      <c r="P241" s="41">
        <f t="shared" ca="1" si="53"/>
        <v>0</v>
      </c>
      <c r="Q241" s="41">
        <f t="shared" ca="1" si="54"/>
        <v>0</v>
      </c>
      <c r="R241" s="39">
        <f t="shared" ca="1" si="55"/>
        <v>-9.7845530226422367E-3</v>
      </c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</row>
    <row r="242" spans="1:35">
      <c r="A242" s="99"/>
      <c r="B242" s="99"/>
      <c r="C242" s="99"/>
      <c r="D242" s="101">
        <f t="shared" si="43"/>
        <v>0</v>
      </c>
      <c r="E242" s="101">
        <f t="shared" si="43"/>
        <v>0</v>
      </c>
      <c r="F242" s="41">
        <f t="shared" si="44"/>
        <v>0</v>
      </c>
      <c r="G242" s="41">
        <f t="shared" si="44"/>
        <v>0</v>
      </c>
      <c r="H242" s="41">
        <f t="shared" si="45"/>
        <v>0</v>
      </c>
      <c r="I242" s="41">
        <f t="shared" si="46"/>
        <v>0</v>
      </c>
      <c r="J242" s="41">
        <f t="shared" si="47"/>
        <v>0</v>
      </c>
      <c r="K242" s="41">
        <f t="shared" si="48"/>
        <v>0</v>
      </c>
      <c r="L242" s="41">
        <f t="shared" si="49"/>
        <v>0</v>
      </c>
      <c r="M242" s="41">
        <f t="shared" ca="1" si="50"/>
        <v>9.7845530226422367E-3</v>
      </c>
      <c r="N242" s="41">
        <f t="shared" ca="1" si="51"/>
        <v>0</v>
      </c>
      <c r="O242" s="102">
        <f t="shared" ca="1" si="52"/>
        <v>0</v>
      </c>
      <c r="P242" s="41">
        <f t="shared" ca="1" si="53"/>
        <v>0</v>
      </c>
      <c r="Q242" s="41">
        <f t="shared" ca="1" si="54"/>
        <v>0</v>
      </c>
      <c r="R242" s="39">
        <f t="shared" ca="1" si="55"/>
        <v>-9.7845530226422367E-3</v>
      </c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</row>
    <row r="243" spans="1:35">
      <c r="A243" s="99"/>
      <c r="B243" s="99"/>
      <c r="C243" s="99"/>
      <c r="D243" s="101">
        <f t="shared" si="43"/>
        <v>0</v>
      </c>
      <c r="E243" s="101">
        <f t="shared" si="43"/>
        <v>0</v>
      </c>
      <c r="F243" s="41">
        <f t="shared" si="44"/>
        <v>0</v>
      </c>
      <c r="G243" s="41">
        <f t="shared" si="44"/>
        <v>0</v>
      </c>
      <c r="H243" s="41">
        <f t="shared" si="45"/>
        <v>0</v>
      </c>
      <c r="I243" s="41">
        <f t="shared" si="46"/>
        <v>0</v>
      </c>
      <c r="J243" s="41">
        <f t="shared" si="47"/>
        <v>0</v>
      </c>
      <c r="K243" s="41">
        <f t="shared" si="48"/>
        <v>0</v>
      </c>
      <c r="L243" s="41">
        <f t="shared" si="49"/>
        <v>0</v>
      </c>
      <c r="M243" s="41">
        <f t="shared" ca="1" si="50"/>
        <v>9.7845530226422367E-3</v>
      </c>
      <c r="N243" s="41">
        <f t="shared" ca="1" si="51"/>
        <v>0</v>
      </c>
      <c r="O243" s="102">
        <f t="shared" ca="1" si="52"/>
        <v>0</v>
      </c>
      <c r="P243" s="41">
        <f t="shared" ca="1" si="53"/>
        <v>0</v>
      </c>
      <c r="Q243" s="41">
        <f t="shared" ca="1" si="54"/>
        <v>0</v>
      </c>
      <c r="R243" s="39">
        <f t="shared" ca="1" si="55"/>
        <v>-9.7845530226422367E-3</v>
      </c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</row>
    <row r="244" spans="1:35">
      <c r="A244" s="99"/>
      <c r="B244" s="99"/>
      <c r="C244" s="99"/>
      <c r="D244" s="101">
        <f t="shared" si="43"/>
        <v>0</v>
      </c>
      <c r="E244" s="101">
        <f t="shared" si="43"/>
        <v>0</v>
      </c>
      <c r="F244" s="41">
        <f t="shared" si="44"/>
        <v>0</v>
      </c>
      <c r="G244" s="41">
        <f t="shared" si="44"/>
        <v>0</v>
      </c>
      <c r="H244" s="41">
        <f t="shared" si="45"/>
        <v>0</v>
      </c>
      <c r="I244" s="41">
        <f t="shared" si="46"/>
        <v>0</v>
      </c>
      <c r="J244" s="41">
        <f t="shared" si="47"/>
        <v>0</v>
      </c>
      <c r="K244" s="41">
        <f t="shared" si="48"/>
        <v>0</v>
      </c>
      <c r="L244" s="41">
        <f t="shared" si="49"/>
        <v>0</v>
      </c>
      <c r="M244" s="41">
        <f t="shared" ca="1" si="50"/>
        <v>9.7845530226422367E-3</v>
      </c>
      <c r="N244" s="41">
        <f t="shared" ca="1" si="51"/>
        <v>0</v>
      </c>
      <c r="O244" s="102">
        <f t="shared" ca="1" si="52"/>
        <v>0</v>
      </c>
      <c r="P244" s="41">
        <f t="shared" ca="1" si="53"/>
        <v>0</v>
      </c>
      <c r="Q244" s="41">
        <f t="shared" ca="1" si="54"/>
        <v>0</v>
      </c>
      <c r="R244" s="39">
        <f t="shared" ca="1" si="55"/>
        <v>-9.7845530226422367E-3</v>
      </c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</row>
    <row r="245" spans="1:35">
      <c r="A245" s="99"/>
      <c r="B245" s="99"/>
      <c r="C245" s="99"/>
      <c r="D245" s="101">
        <f t="shared" si="43"/>
        <v>0</v>
      </c>
      <c r="E245" s="101">
        <f t="shared" si="43"/>
        <v>0</v>
      </c>
      <c r="F245" s="41">
        <f t="shared" si="44"/>
        <v>0</v>
      </c>
      <c r="G245" s="41">
        <f t="shared" si="44"/>
        <v>0</v>
      </c>
      <c r="H245" s="41">
        <f t="shared" si="45"/>
        <v>0</v>
      </c>
      <c r="I245" s="41">
        <f t="shared" si="46"/>
        <v>0</v>
      </c>
      <c r="J245" s="41">
        <f t="shared" si="47"/>
        <v>0</v>
      </c>
      <c r="K245" s="41">
        <f t="shared" si="48"/>
        <v>0</v>
      </c>
      <c r="L245" s="41">
        <f t="shared" si="49"/>
        <v>0</v>
      </c>
      <c r="M245" s="41">
        <f t="shared" ca="1" si="50"/>
        <v>9.7845530226422367E-3</v>
      </c>
      <c r="N245" s="41">
        <f t="shared" ca="1" si="51"/>
        <v>0</v>
      </c>
      <c r="O245" s="102">
        <f t="shared" ca="1" si="52"/>
        <v>0</v>
      </c>
      <c r="P245" s="41">
        <f t="shared" ca="1" si="53"/>
        <v>0</v>
      </c>
      <c r="Q245" s="41">
        <f t="shared" ca="1" si="54"/>
        <v>0</v>
      </c>
      <c r="R245" s="39">
        <f t="shared" ca="1" si="55"/>
        <v>-9.7845530226422367E-3</v>
      </c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</row>
    <row r="246" spans="1:35">
      <c r="A246" s="99"/>
      <c r="B246" s="99"/>
      <c r="C246" s="99"/>
      <c r="D246" s="101">
        <f t="shared" si="43"/>
        <v>0</v>
      </c>
      <c r="E246" s="101">
        <f t="shared" si="43"/>
        <v>0</v>
      </c>
      <c r="F246" s="41">
        <f t="shared" si="44"/>
        <v>0</v>
      </c>
      <c r="G246" s="41">
        <f t="shared" si="44"/>
        <v>0</v>
      </c>
      <c r="H246" s="41">
        <f t="shared" si="45"/>
        <v>0</v>
      </c>
      <c r="I246" s="41">
        <f t="shared" si="46"/>
        <v>0</v>
      </c>
      <c r="J246" s="41">
        <f t="shared" si="47"/>
        <v>0</v>
      </c>
      <c r="K246" s="41">
        <f t="shared" si="48"/>
        <v>0</v>
      </c>
      <c r="L246" s="41">
        <f t="shared" si="49"/>
        <v>0</v>
      </c>
      <c r="M246" s="41">
        <f t="shared" ca="1" si="50"/>
        <v>9.7845530226422367E-3</v>
      </c>
      <c r="N246" s="41">
        <f t="shared" ca="1" si="51"/>
        <v>0</v>
      </c>
      <c r="O246" s="102">
        <f t="shared" ca="1" si="52"/>
        <v>0</v>
      </c>
      <c r="P246" s="41">
        <f t="shared" ca="1" si="53"/>
        <v>0</v>
      </c>
      <c r="Q246" s="41">
        <f t="shared" ca="1" si="54"/>
        <v>0</v>
      </c>
      <c r="R246" s="39">
        <f t="shared" ca="1" si="55"/>
        <v>-9.7845530226422367E-3</v>
      </c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</row>
    <row r="247" spans="1:35">
      <c r="A247" s="99"/>
      <c r="B247" s="99"/>
      <c r="C247" s="99"/>
      <c r="D247" s="101">
        <f t="shared" si="43"/>
        <v>0</v>
      </c>
      <c r="E247" s="101">
        <f t="shared" si="43"/>
        <v>0</v>
      </c>
      <c r="F247" s="41">
        <f t="shared" si="44"/>
        <v>0</v>
      </c>
      <c r="G247" s="41">
        <f t="shared" si="44"/>
        <v>0</v>
      </c>
      <c r="H247" s="41">
        <f t="shared" si="45"/>
        <v>0</v>
      </c>
      <c r="I247" s="41">
        <f t="shared" si="46"/>
        <v>0</v>
      </c>
      <c r="J247" s="41">
        <f t="shared" si="47"/>
        <v>0</v>
      </c>
      <c r="K247" s="41">
        <f t="shared" si="48"/>
        <v>0</v>
      </c>
      <c r="L247" s="41">
        <f t="shared" si="49"/>
        <v>0</v>
      </c>
      <c r="M247" s="41">
        <f t="shared" ca="1" si="50"/>
        <v>9.7845530226422367E-3</v>
      </c>
      <c r="N247" s="41">
        <f t="shared" ca="1" si="51"/>
        <v>0</v>
      </c>
      <c r="O247" s="102">
        <f t="shared" ca="1" si="52"/>
        <v>0</v>
      </c>
      <c r="P247" s="41">
        <f t="shared" ca="1" si="53"/>
        <v>0</v>
      </c>
      <c r="Q247" s="41">
        <f t="shared" ca="1" si="54"/>
        <v>0</v>
      </c>
      <c r="R247" s="39">
        <f t="shared" ca="1" si="55"/>
        <v>-9.7845530226422367E-3</v>
      </c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</row>
    <row r="248" spans="1:35">
      <c r="A248" s="99"/>
      <c r="B248" s="99"/>
      <c r="C248" s="99"/>
      <c r="D248" s="101">
        <f t="shared" si="43"/>
        <v>0</v>
      </c>
      <c r="E248" s="101">
        <f t="shared" si="43"/>
        <v>0</v>
      </c>
      <c r="F248" s="41">
        <f t="shared" si="44"/>
        <v>0</v>
      </c>
      <c r="G248" s="41">
        <f t="shared" si="44"/>
        <v>0</v>
      </c>
      <c r="H248" s="41">
        <f t="shared" si="45"/>
        <v>0</v>
      </c>
      <c r="I248" s="41">
        <f t="shared" si="46"/>
        <v>0</v>
      </c>
      <c r="J248" s="41">
        <f t="shared" si="47"/>
        <v>0</v>
      </c>
      <c r="K248" s="41">
        <f t="shared" si="48"/>
        <v>0</v>
      </c>
      <c r="L248" s="41">
        <f t="shared" si="49"/>
        <v>0</v>
      </c>
      <c r="M248" s="41">
        <f t="shared" ca="1" si="50"/>
        <v>9.7845530226422367E-3</v>
      </c>
      <c r="N248" s="41">
        <f t="shared" ca="1" si="51"/>
        <v>0</v>
      </c>
      <c r="O248" s="102">
        <f t="shared" ca="1" si="52"/>
        <v>0</v>
      </c>
      <c r="P248" s="41">
        <f t="shared" ca="1" si="53"/>
        <v>0</v>
      </c>
      <c r="Q248" s="41">
        <f t="shared" ca="1" si="54"/>
        <v>0</v>
      </c>
      <c r="R248" s="39">
        <f t="shared" ca="1" si="55"/>
        <v>-9.7845530226422367E-3</v>
      </c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</row>
    <row r="249" spans="1:35">
      <c r="A249" s="99"/>
      <c r="B249" s="99"/>
      <c r="C249" s="99"/>
      <c r="D249" s="101">
        <f t="shared" si="43"/>
        <v>0</v>
      </c>
      <c r="E249" s="101">
        <f t="shared" si="43"/>
        <v>0</v>
      </c>
      <c r="F249" s="41">
        <f t="shared" si="44"/>
        <v>0</v>
      </c>
      <c r="G249" s="41">
        <f t="shared" si="44"/>
        <v>0</v>
      </c>
      <c r="H249" s="41">
        <f t="shared" si="45"/>
        <v>0</v>
      </c>
      <c r="I249" s="41">
        <f t="shared" si="46"/>
        <v>0</v>
      </c>
      <c r="J249" s="41">
        <f t="shared" si="47"/>
        <v>0</v>
      </c>
      <c r="K249" s="41">
        <f t="shared" si="48"/>
        <v>0</v>
      </c>
      <c r="L249" s="41">
        <f t="shared" si="49"/>
        <v>0</v>
      </c>
      <c r="M249" s="41">
        <f t="shared" ca="1" si="50"/>
        <v>9.7845530226422367E-3</v>
      </c>
      <c r="N249" s="41">
        <f t="shared" ca="1" si="51"/>
        <v>0</v>
      </c>
      <c r="O249" s="102">
        <f t="shared" ca="1" si="52"/>
        <v>0</v>
      </c>
      <c r="P249" s="41">
        <f t="shared" ca="1" si="53"/>
        <v>0</v>
      </c>
      <c r="Q249" s="41">
        <f t="shared" ca="1" si="54"/>
        <v>0</v>
      </c>
      <c r="R249" s="39">
        <f t="shared" ca="1" si="55"/>
        <v>-9.7845530226422367E-3</v>
      </c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</row>
    <row r="250" spans="1:35">
      <c r="A250" s="99"/>
      <c r="B250" s="99"/>
      <c r="C250" s="99"/>
      <c r="D250" s="101">
        <f t="shared" si="43"/>
        <v>0</v>
      </c>
      <c r="E250" s="101">
        <f t="shared" si="43"/>
        <v>0</v>
      </c>
      <c r="F250" s="41">
        <f t="shared" si="44"/>
        <v>0</v>
      </c>
      <c r="G250" s="41">
        <f t="shared" si="44"/>
        <v>0</v>
      </c>
      <c r="H250" s="41">
        <f t="shared" si="45"/>
        <v>0</v>
      </c>
      <c r="I250" s="41">
        <f t="shared" si="46"/>
        <v>0</v>
      </c>
      <c r="J250" s="41">
        <f t="shared" si="47"/>
        <v>0</v>
      </c>
      <c r="K250" s="41">
        <f t="shared" si="48"/>
        <v>0</v>
      </c>
      <c r="L250" s="41">
        <f t="shared" si="49"/>
        <v>0</v>
      </c>
      <c r="M250" s="41">
        <f t="shared" ca="1" si="50"/>
        <v>9.7845530226422367E-3</v>
      </c>
      <c r="N250" s="41">
        <f t="shared" ca="1" si="51"/>
        <v>0</v>
      </c>
      <c r="O250" s="102">
        <f t="shared" ca="1" si="52"/>
        <v>0</v>
      </c>
      <c r="P250" s="41">
        <f t="shared" ca="1" si="53"/>
        <v>0</v>
      </c>
      <c r="Q250" s="41">
        <f t="shared" ca="1" si="54"/>
        <v>0</v>
      </c>
      <c r="R250" s="39">
        <f t="shared" ca="1" si="55"/>
        <v>-9.7845530226422367E-3</v>
      </c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</row>
    <row r="251" spans="1:35">
      <c r="A251" s="99"/>
      <c r="B251" s="99"/>
      <c r="C251" s="99"/>
      <c r="D251" s="101">
        <f t="shared" si="43"/>
        <v>0</v>
      </c>
      <c r="E251" s="101">
        <f t="shared" si="43"/>
        <v>0</v>
      </c>
      <c r="F251" s="41">
        <f t="shared" si="44"/>
        <v>0</v>
      </c>
      <c r="G251" s="41">
        <f t="shared" si="44"/>
        <v>0</v>
      </c>
      <c r="H251" s="41">
        <f t="shared" si="45"/>
        <v>0</v>
      </c>
      <c r="I251" s="41">
        <f t="shared" si="46"/>
        <v>0</v>
      </c>
      <c r="J251" s="41">
        <f t="shared" si="47"/>
        <v>0</v>
      </c>
      <c r="K251" s="41">
        <f t="shared" si="48"/>
        <v>0</v>
      </c>
      <c r="L251" s="41">
        <f t="shared" si="49"/>
        <v>0</v>
      </c>
      <c r="M251" s="41">
        <f t="shared" ca="1" si="50"/>
        <v>9.7845530226422367E-3</v>
      </c>
      <c r="N251" s="41">
        <f t="shared" ca="1" si="51"/>
        <v>0</v>
      </c>
      <c r="O251" s="102">
        <f t="shared" ca="1" si="52"/>
        <v>0</v>
      </c>
      <c r="P251" s="41">
        <f t="shared" ca="1" si="53"/>
        <v>0</v>
      </c>
      <c r="Q251" s="41">
        <f t="shared" ca="1" si="54"/>
        <v>0</v>
      </c>
      <c r="R251" s="39">
        <f t="shared" ca="1" si="55"/>
        <v>-9.7845530226422367E-3</v>
      </c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</row>
    <row r="252" spans="1:35">
      <c r="A252" s="99"/>
      <c r="B252" s="99"/>
      <c r="C252" s="99"/>
      <c r="D252" s="101">
        <f t="shared" si="43"/>
        <v>0</v>
      </c>
      <c r="E252" s="101">
        <f t="shared" si="43"/>
        <v>0</v>
      </c>
      <c r="F252" s="41">
        <f t="shared" si="44"/>
        <v>0</v>
      </c>
      <c r="G252" s="41">
        <f t="shared" si="44"/>
        <v>0</v>
      </c>
      <c r="H252" s="41">
        <f t="shared" si="45"/>
        <v>0</v>
      </c>
      <c r="I252" s="41">
        <f t="shared" si="46"/>
        <v>0</v>
      </c>
      <c r="J252" s="41">
        <f t="shared" si="47"/>
        <v>0</v>
      </c>
      <c r="K252" s="41">
        <f t="shared" si="48"/>
        <v>0</v>
      </c>
      <c r="L252" s="41">
        <f t="shared" si="49"/>
        <v>0</v>
      </c>
      <c r="M252" s="41">
        <f t="shared" ca="1" si="50"/>
        <v>9.7845530226422367E-3</v>
      </c>
      <c r="N252" s="41">
        <f t="shared" ca="1" si="51"/>
        <v>0</v>
      </c>
      <c r="O252" s="102">
        <f t="shared" ca="1" si="52"/>
        <v>0</v>
      </c>
      <c r="P252" s="41">
        <f t="shared" ca="1" si="53"/>
        <v>0</v>
      </c>
      <c r="Q252" s="41">
        <f t="shared" ca="1" si="54"/>
        <v>0</v>
      </c>
      <c r="R252" s="39">
        <f t="shared" ca="1" si="55"/>
        <v>-9.7845530226422367E-3</v>
      </c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</row>
    <row r="253" spans="1:35">
      <c r="A253" s="99"/>
      <c r="B253" s="99"/>
      <c r="C253" s="99"/>
      <c r="D253" s="101">
        <f t="shared" si="43"/>
        <v>0</v>
      </c>
      <c r="E253" s="101">
        <f t="shared" si="43"/>
        <v>0</v>
      </c>
      <c r="F253" s="41">
        <f t="shared" si="44"/>
        <v>0</v>
      </c>
      <c r="G253" s="41">
        <f t="shared" si="44"/>
        <v>0</v>
      </c>
      <c r="H253" s="41">
        <f t="shared" si="45"/>
        <v>0</v>
      </c>
      <c r="I253" s="41">
        <f t="shared" si="46"/>
        <v>0</v>
      </c>
      <c r="J253" s="41">
        <f t="shared" si="47"/>
        <v>0</v>
      </c>
      <c r="K253" s="41">
        <f t="shared" si="48"/>
        <v>0</v>
      </c>
      <c r="L253" s="41">
        <f t="shared" si="49"/>
        <v>0</v>
      </c>
      <c r="M253" s="41">
        <f t="shared" ca="1" si="50"/>
        <v>9.7845530226422367E-3</v>
      </c>
      <c r="N253" s="41">
        <f t="shared" ca="1" si="51"/>
        <v>0</v>
      </c>
      <c r="O253" s="102">
        <f t="shared" ca="1" si="52"/>
        <v>0</v>
      </c>
      <c r="P253" s="41">
        <f t="shared" ca="1" si="53"/>
        <v>0</v>
      </c>
      <c r="Q253" s="41">
        <f t="shared" ca="1" si="54"/>
        <v>0</v>
      </c>
      <c r="R253" s="39">
        <f t="shared" ca="1" si="55"/>
        <v>-9.7845530226422367E-3</v>
      </c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</row>
    <row r="254" spans="1:35">
      <c r="A254" s="99"/>
      <c r="B254" s="99"/>
      <c r="C254" s="99"/>
      <c r="D254" s="101">
        <f t="shared" si="43"/>
        <v>0</v>
      </c>
      <c r="E254" s="101">
        <f t="shared" si="43"/>
        <v>0</v>
      </c>
      <c r="F254" s="41">
        <f t="shared" si="44"/>
        <v>0</v>
      </c>
      <c r="G254" s="41">
        <f t="shared" si="44"/>
        <v>0</v>
      </c>
      <c r="H254" s="41">
        <f t="shared" si="45"/>
        <v>0</v>
      </c>
      <c r="I254" s="41">
        <f t="shared" si="46"/>
        <v>0</v>
      </c>
      <c r="J254" s="41">
        <f t="shared" si="47"/>
        <v>0</v>
      </c>
      <c r="K254" s="41">
        <f t="shared" si="48"/>
        <v>0</v>
      </c>
      <c r="L254" s="41">
        <f t="shared" si="49"/>
        <v>0</v>
      </c>
      <c r="M254" s="41">
        <f t="shared" ca="1" si="50"/>
        <v>9.7845530226422367E-3</v>
      </c>
      <c r="N254" s="41">
        <f t="shared" ca="1" si="51"/>
        <v>0</v>
      </c>
      <c r="O254" s="102">
        <f t="shared" ca="1" si="52"/>
        <v>0</v>
      </c>
      <c r="P254" s="41">
        <f t="shared" ca="1" si="53"/>
        <v>0</v>
      </c>
      <c r="Q254" s="41">
        <f t="shared" ca="1" si="54"/>
        <v>0</v>
      </c>
      <c r="R254" s="39">
        <f t="shared" ca="1" si="55"/>
        <v>-9.7845530226422367E-3</v>
      </c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</row>
    <row r="255" spans="1:35">
      <c r="A255" s="99"/>
      <c r="B255" s="99"/>
      <c r="C255" s="99"/>
      <c r="D255" s="101">
        <f t="shared" si="43"/>
        <v>0</v>
      </c>
      <c r="E255" s="101">
        <f t="shared" si="43"/>
        <v>0</v>
      </c>
      <c r="F255" s="41">
        <f t="shared" si="44"/>
        <v>0</v>
      </c>
      <c r="G255" s="41">
        <f t="shared" si="44"/>
        <v>0</v>
      </c>
      <c r="H255" s="41">
        <f t="shared" si="45"/>
        <v>0</v>
      </c>
      <c r="I255" s="41">
        <f t="shared" si="46"/>
        <v>0</v>
      </c>
      <c r="J255" s="41">
        <f t="shared" si="47"/>
        <v>0</v>
      </c>
      <c r="K255" s="41">
        <f t="shared" si="48"/>
        <v>0</v>
      </c>
      <c r="L255" s="41">
        <f t="shared" si="49"/>
        <v>0</v>
      </c>
      <c r="M255" s="41">
        <f t="shared" ca="1" si="50"/>
        <v>9.7845530226422367E-3</v>
      </c>
      <c r="N255" s="41">
        <f t="shared" ca="1" si="51"/>
        <v>0</v>
      </c>
      <c r="O255" s="102">
        <f t="shared" ca="1" si="52"/>
        <v>0</v>
      </c>
      <c r="P255" s="41">
        <f t="shared" ca="1" si="53"/>
        <v>0</v>
      </c>
      <c r="Q255" s="41">
        <f t="shared" ca="1" si="54"/>
        <v>0</v>
      </c>
      <c r="R255" s="39">
        <f t="shared" ca="1" si="55"/>
        <v>-9.7845530226422367E-3</v>
      </c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</row>
    <row r="256" spans="1:35">
      <c r="A256" s="99"/>
      <c r="B256" s="99"/>
      <c r="C256" s="99"/>
      <c r="D256" s="101">
        <f t="shared" si="43"/>
        <v>0</v>
      </c>
      <c r="E256" s="101">
        <f t="shared" si="43"/>
        <v>0</v>
      </c>
      <c r="F256" s="41">
        <f t="shared" si="44"/>
        <v>0</v>
      </c>
      <c r="G256" s="41">
        <f t="shared" si="44"/>
        <v>0</v>
      </c>
      <c r="H256" s="41">
        <f t="shared" si="45"/>
        <v>0</v>
      </c>
      <c r="I256" s="41">
        <f t="shared" si="46"/>
        <v>0</v>
      </c>
      <c r="J256" s="41">
        <f t="shared" si="47"/>
        <v>0</v>
      </c>
      <c r="K256" s="41">
        <f t="shared" si="48"/>
        <v>0</v>
      </c>
      <c r="L256" s="41">
        <f t="shared" si="49"/>
        <v>0</v>
      </c>
      <c r="M256" s="41">
        <f t="shared" ca="1" si="50"/>
        <v>9.7845530226422367E-3</v>
      </c>
      <c r="N256" s="41">
        <f t="shared" ca="1" si="51"/>
        <v>0</v>
      </c>
      <c r="O256" s="102">
        <f t="shared" ca="1" si="52"/>
        <v>0</v>
      </c>
      <c r="P256" s="41">
        <f t="shared" ca="1" si="53"/>
        <v>0</v>
      </c>
      <c r="Q256" s="41">
        <f t="shared" ca="1" si="54"/>
        <v>0</v>
      </c>
      <c r="R256" s="39">
        <f t="shared" ca="1" si="55"/>
        <v>-9.7845530226422367E-3</v>
      </c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</row>
    <row r="257" spans="1:35">
      <c r="A257" s="99"/>
      <c r="B257" s="99"/>
      <c r="C257" s="99"/>
      <c r="D257" s="101">
        <f t="shared" si="43"/>
        <v>0</v>
      </c>
      <c r="E257" s="101">
        <f t="shared" si="43"/>
        <v>0</v>
      </c>
      <c r="F257" s="41">
        <f t="shared" si="44"/>
        <v>0</v>
      </c>
      <c r="G257" s="41">
        <f t="shared" si="44"/>
        <v>0</v>
      </c>
      <c r="H257" s="41">
        <f t="shared" si="45"/>
        <v>0</v>
      </c>
      <c r="I257" s="41">
        <f t="shared" si="46"/>
        <v>0</v>
      </c>
      <c r="J257" s="41">
        <f t="shared" si="47"/>
        <v>0</v>
      </c>
      <c r="K257" s="41">
        <f t="shared" si="48"/>
        <v>0</v>
      </c>
      <c r="L257" s="41">
        <f t="shared" si="49"/>
        <v>0</v>
      </c>
      <c r="M257" s="41">
        <f t="shared" ca="1" si="50"/>
        <v>9.7845530226422367E-3</v>
      </c>
      <c r="N257" s="41">
        <f t="shared" ca="1" si="51"/>
        <v>0</v>
      </c>
      <c r="O257" s="102">
        <f t="shared" ca="1" si="52"/>
        <v>0</v>
      </c>
      <c r="P257" s="41">
        <f t="shared" ca="1" si="53"/>
        <v>0</v>
      </c>
      <c r="Q257" s="41">
        <f t="shared" ca="1" si="54"/>
        <v>0</v>
      </c>
      <c r="R257" s="39">
        <f t="shared" ca="1" si="55"/>
        <v>-9.7845530226422367E-3</v>
      </c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</row>
    <row r="258" spans="1:35">
      <c r="A258" s="99"/>
      <c r="B258" s="99"/>
      <c r="C258" s="99"/>
      <c r="D258" s="101">
        <f t="shared" si="43"/>
        <v>0</v>
      </c>
      <c r="E258" s="101">
        <f t="shared" si="43"/>
        <v>0</v>
      </c>
      <c r="F258" s="41">
        <f t="shared" si="44"/>
        <v>0</v>
      </c>
      <c r="G258" s="41">
        <f t="shared" si="44"/>
        <v>0</v>
      </c>
      <c r="H258" s="41">
        <f t="shared" si="45"/>
        <v>0</v>
      </c>
      <c r="I258" s="41">
        <f t="shared" si="46"/>
        <v>0</v>
      </c>
      <c r="J258" s="41">
        <f t="shared" si="47"/>
        <v>0</v>
      </c>
      <c r="K258" s="41">
        <f t="shared" si="48"/>
        <v>0</v>
      </c>
      <c r="L258" s="41">
        <f t="shared" si="49"/>
        <v>0</v>
      </c>
      <c r="M258" s="41">
        <f t="shared" ca="1" si="50"/>
        <v>9.7845530226422367E-3</v>
      </c>
      <c r="N258" s="41">
        <f t="shared" ca="1" si="51"/>
        <v>0</v>
      </c>
      <c r="O258" s="102">
        <f t="shared" ca="1" si="52"/>
        <v>0</v>
      </c>
      <c r="P258" s="41">
        <f t="shared" ca="1" si="53"/>
        <v>0</v>
      </c>
      <c r="Q258" s="41">
        <f t="shared" ca="1" si="54"/>
        <v>0</v>
      </c>
      <c r="R258" s="39">
        <f t="shared" ca="1" si="55"/>
        <v>-9.7845530226422367E-3</v>
      </c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</row>
    <row r="259" spans="1:35">
      <c r="A259" s="99"/>
      <c r="B259" s="99"/>
      <c r="C259" s="99"/>
      <c r="D259" s="101">
        <f t="shared" si="43"/>
        <v>0</v>
      </c>
      <c r="E259" s="101">
        <f t="shared" si="43"/>
        <v>0</v>
      </c>
      <c r="F259" s="41">
        <f t="shared" si="44"/>
        <v>0</v>
      </c>
      <c r="G259" s="41">
        <f t="shared" si="44"/>
        <v>0</v>
      </c>
      <c r="H259" s="41">
        <f t="shared" si="45"/>
        <v>0</v>
      </c>
      <c r="I259" s="41">
        <f t="shared" si="46"/>
        <v>0</v>
      </c>
      <c r="J259" s="41">
        <f t="shared" si="47"/>
        <v>0</v>
      </c>
      <c r="K259" s="41">
        <f t="shared" si="48"/>
        <v>0</v>
      </c>
      <c r="L259" s="41">
        <f t="shared" si="49"/>
        <v>0</v>
      </c>
      <c r="M259" s="41">
        <f t="shared" ca="1" si="50"/>
        <v>9.7845530226422367E-3</v>
      </c>
      <c r="N259" s="41">
        <f t="shared" ca="1" si="51"/>
        <v>0</v>
      </c>
      <c r="O259" s="102">
        <f t="shared" ca="1" si="52"/>
        <v>0</v>
      </c>
      <c r="P259" s="41">
        <f t="shared" ca="1" si="53"/>
        <v>0</v>
      </c>
      <c r="Q259" s="41">
        <f t="shared" ca="1" si="54"/>
        <v>0</v>
      </c>
      <c r="R259" s="39">
        <f t="shared" ca="1" si="55"/>
        <v>-9.7845530226422367E-3</v>
      </c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</row>
    <row r="260" spans="1:35">
      <c r="A260" s="99"/>
      <c r="B260" s="99"/>
      <c r="C260" s="99"/>
      <c r="D260" s="101">
        <f t="shared" si="43"/>
        <v>0</v>
      </c>
      <c r="E260" s="101">
        <f t="shared" si="43"/>
        <v>0</v>
      </c>
      <c r="F260" s="41">
        <f t="shared" si="44"/>
        <v>0</v>
      </c>
      <c r="G260" s="41">
        <f t="shared" si="44"/>
        <v>0</v>
      </c>
      <c r="H260" s="41">
        <f t="shared" si="45"/>
        <v>0</v>
      </c>
      <c r="I260" s="41">
        <f t="shared" si="46"/>
        <v>0</v>
      </c>
      <c r="J260" s="41">
        <f t="shared" si="47"/>
        <v>0</v>
      </c>
      <c r="K260" s="41">
        <f t="shared" si="48"/>
        <v>0</v>
      </c>
      <c r="L260" s="41">
        <f t="shared" si="49"/>
        <v>0</v>
      </c>
      <c r="M260" s="41">
        <f t="shared" ca="1" si="50"/>
        <v>9.7845530226422367E-3</v>
      </c>
      <c r="N260" s="41">
        <f t="shared" ca="1" si="51"/>
        <v>0</v>
      </c>
      <c r="O260" s="102">
        <f t="shared" ca="1" si="52"/>
        <v>0</v>
      </c>
      <c r="P260" s="41">
        <f t="shared" ca="1" si="53"/>
        <v>0</v>
      </c>
      <c r="Q260" s="41">
        <f t="shared" ca="1" si="54"/>
        <v>0</v>
      </c>
      <c r="R260" s="39">
        <f t="shared" ca="1" si="55"/>
        <v>-9.7845530226422367E-3</v>
      </c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</row>
    <row r="261" spans="1:35">
      <c r="A261" s="99"/>
      <c r="B261" s="99"/>
      <c r="C261" s="99"/>
      <c r="D261" s="101">
        <f t="shared" si="43"/>
        <v>0</v>
      </c>
      <c r="E261" s="101">
        <f t="shared" si="43"/>
        <v>0</v>
      </c>
      <c r="F261" s="41">
        <f t="shared" si="44"/>
        <v>0</v>
      </c>
      <c r="G261" s="41">
        <f t="shared" si="44"/>
        <v>0</v>
      </c>
      <c r="H261" s="41">
        <f t="shared" si="45"/>
        <v>0</v>
      </c>
      <c r="I261" s="41">
        <f t="shared" si="46"/>
        <v>0</v>
      </c>
      <c r="J261" s="41">
        <f t="shared" si="47"/>
        <v>0</v>
      </c>
      <c r="K261" s="41">
        <f t="shared" si="48"/>
        <v>0</v>
      </c>
      <c r="L261" s="41">
        <f t="shared" si="49"/>
        <v>0</v>
      </c>
      <c r="M261" s="41">
        <f t="shared" ca="1" si="50"/>
        <v>9.7845530226422367E-3</v>
      </c>
      <c r="N261" s="41">
        <f t="shared" ca="1" si="51"/>
        <v>0</v>
      </c>
      <c r="O261" s="102">
        <f t="shared" ca="1" si="52"/>
        <v>0</v>
      </c>
      <c r="P261" s="41">
        <f t="shared" ca="1" si="53"/>
        <v>0</v>
      </c>
      <c r="Q261" s="41">
        <f t="shared" ca="1" si="54"/>
        <v>0</v>
      </c>
      <c r="R261" s="39">
        <f t="shared" ca="1" si="55"/>
        <v>-9.7845530226422367E-3</v>
      </c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</row>
    <row r="262" spans="1:35">
      <c r="A262" s="99"/>
      <c r="B262" s="99"/>
      <c r="C262" s="99"/>
      <c r="D262" s="101">
        <f t="shared" si="43"/>
        <v>0</v>
      </c>
      <c r="E262" s="101">
        <f t="shared" si="43"/>
        <v>0</v>
      </c>
      <c r="F262" s="41">
        <f t="shared" si="44"/>
        <v>0</v>
      </c>
      <c r="G262" s="41">
        <f t="shared" si="44"/>
        <v>0</v>
      </c>
      <c r="H262" s="41">
        <f t="shared" si="45"/>
        <v>0</v>
      </c>
      <c r="I262" s="41">
        <f t="shared" si="46"/>
        <v>0</v>
      </c>
      <c r="J262" s="41">
        <f t="shared" si="47"/>
        <v>0</v>
      </c>
      <c r="K262" s="41">
        <f t="shared" si="48"/>
        <v>0</v>
      </c>
      <c r="L262" s="41">
        <f t="shared" si="49"/>
        <v>0</v>
      </c>
      <c r="M262" s="41">
        <f t="shared" ca="1" si="50"/>
        <v>9.7845530226422367E-3</v>
      </c>
      <c r="N262" s="41">
        <f t="shared" ca="1" si="51"/>
        <v>0</v>
      </c>
      <c r="O262" s="102">
        <f t="shared" ca="1" si="52"/>
        <v>0</v>
      </c>
      <c r="P262" s="41">
        <f t="shared" ca="1" si="53"/>
        <v>0</v>
      </c>
      <c r="Q262" s="41">
        <f t="shared" ca="1" si="54"/>
        <v>0</v>
      </c>
      <c r="R262" s="39">
        <f t="shared" ca="1" si="55"/>
        <v>-9.7845530226422367E-3</v>
      </c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</row>
    <row r="263" spans="1:35">
      <c r="A263" s="99"/>
      <c r="B263" s="99"/>
      <c r="C263" s="99"/>
      <c r="D263" s="101">
        <f t="shared" si="43"/>
        <v>0</v>
      </c>
      <c r="E263" s="101">
        <f t="shared" si="43"/>
        <v>0</v>
      </c>
      <c r="F263" s="41">
        <f t="shared" si="44"/>
        <v>0</v>
      </c>
      <c r="G263" s="41">
        <f t="shared" si="44"/>
        <v>0</v>
      </c>
      <c r="H263" s="41">
        <f t="shared" si="45"/>
        <v>0</v>
      </c>
      <c r="I263" s="41">
        <f t="shared" si="46"/>
        <v>0</v>
      </c>
      <c r="J263" s="41">
        <f t="shared" si="47"/>
        <v>0</v>
      </c>
      <c r="K263" s="41">
        <f t="shared" si="48"/>
        <v>0</v>
      </c>
      <c r="L263" s="41">
        <f t="shared" si="49"/>
        <v>0</v>
      </c>
      <c r="M263" s="41">
        <f t="shared" ca="1" si="50"/>
        <v>9.7845530226422367E-3</v>
      </c>
      <c r="N263" s="41">
        <f t="shared" ca="1" si="51"/>
        <v>0</v>
      </c>
      <c r="O263" s="102">
        <f t="shared" ca="1" si="52"/>
        <v>0</v>
      </c>
      <c r="P263" s="41">
        <f t="shared" ca="1" si="53"/>
        <v>0</v>
      </c>
      <c r="Q263" s="41">
        <f t="shared" ca="1" si="54"/>
        <v>0</v>
      </c>
      <c r="R263" s="39">
        <f t="shared" ca="1" si="55"/>
        <v>-9.7845530226422367E-3</v>
      </c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</row>
    <row r="264" spans="1:35">
      <c r="A264" s="99"/>
      <c r="B264" s="99"/>
      <c r="C264" s="99"/>
      <c r="D264" s="101">
        <f t="shared" si="43"/>
        <v>0</v>
      </c>
      <c r="E264" s="101">
        <f t="shared" si="43"/>
        <v>0</v>
      </c>
      <c r="F264" s="41">
        <f t="shared" si="44"/>
        <v>0</v>
      </c>
      <c r="G264" s="41">
        <f t="shared" si="44"/>
        <v>0</v>
      </c>
      <c r="H264" s="41">
        <f t="shared" si="45"/>
        <v>0</v>
      </c>
      <c r="I264" s="41">
        <f t="shared" si="46"/>
        <v>0</v>
      </c>
      <c r="J264" s="41">
        <f t="shared" si="47"/>
        <v>0</v>
      </c>
      <c r="K264" s="41">
        <f t="shared" si="48"/>
        <v>0</v>
      </c>
      <c r="L264" s="41">
        <f t="shared" si="49"/>
        <v>0</v>
      </c>
      <c r="M264" s="41">
        <f t="shared" ca="1" si="50"/>
        <v>9.7845530226422367E-3</v>
      </c>
      <c r="N264" s="41">
        <f t="shared" ca="1" si="51"/>
        <v>0</v>
      </c>
      <c r="O264" s="102">
        <f t="shared" ca="1" si="52"/>
        <v>0</v>
      </c>
      <c r="P264" s="41">
        <f t="shared" ca="1" si="53"/>
        <v>0</v>
      </c>
      <c r="Q264" s="41">
        <f t="shared" ca="1" si="54"/>
        <v>0</v>
      </c>
      <c r="R264" s="39">
        <f t="shared" ca="1" si="55"/>
        <v>-9.7845530226422367E-3</v>
      </c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</row>
    <row r="265" spans="1:35">
      <c r="A265" s="99"/>
      <c r="B265" s="99"/>
      <c r="C265" s="99"/>
      <c r="D265" s="101">
        <f t="shared" si="43"/>
        <v>0</v>
      </c>
      <c r="E265" s="101">
        <f t="shared" si="43"/>
        <v>0</v>
      </c>
      <c r="F265" s="41">
        <f t="shared" si="44"/>
        <v>0</v>
      </c>
      <c r="G265" s="41">
        <f t="shared" si="44"/>
        <v>0</v>
      </c>
      <c r="H265" s="41">
        <f t="shared" si="45"/>
        <v>0</v>
      </c>
      <c r="I265" s="41">
        <f t="shared" si="46"/>
        <v>0</v>
      </c>
      <c r="J265" s="41">
        <f t="shared" si="47"/>
        <v>0</v>
      </c>
      <c r="K265" s="41">
        <f t="shared" si="48"/>
        <v>0</v>
      </c>
      <c r="L265" s="41">
        <f t="shared" si="49"/>
        <v>0</v>
      </c>
      <c r="M265" s="41">
        <f t="shared" ca="1" si="50"/>
        <v>9.7845530226422367E-3</v>
      </c>
      <c r="N265" s="41">
        <f t="shared" ca="1" si="51"/>
        <v>0</v>
      </c>
      <c r="O265" s="102">
        <f t="shared" ca="1" si="52"/>
        <v>0</v>
      </c>
      <c r="P265" s="41">
        <f t="shared" ca="1" si="53"/>
        <v>0</v>
      </c>
      <c r="Q265" s="41">
        <f t="shared" ca="1" si="54"/>
        <v>0</v>
      </c>
      <c r="R265" s="39">
        <f t="shared" ca="1" si="55"/>
        <v>-9.7845530226422367E-3</v>
      </c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</row>
    <row r="266" spans="1:35">
      <c r="A266" s="99"/>
      <c r="B266" s="99"/>
      <c r="C266" s="99"/>
      <c r="D266" s="101">
        <f t="shared" si="43"/>
        <v>0</v>
      </c>
      <c r="E266" s="101">
        <f t="shared" si="43"/>
        <v>0</v>
      </c>
      <c r="F266" s="41">
        <f t="shared" si="44"/>
        <v>0</v>
      </c>
      <c r="G266" s="41">
        <f t="shared" si="44"/>
        <v>0</v>
      </c>
      <c r="H266" s="41">
        <f t="shared" si="45"/>
        <v>0</v>
      </c>
      <c r="I266" s="41">
        <f t="shared" si="46"/>
        <v>0</v>
      </c>
      <c r="J266" s="41">
        <f t="shared" si="47"/>
        <v>0</v>
      </c>
      <c r="K266" s="41">
        <f t="shared" si="48"/>
        <v>0</v>
      </c>
      <c r="L266" s="41">
        <f t="shared" si="49"/>
        <v>0</v>
      </c>
      <c r="M266" s="41">
        <f t="shared" ca="1" si="50"/>
        <v>9.7845530226422367E-3</v>
      </c>
      <c r="N266" s="41">
        <f t="shared" ca="1" si="51"/>
        <v>0</v>
      </c>
      <c r="O266" s="102">
        <f t="shared" ca="1" si="52"/>
        <v>0</v>
      </c>
      <c r="P266" s="41">
        <f t="shared" ca="1" si="53"/>
        <v>0</v>
      </c>
      <c r="Q266" s="41">
        <f t="shared" ca="1" si="54"/>
        <v>0</v>
      </c>
      <c r="R266" s="39">
        <f t="shared" ca="1" si="55"/>
        <v>-9.7845530226422367E-3</v>
      </c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</row>
    <row r="267" spans="1:35">
      <c r="A267" s="99"/>
      <c r="B267" s="99"/>
      <c r="C267" s="99"/>
      <c r="D267" s="101">
        <f t="shared" si="43"/>
        <v>0</v>
      </c>
      <c r="E267" s="101">
        <f t="shared" si="43"/>
        <v>0</v>
      </c>
      <c r="F267" s="41">
        <f t="shared" si="44"/>
        <v>0</v>
      </c>
      <c r="G267" s="41">
        <f t="shared" si="44"/>
        <v>0</v>
      </c>
      <c r="H267" s="41">
        <f t="shared" si="45"/>
        <v>0</v>
      </c>
      <c r="I267" s="41">
        <f t="shared" si="46"/>
        <v>0</v>
      </c>
      <c r="J267" s="41">
        <f t="shared" si="47"/>
        <v>0</v>
      </c>
      <c r="K267" s="41">
        <f t="shared" si="48"/>
        <v>0</v>
      </c>
      <c r="L267" s="41">
        <f t="shared" si="49"/>
        <v>0</v>
      </c>
      <c r="M267" s="41">
        <f t="shared" ca="1" si="50"/>
        <v>9.7845530226422367E-3</v>
      </c>
      <c r="N267" s="41">
        <f t="shared" ca="1" si="51"/>
        <v>0</v>
      </c>
      <c r="O267" s="102">
        <f t="shared" ca="1" si="52"/>
        <v>0</v>
      </c>
      <c r="P267" s="41">
        <f t="shared" ca="1" si="53"/>
        <v>0</v>
      </c>
      <c r="Q267" s="41">
        <f t="shared" ca="1" si="54"/>
        <v>0</v>
      </c>
      <c r="R267" s="39">
        <f t="shared" ca="1" si="55"/>
        <v>-9.7845530226422367E-3</v>
      </c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</row>
    <row r="268" spans="1:35">
      <c r="A268" s="99"/>
      <c r="B268" s="99"/>
      <c r="C268" s="99"/>
      <c r="D268" s="101">
        <f t="shared" si="43"/>
        <v>0</v>
      </c>
      <c r="E268" s="101">
        <f t="shared" si="43"/>
        <v>0</v>
      </c>
      <c r="F268" s="41">
        <f t="shared" si="44"/>
        <v>0</v>
      </c>
      <c r="G268" s="41">
        <f t="shared" si="44"/>
        <v>0</v>
      </c>
      <c r="H268" s="41">
        <f t="shared" si="45"/>
        <v>0</v>
      </c>
      <c r="I268" s="41">
        <f t="shared" si="46"/>
        <v>0</v>
      </c>
      <c r="J268" s="41">
        <f t="shared" si="47"/>
        <v>0</v>
      </c>
      <c r="K268" s="41">
        <f t="shared" si="48"/>
        <v>0</v>
      </c>
      <c r="L268" s="41">
        <f t="shared" si="49"/>
        <v>0</v>
      </c>
      <c r="M268" s="41">
        <f t="shared" ca="1" si="50"/>
        <v>9.7845530226422367E-3</v>
      </c>
      <c r="N268" s="41">
        <f t="shared" ca="1" si="51"/>
        <v>0</v>
      </c>
      <c r="O268" s="102">
        <f t="shared" ca="1" si="52"/>
        <v>0</v>
      </c>
      <c r="P268" s="41">
        <f t="shared" ca="1" si="53"/>
        <v>0</v>
      </c>
      <c r="Q268" s="41">
        <f t="shared" ca="1" si="54"/>
        <v>0</v>
      </c>
      <c r="R268" s="39">
        <f t="shared" ca="1" si="55"/>
        <v>-9.7845530226422367E-3</v>
      </c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</row>
    <row r="269" spans="1:35">
      <c r="A269" s="99"/>
      <c r="B269" s="99"/>
      <c r="C269" s="99"/>
      <c r="D269" s="101">
        <f t="shared" si="43"/>
        <v>0</v>
      </c>
      <c r="E269" s="101">
        <f t="shared" si="43"/>
        <v>0</v>
      </c>
      <c r="F269" s="41">
        <f t="shared" si="44"/>
        <v>0</v>
      </c>
      <c r="G269" s="41">
        <f t="shared" si="44"/>
        <v>0</v>
      </c>
      <c r="H269" s="41">
        <f t="shared" si="45"/>
        <v>0</v>
      </c>
      <c r="I269" s="41">
        <f t="shared" si="46"/>
        <v>0</v>
      </c>
      <c r="J269" s="41">
        <f t="shared" si="47"/>
        <v>0</v>
      </c>
      <c r="K269" s="41">
        <f t="shared" si="48"/>
        <v>0</v>
      </c>
      <c r="L269" s="41">
        <f t="shared" si="49"/>
        <v>0</v>
      </c>
      <c r="M269" s="41">
        <f t="shared" ca="1" si="50"/>
        <v>9.7845530226422367E-3</v>
      </c>
      <c r="N269" s="41">
        <f t="shared" ca="1" si="51"/>
        <v>0</v>
      </c>
      <c r="O269" s="102">
        <f t="shared" ca="1" si="52"/>
        <v>0</v>
      </c>
      <c r="P269" s="41">
        <f t="shared" ca="1" si="53"/>
        <v>0</v>
      </c>
      <c r="Q269" s="41">
        <f t="shared" ca="1" si="54"/>
        <v>0</v>
      </c>
      <c r="R269" s="39">
        <f t="shared" ca="1" si="55"/>
        <v>-9.7845530226422367E-3</v>
      </c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</row>
    <row r="270" spans="1:35">
      <c r="A270" s="99"/>
      <c r="B270" s="99"/>
      <c r="C270" s="99"/>
      <c r="D270" s="101">
        <f t="shared" si="43"/>
        <v>0</v>
      </c>
      <c r="E270" s="101">
        <f t="shared" si="43"/>
        <v>0</v>
      </c>
      <c r="F270" s="41">
        <f t="shared" si="44"/>
        <v>0</v>
      </c>
      <c r="G270" s="41">
        <f t="shared" si="44"/>
        <v>0</v>
      </c>
      <c r="H270" s="41">
        <f t="shared" si="45"/>
        <v>0</v>
      </c>
      <c r="I270" s="41">
        <f t="shared" si="46"/>
        <v>0</v>
      </c>
      <c r="J270" s="41">
        <f t="shared" si="47"/>
        <v>0</v>
      </c>
      <c r="K270" s="41">
        <f t="shared" si="48"/>
        <v>0</v>
      </c>
      <c r="L270" s="41">
        <f t="shared" si="49"/>
        <v>0</v>
      </c>
      <c r="M270" s="41">
        <f t="shared" ca="1" si="50"/>
        <v>9.7845530226422367E-3</v>
      </c>
      <c r="N270" s="41">
        <f t="shared" ca="1" si="51"/>
        <v>0</v>
      </c>
      <c r="O270" s="102">
        <f t="shared" ca="1" si="52"/>
        <v>0</v>
      </c>
      <c r="P270" s="41">
        <f t="shared" ca="1" si="53"/>
        <v>0</v>
      </c>
      <c r="Q270" s="41">
        <f t="shared" ca="1" si="54"/>
        <v>0</v>
      </c>
      <c r="R270" s="39">
        <f t="shared" ca="1" si="55"/>
        <v>-9.7845530226422367E-3</v>
      </c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</row>
    <row r="271" spans="1:35">
      <c r="A271" s="99"/>
      <c r="B271" s="99"/>
      <c r="C271" s="99"/>
      <c r="D271" s="101">
        <f t="shared" si="43"/>
        <v>0</v>
      </c>
      <c r="E271" s="101">
        <f t="shared" si="43"/>
        <v>0</v>
      </c>
      <c r="F271" s="41">
        <f t="shared" si="44"/>
        <v>0</v>
      </c>
      <c r="G271" s="41">
        <f t="shared" si="44"/>
        <v>0</v>
      </c>
      <c r="H271" s="41">
        <f t="shared" si="45"/>
        <v>0</v>
      </c>
      <c r="I271" s="41">
        <f t="shared" si="46"/>
        <v>0</v>
      </c>
      <c r="J271" s="41">
        <f t="shared" si="47"/>
        <v>0</v>
      </c>
      <c r="K271" s="41">
        <f t="shared" si="48"/>
        <v>0</v>
      </c>
      <c r="L271" s="41">
        <f t="shared" si="49"/>
        <v>0</v>
      </c>
      <c r="M271" s="41">
        <f t="shared" ca="1" si="50"/>
        <v>9.7845530226422367E-3</v>
      </c>
      <c r="N271" s="41">
        <f t="shared" ca="1" si="51"/>
        <v>0</v>
      </c>
      <c r="O271" s="102">
        <f t="shared" ca="1" si="52"/>
        <v>0</v>
      </c>
      <c r="P271" s="41">
        <f t="shared" ca="1" si="53"/>
        <v>0</v>
      </c>
      <c r="Q271" s="41">
        <f t="shared" ca="1" si="54"/>
        <v>0</v>
      </c>
      <c r="R271" s="39">
        <f t="shared" ca="1" si="55"/>
        <v>-9.7845530226422367E-3</v>
      </c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</row>
    <row r="272" spans="1:35">
      <c r="A272" s="99"/>
      <c r="B272" s="99"/>
      <c r="C272" s="99"/>
      <c r="D272" s="101">
        <f t="shared" si="43"/>
        <v>0</v>
      </c>
      <c r="E272" s="101">
        <f t="shared" si="43"/>
        <v>0</v>
      </c>
      <c r="F272" s="41">
        <f t="shared" si="44"/>
        <v>0</v>
      </c>
      <c r="G272" s="41">
        <f t="shared" si="44"/>
        <v>0</v>
      </c>
      <c r="H272" s="41">
        <f t="shared" si="45"/>
        <v>0</v>
      </c>
      <c r="I272" s="41">
        <f t="shared" si="46"/>
        <v>0</v>
      </c>
      <c r="J272" s="41">
        <f t="shared" si="47"/>
        <v>0</v>
      </c>
      <c r="K272" s="41">
        <f t="shared" si="48"/>
        <v>0</v>
      </c>
      <c r="L272" s="41">
        <f t="shared" si="49"/>
        <v>0</v>
      </c>
      <c r="M272" s="41">
        <f t="shared" ca="1" si="50"/>
        <v>9.7845530226422367E-3</v>
      </c>
      <c r="N272" s="41">
        <f t="shared" ca="1" si="51"/>
        <v>0</v>
      </c>
      <c r="O272" s="102">
        <f t="shared" ca="1" si="52"/>
        <v>0</v>
      </c>
      <c r="P272" s="41">
        <f t="shared" ca="1" si="53"/>
        <v>0</v>
      </c>
      <c r="Q272" s="41">
        <f t="shared" ca="1" si="54"/>
        <v>0</v>
      </c>
      <c r="R272" s="39">
        <f t="shared" ca="1" si="55"/>
        <v>-9.7845530226422367E-3</v>
      </c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</row>
    <row r="273" spans="1:35">
      <c r="A273" s="99"/>
      <c r="B273" s="99"/>
      <c r="C273" s="99"/>
      <c r="D273" s="101">
        <f t="shared" si="43"/>
        <v>0</v>
      </c>
      <c r="E273" s="101">
        <f t="shared" si="43"/>
        <v>0</v>
      </c>
      <c r="F273" s="41">
        <f t="shared" si="44"/>
        <v>0</v>
      </c>
      <c r="G273" s="41">
        <f t="shared" si="44"/>
        <v>0</v>
      </c>
      <c r="H273" s="41">
        <f t="shared" si="45"/>
        <v>0</v>
      </c>
      <c r="I273" s="41">
        <f t="shared" si="46"/>
        <v>0</v>
      </c>
      <c r="J273" s="41">
        <f t="shared" si="47"/>
        <v>0</v>
      </c>
      <c r="K273" s="41">
        <f t="shared" si="48"/>
        <v>0</v>
      </c>
      <c r="L273" s="41">
        <f t="shared" si="49"/>
        <v>0</v>
      </c>
      <c r="M273" s="41">
        <f t="shared" ca="1" si="50"/>
        <v>9.7845530226422367E-3</v>
      </c>
      <c r="N273" s="41">
        <f t="shared" ca="1" si="51"/>
        <v>0</v>
      </c>
      <c r="O273" s="102">
        <f t="shared" ca="1" si="52"/>
        <v>0</v>
      </c>
      <c r="P273" s="41">
        <f t="shared" ca="1" si="53"/>
        <v>0</v>
      </c>
      <c r="Q273" s="41">
        <f t="shared" ca="1" si="54"/>
        <v>0</v>
      </c>
      <c r="R273" s="39">
        <f t="shared" ca="1" si="55"/>
        <v>-9.7845530226422367E-3</v>
      </c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</row>
    <row r="274" spans="1:35">
      <c r="A274" s="99"/>
      <c r="B274" s="99"/>
      <c r="C274" s="99"/>
      <c r="D274" s="101">
        <f t="shared" si="43"/>
        <v>0</v>
      </c>
      <c r="E274" s="101">
        <f t="shared" si="43"/>
        <v>0</v>
      </c>
      <c r="F274" s="41">
        <f t="shared" si="44"/>
        <v>0</v>
      </c>
      <c r="G274" s="41">
        <f t="shared" si="44"/>
        <v>0</v>
      </c>
      <c r="H274" s="41">
        <f t="shared" si="45"/>
        <v>0</v>
      </c>
      <c r="I274" s="41">
        <f t="shared" si="46"/>
        <v>0</v>
      </c>
      <c r="J274" s="41">
        <f t="shared" si="47"/>
        <v>0</v>
      </c>
      <c r="K274" s="41">
        <f t="shared" si="48"/>
        <v>0</v>
      </c>
      <c r="L274" s="41">
        <f t="shared" si="49"/>
        <v>0</v>
      </c>
      <c r="M274" s="41">
        <f t="shared" ca="1" si="50"/>
        <v>9.7845530226422367E-3</v>
      </c>
      <c r="N274" s="41">
        <f t="shared" ca="1" si="51"/>
        <v>0</v>
      </c>
      <c r="O274" s="102">
        <f t="shared" ca="1" si="52"/>
        <v>0</v>
      </c>
      <c r="P274" s="41">
        <f t="shared" ca="1" si="53"/>
        <v>0</v>
      </c>
      <c r="Q274" s="41">
        <f t="shared" ca="1" si="54"/>
        <v>0</v>
      </c>
      <c r="R274" s="39">
        <f t="shared" ca="1" si="55"/>
        <v>-9.7845530226422367E-3</v>
      </c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</row>
    <row r="275" spans="1:35">
      <c r="A275" s="99"/>
      <c r="B275" s="99"/>
      <c r="C275" s="99"/>
      <c r="D275" s="101">
        <f t="shared" si="43"/>
        <v>0</v>
      </c>
      <c r="E275" s="101">
        <f t="shared" si="43"/>
        <v>0</v>
      </c>
      <c r="F275" s="41">
        <f t="shared" si="44"/>
        <v>0</v>
      </c>
      <c r="G275" s="41">
        <f t="shared" si="44"/>
        <v>0</v>
      </c>
      <c r="H275" s="41">
        <f t="shared" si="45"/>
        <v>0</v>
      </c>
      <c r="I275" s="41">
        <f t="shared" si="46"/>
        <v>0</v>
      </c>
      <c r="J275" s="41">
        <f t="shared" si="47"/>
        <v>0</v>
      </c>
      <c r="K275" s="41">
        <f t="shared" si="48"/>
        <v>0</v>
      </c>
      <c r="L275" s="41">
        <f t="shared" si="49"/>
        <v>0</v>
      </c>
      <c r="M275" s="41">
        <f t="shared" ca="1" si="50"/>
        <v>9.7845530226422367E-3</v>
      </c>
      <c r="N275" s="41">
        <f t="shared" ca="1" si="51"/>
        <v>0</v>
      </c>
      <c r="O275" s="102">
        <f t="shared" ca="1" si="52"/>
        <v>0</v>
      </c>
      <c r="P275" s="41">
        <f t="shared" ca="1" si="53"/>
        <v>0</v>
      </c>
      <c r="Q275" s="41">
        <f t="shared" ca="1" si="54"/>
        <v>0</v>
      </c>
      <c r="R275" s="39">
        <f t="shared" ca="1" si="55"/>
        <v>-9.7845530226422367E-3</v>
      </c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</row>
    <row r="276" spans="1:35">
      <c r="A276" s="99"/>
      <c r="B276" s="99"/>
      <c r="C276" s="99"/>
      <c r="D276" s="101">
        <f t="shared" si="43"/>
        <v>0</v>
      </c>
      <c r="E276" s="101">
        <f t="shared" si="43"/>
        <v>0</v>
      </c>
      <c r="F276" s="41">
        <f t="shared" si="44"/>
        <v>0</v>
      </c>
      <c r="G276" s="41">
        <f t="shared" si="44"/>
        <v>0</v>
      </c>
      <c r="H276" s="41">
        <f t="shared" si="45"/>
        <v>0</v>
      </c>
      <c r="I276" s="41">
        <f t="shared" si="46"/>
        <v>0</v>
      </c>
      <c r="J276" s="41">
        <f t="shared" si="47"/>
        <v>0</v>
      </c>
      <c r="K276" s="41">
        <f t="shared" si="48"/>
        <v>0</v>
      </c>
      <c r="L276" s="41">
        <f t="shared" si="49"/>
        <v>0</v>
      </c>
      <c r="M276" s="41">
        <f t="shared" ca="1" si="50"/>
        <v>9.7845530226422367E-3</v>
      </c>
      <c r="N276" s="41">
        <f t="shared" ca="1" si="51"/>
        <v>0</v>
      </c>
      <c r="O276" s="102">
        <f t="shared" ca="1" si="52"/>
        <v>0</v>
      </c>
      <c r="P276" s="41">
        <f t="shared" ca="1" si="53"/>
        <v>0</v>
      </c>
      <c r="Q276" s="41">
        <f t="shared" ca="1" si="54"/>
        <v>0</v>
      </c>
      <c r="R276" s="39">
        <f t="shared" ca="1" si="55"/>
        <v>-9.7845530226422367E-3</v>
      </c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</row>
    <row r="277" spans="1:35">
      <c r="A277" s="99"/>
      <c r="B277" s="99"/>
      <c r="C277" s="99"/>
      <c r="D277" s="101">
        <f t="shared" ref="D277:E337" si="56">A277/A$18</f>
        <v>0</v>
      </c>
      <c r="E277" s="101">
        <f t="shared" si="56"/>
        <v>0</v>
      </c>
      <c r="F277" s="41">
        <f t="shared" ref="F277:G337" si="57">$C277*D277</f>
        <v>0</v>
      </c>
      <c r="G277" s="41">
        <f t="shared" si="57"/>
        <v>0</v>
      </c>
      <c r="H277" s="41">
        <f t="shared" ref="H277:H337" si="58">C277*D277*D277</f>
        <v>0</v>
      </c>
      <c r="I277" s="41">
        <f t="shared" ref="I277:I337" si="59">C277*D277*D277*D277</f>
        <v>0</v>
      </c>
      <c r="J277" s="41">
        <f t="shared" ref="J277:J337" si="60">C277*D277*D277*D277*D277</f>
        <v>0</v>
      </c>
      <c r="K277" s="41">
        <f t="shared" ref="K277:K337" si="61">C277*E277*D277</f>
        <v>0</v>
      </c>
      <c r="L277" s="41">
        <f t="shared" ref="L277:L337" si="62">C277*E277*D277*D277</f>
        <v>0</v>
      </c>
      <c r="M277" s="41">
        <f t="shared" ref="M277:M337" ca="1" si="63">+E$4+E$5*D277+E$6*D277^2</f>
        <v>9.7845530226422367E-3</v>
      </c>
      <c r="N277" s="41">
        <f t="shared" ref="N277:N337" ca="1" si="64">C277*(M277-E277)^2</f>
        <v>0</v>
      </c>
      <c r="O277" s="102">
        <f t="shared" ref="O277:O337" ca="1" si="65">(C277*O$1-O$2*F277+O$3*H277)^2</f>
        <v>0</v>
      </c>
      <c r="P277" s="41">
        <f t="shared" ref="P277:P337" ca="1" si="66">(-C277*O$2+O$4*F277-O$5*H277)^2</f>
        <v>0</v>
      </c>
      <c r="Q277" s="41">
        <f t="shared" ref="Q277:Q337" ca="1" si="67">+(C277*O$3-F277*O$5+H277*O$6)^2</f>
        <v>0</v>
      </c>
      <c r="R277" s="39">
        <f t="shared" ref="R277:R337" ca="1" si="68">+E277-M277</f>
        <v>-9.7845530226422367E-3</v>
      </c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</row>
    <row r="278" spans="1:35">
      <c r="A278" s="99"/>
      <c r="B278" s="99"/>
      <c r="C278" s="99"/>
      <c r="D278" s="101">
        <f t="shared" si="56"/>
        <v>0</v>
      </c>
      <c r="E278" s="101">
        <f t="shared" si="56"/>
        <v>0</v>
      </c>
      <c r="F278" s="41">
        <f t="shared" si="57"/>
        <v>0</v>
      </c>
      <c r="G278" s="41">
        <f t="shared" si="57"/>
        <v>0</v>
      </c>
      <c r="H278" s="41">
        <f t="shared" si="58"/>
        <v>0</v>
      </c>
      <c r="I278" s="41">
        <f t="shared" si="59"/>
        <v>0</v>
      </c>
      <c r="J278" s="41">
        <f t="shared" si="60"/>
        <v>0</v>
      </c>
      <c r="K278" s="41">
        <f t="shared" si="61"/>
        <v>0</v>
      </c>
      <c r="L278" s="41">
        <f t="shared" si="62"/>
        <v>0</v>
      </c>
      <c r="M278" s="41">
        <f t="shared" ca="1" si="63"/>
        <v>9.7845530226422367E-3</v>
      </c>
      <c r="N278" s="41">
        <f t="shared" ca="1" si="64"/>
        <v>0</v>
      </c>
      <c r="O278" s="102">
        <f t="shared" ca="1" si="65"/>
        <v>0</v>
      </c>
      <c r="P278" s="41">
        <f t="shared" ca="1" si="66"/>
        <v>0</v>
      </c>
      <c r="Q278" s="41">
        <f t="shared" ca="1" si="67"/>
        <v>0</v>
      </c>
      <c r="R278" s="39">
        <f t="shared" ca="1" si="68"/>
        <v>-9.7845530226422367E-3</v>
      </c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</row>
    <row r="279" spans="1:35">
      <c r="A279" s="99"/>
      <c r="B279" s="99"/>
      <c r="C279" s="99"/>
      <c r="D279" s="101">
        <f t="shared" si="56"/>
        <v>0</v>
      </c>
      <c r="E279" s="101">
        <f t="shared" si="56"/>
        <v>0</v>
      </c>
      <c r="F279" s="41">
        <f t="shared" si="57"/>
        <v>0</v>
      </c>
      <c r="G279" s="41">
        <f t="shared" si="57"/>
        <v>0</v>
      </c>
      <c r="H279" s="41">
        <f t="shared" si="58"/>
        <v>0</v>
      </c>
      <c r="I279" s="41">
        <f t="shared" si="59"/>
        <v>0</v>
      </c>
      <c r="J279" s="41">
        <f t="shared" si="60"/>
        <v>0</v>
      </c>
      <c r="K279" s="41">
        <f t="shared" si="61"/>
        <v>0</v>
      </c>
      <c r="L279" s="41">
        <f t="shared" si="62"/>
        <v>0</v>
      </c>
      <c r="M279" s="41">
        <f t="shared" ca="1" si="63"/>
        <v>9.7845530226422367E-3</v>
      </c>
      <c r="N279" s="41">
        <f t="shared" ca="1" si="64"/>
        <v>0</v>
      </c>
      <c r="O279" s="102">
        <f t="shared" ca="1" si="65"/>
        <v>0</v>
      </c>
      <c r="P279" s="41">
        <f t="shared" ca="1" si="66"/>
        <v>0</v>
      </c>
      <c r="Q279" s="41">
        <f t="shared" ca="1" si="67"/>
        <v>0</v>
      </c>
      <c r="R279" s="39">
        <f t="shared" ca="1" si="68"/>
        <v>-9.7845530226422367E-3</v>
      </c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</row>
    <row r="280" spans="1:35">
      <c r="A280" s="99"/>
      <c r="B280" s="99"/>
      <c r="C280" s="99"/>
      <c r="D280" s="101">
        <f t="shared" si="56"/>
        <v>0</v>
      </c>
      <c r="E280" s="101">
        <f t="shared" si="56"/>
        <v>0</v>
      </c>
      <c r="F280" s="41">
        <f t="shared" si="57"/>
        <v>0</v>
      </c>
      <c r="G280" s="41">
        <f t="shared" si="57"/>
        <v>0</v>
      </c>
      <c r="H280" s="41">
        <f t="shared" si="58"/>
        <v>0</v>
      </c>
      <c r="I280" s="41">
        <f t="shared" si="59"/>
        <v>0</v>
      </c>
      <c r="J280" s="41">
        <f t="shared" si="60"/>
        <v>0</v>
      </c>
      <c r="K280" s="41">
        <f t="shared" si="61"/>
        <v>0</v>
      </c>
      <c r="L280" s="41">
        <f t="shared" si="62"/>
        <v>0</v>
      </c>
      <c r="M280" s="41">
        <f t="shared" ca="1" si="63"/>
        <v>9.7845530226422367E-3</v>
      </c>
      <c r="N280" s="41">
        <f t="shared" ca="1" si="64"/>
        <v>0</v>
      </c>
      <c r="O280" s="102">
        <f t="shared" ca="1" si="65"/>
        <v>0</v>
      </c>
      <c r="P280" s="41">
        <f t="shared" ca="1" si="66"/>
        <v>0</v>
      </c>
      <c r="Q280" s="41">
        <f t="shared" ca="1" si="67"/>
        <v>0</v>
      </c>
      <c r="R280" s="39">
        <f t="shared" ca="1" si="68"/>
        <v>-9.7845530226422367E-3</v>
      </c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</row>
    <row r="281" spans="1:35">
      <c r="A281" s="99"/>
      <c r="B281" s="99"/>
      <c r="C281" s="99"/>
      <c r="D281" s="101">
        <f t="shared" si="56"/>
        <v>0</v>
      </c>
      <c r="E281" s="101">
        <f t="shared" si="56"/>
        <v>0</v>
      </c>
      <c r="F281" s="41">
        <f t="shared" si="57"/>
        <v>0</v>
      </c>
      <c r="G281" s="41">
        <f t="shared" si="57"/>
        <v>0</v>
      </c>
      <c r="H281" s="41">
        <f t="shared" si="58"/>
        <v>0</v>
      </c>
      <c r="I281" s="41">
        <f t="shared" si="59"/>
        <v>0</v>
      </c>
      <c r="J281" s="41">
        <f t="shared" si="60"/>
        <v>0</v>
      </c>
      <c r="K281" s="41">
        <f t="shared" si="61"/>
        <v>0</v>
      </c>
      <c r="L281" s="41">
        <f t="shared" si="62"/>
        <v>0</v>
      </c>
      <c r="M281" s="41">
        <f t="shared" ca="1" si="63"/>
        <v>9.7845530226422367E-3</v>
      </c>
      <c r="N281" s="41">
        <f t="shared" ca="1" si="64"/>
        <v>0</v>
      </c>
      <c r="O281" s="102">
        <f t="shared" ca="1" si="65"/>
        <v>0</v>
      </c>
      <c r="P281" s="41">
        <f t="shared" ca="1" si="66"/>
        <v>0</v>
      </c>
      <c r="Q281" s="41">
        <f t="shared" ca="1" si="67"/>
        <v>0</v>
      </c>
      <c r="R281" s="39">
        <f t="shared" ca="1" si="68"/>
        <v>-9.7845530226422367E-3</v>
      </c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</row>
    <row r="282" spans="1:35">
      <c r="A282" s="99"/>
      <c r="B282" s="99"/>
      <c r="C282" s="99"/>
      <c r="D282" s="101">
        <f t="shared" si="56"/>
        <v>0</v>
      </c>
      <c r="E282" s="101">
        <f t="shared" si="56"/>
        <v>0</v>
      </c>
      <c r="F282" s="41">
        <f t="shared" si="57"/>
        <v>0</v>
      </c>
      <c r="G282" s="41">
        <f t="shared" si="57"/>
        <v>0</v>
      </c>
      <c r="H282" s="41">
        <f t="shared" si="58"/>
        <v>0</v>
      </c>
      <c r="I282" s="41">
        <f t="shared" si="59"/>
        <v>0</v>
      </c>
      <c r="J282" s="41">
        <f t="shared" si="60"/>
        <v>0</v>
      </c>
      <c r="K282" s="41">
        <f t="shared" si="61"/>
        <v>0</v>
      </c>
      <c r="L282" s="41">
        <f t="shared" si="62"/>
        <v>0</v>
      </c>
      <c r="M282" s="41">
        <f t="shared" ca="1" si="63"/>
        <v>9.7845530226422367E-3</v>
      </c>
      <c r="N282" s="41">
        <f t="shared" ca="1" si="64"/>
        <v>0</v>
      </c>
      <c r="O282" s="102">
        <f t="shared" ca="1" si="65"/>
        <v>0</v>
      </c>
      <c r="P282" s="41">
        <f t="shared" ca="1" si="66"/>
        <v>0</v>
      </c>
      <c r="Q282" s="41">
        <f t="shared" ca="1" si="67"/>
        <v>0</v>
      </c>
      <c r="R282" s="39">
        <f t="shared" ca="1" si="68"/>
        <v>-9.7845530226422367E-3</v>
      </c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</row>
    <row r="283" spans="1:35">
      <c r="A283" s="99"/>
      <c r="B283" s="99"/>
      <c r="C283" s="99"/>
      <c r="D283" s="101">
        <f t="shared" si="56"/>
        <v>0</v>
      </c>
      <c r="E283" s="101">
        <f t="shared" si="56"/>
        <v>0</v>
      </c>
      <c r="F283" s="41">
        <f t="shared" si="57"/>
        <v>0</v>
      </c>
      <c r="G283" s="41">
        <f t="shared" si="57"/>
        <v>0</v>
      </c>
      <c r="H283" s="41">
        <f t="shared" si="58"/>
        <v>0</v>
      </c>
      <c r="I283" s="41">
        <f t="shared" si="59"/>
        <v>0</v>
      </c>
      <c r="J283" s="41">
        <f t="shared" si="60"/>
        <v>0</v>
      </c>
      <c r="K283" s="41">
        <f t="shared" si="61"/>
        <v>0</v>
      </c>
      <c r="L283" s="41">
        <f t="shared" si="62"/>
        <v>0</v>
      </c>
      <c r="M283" s="41">
        <f t="shared" ca="1" si="63"/>
        <v>9.7845530226422367E-3</v>
      </c>
      <c r="N283" s="41">
        <f t="shared" ca="1" si="64"/>
        <v>0</v>
      </c>
      <c r="O283" s="102">
        <f t="shared" ca="1" si="65"/>
        <v>0</v>
      </c>
      <c r="P283" s="41">
        <f t="shared" ca="1" si="66"/>
        <v>0</v>
      </c>
      <c r="Q283" s="41">
        <f t="shared" ca="1" si="67"/>
        <v>0</v>
      </c>
      <c r="R283" s="39">
        <f t="shared" ca="1" si="68"/>
        <v>-9.7845530226422367E-3</v>
      </c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</row>
    <row r="284" spans="1:35">
      <c r="A284" s="99"/>
      <c r="B284" s="99"/>
      <c r="C284" s="99"/>
      <c r="D284" s="101">
        <f t="shared" si="56"/>
        <v>0</v>
      </c>
      <c r="E284" s="101">
        <f t="shared" si="56"/>
        <v>0</v>
      </c>
      <c r="F284" s="41">
        <f t="shared" si="57"/>
        <v>0</v>
      </c>
      <c r="G284" s="41">
        <f t="shared" si="57"/>
        <v>0</v>
      </c>
      <c r="H284" s="41">
        <f t="shared" si="58"/>
        <v>0</v>
      </c>
      <c r="I284" s="41">
        <f t="shared" si="59"/>
        <v>0</v>
      </c>
      <c r="J284" s="41">
        <f t="shared" si="60"/>
        <v>0</v>
      </c>
      <c r="K284" s="41">
        <f t="shared" si="61"/>
        <v>0</v>
      </c>
      <c r="L284" s="41">
        <f t="shared" si="62"/>
        <v>0</v>
      </c>
      <c r="M284" s="41">
        <f t="shared" ca="1" si="63"/>
        <v>9.7845530226422367E-3</v>
      </c>
      <c r="N284" s="41">
        <f t="shared" ca="1" si="64"/>
        <v>0</v>
      </c>
      <c r="O284" s="102">
        <f t="shared" ca="1" si="65"/>
        <v>0</v>
      </c>
      <c r="P284" s="41">
        <f t="shared" ca="1" si="66"/>
        <v>0</v>
      </c>
      <c r="Q284" s="41">
        <f t="shared" ca="1" si="67"/>
        <v>0</v>
      </c>
      <c r="R284" s="39">
        <f t="shared" ca="1" si="68"/>
        <v>-9.7845530226422367E-3</v>
      </c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</row>
    <row r="285" spans="1:35">
      <c r="A285" s="99"/>
      <c r="B285" s="99"/>
      <c r="C285" s="99"/>
      <c r="D285" s="101">
        <f t="shared" si="56"/>
        <v>0</v>
      </c>
      <c r="E285" s="101">
        <f t="shared" si="56"/>
        <v>0</v>
      </c>
      <c r="F285" s="41">
        <f t="shared" si="57"/>
        <v>0</v>
      </c>
      <c r="G285" s="41">
        <f t="shared" si="57"/>
        <v>0</v>
      </c>
      <c r="H285" s="41">
        <f t="shared" si="58"/>
        <v>0</v>
      </c>
      <c r="I285" s="41">
        <f t="shared" si="59"/>
        <v>0</v>
      </c>
      <c r="J285" s="41">
        <f t="shared" si="60"/>
        <v>0</v>
      </c>
      <c r="K285" s="41">
        <f t="shared" si="61"/>
        <v>0</v>
      </c>
      <c r="L285" s="41">
        <f t="shared" si="62"/>
        <v>0</v>
      </c>
      <c r="M285" s="41">
        <f t="shared" ca="1" si="63"/>
        <v>9.7845530226422367E-3</v>
      </c>
      <c r="N285" s="41">
        <f t="shared" ca="1" si="64"/>
        <v>0</v>
      </c>
      <c r="O285" s="102">
        <f t="shared" ca="1" si="65"/>
        <v>0</v>
      </c>
      <c r="P285" s="41">
        <f t="shared" ca="1" si="66"/>
        <v>0</v>
      </c>
      <c r="Q285" s="41">
        <f t="shared" ca="1" si="67"/>
        <v>0</v>
      </c>
      <c r="R285" s="39">
        <f t="shared" ca="1" si="68"/>
        <v>-9.7845530226422367E-3</v>
      </c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</row>
    <row r="286" spans="1:35">
      <c r="A286" s="99"/>
      <c r="B286" s="99"/>
      <c r="C286" s="99"/>
      <c r="D286" s="101">
        <f t="shared" si="56"/>
        <v>0</v>
      </c>
      <c r="E286" s="101">
        <f t="shared" si="56"/>
        <v>0</v>
      </c>
      <c r="F286" s="41">
        <f t="shared" si="57"/>
        <v>0</v>
      </c>
      <c r="G286" s="41">
        <f t="shared" si="57"/>
        <v>0</v>
      </c>
      <c r="H286" s="41">
        <f t="shared" si="58"/>
        <v>0</v>
      </c>
      <c r="I286" s="41">
        <f t="shared" si="59"/>
        <v>0</v>
      </c>
      <c r="J286" s="41">
        <f t="shared" si="60"/>
        <v>0</v>
      </c>
      <c r="K286" s="41">
        <f t="shared" si="61"/>
        <v>0</v>
      </c>
      <c r="L286" s="41">
        <f t="shared" si="62"/>
        <v>0</v>
      </c>
      <c r="M286" s="41">
        <f t="shared" ca="1" si="63"/>
        <v>9.7845530226422367E-3</v>
      </c>
      <c r="N286" s="41">
        <f t="shared" ca="1" si="64"/>
        <v>0</v>
      </c>
      <c r="O286" s="102">
        <f t="shared" ca="1" si="65"/>
        <v>0</v>
      </c>
      <c r="P286" s="41">
        <f t="shared" ca="1" si="66"/>
        <v>0</v>
      </c>
      <c r="Q286" s="41">
        <f t="shared" ca="1" si="67"/>
        <v>0</v>
      </c>
      <c r="R286" s="39">
        <f t="shared" ca="1" si="68"/>
        <v>-9.7845530226422367E-3</v>
      </c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</row>
    <row r="287" spans="1:35">
      <c r="A287" s="99"/>
      <c r="B287" s="99"/>
      <c r="C287" s="99"/>
      <c r="D287" s="101">
        <f t="shared" si="56"/>
        <v>0</v>
      </c>
      <c r="E287" s="101">
        <f t="shared" si="56"/>
        <v>0</v>
      </c>
      <c r="F287" s="41">
        <f t="shared" si="57"/>
        <v>0</v>
      </c>
      <c r="G287" s="41">
        <f t="shared" si="57"/>
        <v>0</v>
      </c>
      <c r="H287" s="41">
        <f t="shared" si="58"/>
        <v>0</v>
      </c>
      <c r="I287" s="41">
        <f t="shared" si="59"/>
        <v>0</v>
      </c>
      <c r="J287" s="41">
        <f t="shared" si="60"/>
        <v>0</v>
      </c>
      <c r="K287" s="41">
        <f t="shared" si="61"/>
        <v>0</v>
      </c>
      <c r="L287" s="41">
        <f t="shared" si="62"/>
        <v>0</v>
      </c>
      <c r="M287" s="41">
        <f t="shared" ca="1" si="63"/>
        <v>9.7845530226422367E-3</v>
      </c>
      <c r="N287" s="41">
        <f t="shared" ca="1" si="64"/>
        <v>0</v>
      </c>
      <c r="O287" s="102">
        <f t="shared" ca="1" si="65"/>
        <v>0</v>
      </c>
      <c r="P287" s="41">
        <f t="shared" ca="1" si="66"/>
        <v>0</v>
      </c>
      <c r="Q287" s="41">
        <f t="shared" ca="1" si="67"/>
        <v>0</v>
      </c>
      <c r="R287" s="39">
        <f t="shared" ca="1" si="68"/>
        <v>-9.7845530226422367E-3</v>
      </c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</row>
    <row r="288" spans="1:35">
      <c r="A288" s="99"/>
      <c r="B288" s="99"/>
      <c r="C288" s="99"/>
      <c r="D288" s="101">
        <f t="shared" si="56"/>
        <v>0</v>
      </c>
      <c r="E288" s="101">
        <f t="shared" si="56"/>
        <v>0</v>
      </c>
      <c r="F288" s="41">
        <f t="shared" si="57"/>
        <v>0</v>
      </c>
      <c r="G288" s="41">
        <f t="shared" si="57"/>
        <v>0</v>
      </c>
      <c r="H288" s="41">
        <f t="shared" si="58"/>
        <v>0</v>
      </c>
      <c r="I288" s="41">
        <f t="shared" si="59"/>
        <v>0</v>
      </c>
      <c r="J288" s="41">
        <f t="shared" si="60"/>
        <v>0</v>
      </c>
      <c r="K288" s="41">
        <f t="shared" si="61"/>
        <v>0</v>
      </c>
      <c r="L288" s="41">
        <f t="shared" si="62"/>
        <v>0</v>
      </c>
      <c r="M288" s="41">
        <f t="shared" ca="1" si="63"/>
        <v>9.7845530226422367E-3</v>
      </c>
      <c r="N288" s="41">
        <f t="shared" ca="1" si="64"/>
        <v>0</v>
      </c>
      <c r="O288" s="102">
        <f t="shared" ca="1" si="65"/>
        <v>0</v>
      </c>
      <c r="P288" s="41">
        <f t="shared" ca="1" si="66"/>
        <v>0</v>
      </c>
      <c r="Q288" s="41">
        <f t="shared" ca="1" si="67"/>
        <v>0</v>
      </c>
      <c r="R288" s="39">
        <f t="shared" ca="1" si="68"/>
        <v>-9.7845530226422367E-3</v>
      </c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</row>
    <row r="289" spans="1:35">
      <c r="A289" s="99"/>
      <c r="B289" s="99"/>
      <c r="C289" s="99"/>
      <c r="D289" s="101">
        <f t="shared" si="56"/>
        <v>0</v>
      </c>
      <c r="E289" s="101">
        <f t="shared" si="56"/>
        <v>0</v>
      </c>
      <c r="F289" s="41">
        <f t="shared" si="57"/>
        <v>0</v>
      </c>
      <c r="G289" s="41">
        <f t="shared" si="57"/>
        <v>0</v>
      </c>
      <c r="H289" s="41">
        <f t="shared" si="58"/>
        <v>0</v>
      </c>
      <c r="I289" s="41">
        <f t="shared" si="59"/>
        <v>0</v>
      </c>
      <c r="J289" s="41">
        <f t="shared" si="60"/>
        <v>0</v>
      </c>
      <c r="K289" s="41">
        <f t="shared" si="61"/>
        <v>0</v>
      </c>
      <c r="L289" s="41">
        <f t="shared" si="62"/>
        <v>0</v>
      </c>
      <c r="M289" s="41">
        <f t="shared" ca="1" si="63"/>
        <v>9.7845530226422367E-3</v>
      </c>
      <c r="N289" s="41">
        <f t="shared" ca="1" si="64"/>
        <v>0</v>
      </c>
      <c r="O289" s="102">
        <f t="shared" ca="1" si="65"/>
        <v>0</v>
      </c>
      <c r="P289" s="41">
        <f t="shared" ca="1" si="66"/>
        <v>0</v>
      </c>
      <c r="Q289" s="41">
        <f t="shared" ca="1" si="67"/>
        <v>0</v>
      </c>
      <c r="R289" s="39">
        <f t="shared" ca="1" si="68"/>
        <v>-9.7845530226422367E-3</v>
      </c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</row>
    <row r="290" spans="1:35">
      <c r="A290" s="99"/>
      <c r="B290" s="99"/>
      <c r="C290" s="99"/>
      <c r="D290" s="101">
        <f t="shared" si="56"/>
        <v>0</v>
      </c>
      <c r="E290" s="101">
        <f t="shared" si="56"/>
        <v>0</v>
      </c>
      <c r="F290" s="41">
        <f t="shared" si="57"/>
        <v>0</v>
      </c>
      <c r="G290" s="41">
        <f t="shared" si="57"/>
        <v>0</v>
      </c>
      <c r="H290" s="41">
        <f t="shared" si="58"/>
        <v>0</v>
      </c>
      <c r="I290" s="41">
        <f t="shared" si="59"/>
        <v>0</v>
      </c>
      <c r="J290" s="41">
        <f t="shared" si="60"/>
        <v>0</v>
      </c>
      <c r="K290" s="41">
        <f t="shared" si="61"/>
        <v>0</v>
      </c>
      <c r="L290" s="41">
        <f t="shared" si="62"/>
        <v>0</v>
      </c>
      <c r="M290" s="41">
        <f t="shared" ca="1" si="63"/>
        <v>9.7845530226422367E-3</v>
      </c>
      <c r="N290" s="41">
        <f t="shared" ca="1" si="64"/>
        <v>0</v>
      </c>
      <c r="O290" s="102">
        <f t="shared" ca="1" si="65"/>
        <v>0</v>
      </c>
      <c r="P290" s="41">
        <f t="shared" ca="1" si="66"/>
        <v>0</v>
      </c>
      <c r="Q290" s="41">
        <f t="shared" ca="1" si="67"/>
        <v>0</v>
      </c>
      <c r="R290" s="39">
        <f t="shared" ca="1" si="68"/>
        <v>-9.7845530226422367E-3</v>
      </c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</row>
    <row r="291" spans="1:35">
      <c r="A291" s="99"/>
      <c r="B291" s="99"/>
      <c r="C291" s="99"/>
      <c r="D291" s="101">
        <f t="shared" si="56"/>
        <v>0</v>
      </c>
      <c r="E291" s="101">
        <f t="shared" si="56"/>
        <v>0</v>
      </c>
      <c r="F291" s="41">
        <f t="shared" si="57"/>
        <v>0</v>
      </c>
      <c r="G291" s="41">
        <f t="shared" si="57"/>
        <v>0</v>
      </c>
      <c r="H291" s="41">
        <f t="shared" si="58"/>
        <v>0</v>
      </c>
      <c r="I291" s="41">
        <f t="shared" si="59"/>
        <v>0</v>
      </c>
      <c r="J291" s="41">
        <f t="shared" si="60"/>
        <v>0</v>
      </c>
      <c r="K291" s="41">
        <f t="shared" si="61"/>
        <v>0</v>
      </c>
      <c r="L291" s="41">
        <f t="shared" si="62"/>
        <v>0</v>
      </c>
      <c r="M291" s="41">
        <f t="shared" ca="1" si="63"/>
        <v>9.7845530226422367E-3</v>
      </c>
      <c r="N291" s="41">
        <f t="shared" ca="1" si="64"/>
        <v>0</v>
      </c>
      <c r="O291" s="102">
        <f t="shared" ca="1" si="65"/>
        <v>0</v>
      </c>
      <c r="P291" s="41">
        <f t="shared" ca="1" si="66"/>
        <v>0</v>
      </c>
      <c r="Q291" s="41">
        <f t="shared" ca="1" si="67"/>
        <v>0</v>
      </c>
      <c r="R291" s="39">
        <f t="shared" ca="1" si="68"/>
        <v>-9.7845530226422367E-3</v>
      </c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</row>
    <row r="292" spans="1:35">
      <c r="A292" s="99"/>
      <c r="B292" s="99"/>
      <c r="C292" s="99"/>
      <c r="D292" s="101">
        <f t="shared" si="56"/>
        <v>0</v>
      </c>
      <c r="E292" s="101">
        <f t="shared" si="56"/>
        <v>0</v>
      </c>
      <c r="F292" s="41">
        <f t="shared" si="57"/>
        <v>0</v>
      </c>
      <c r="G292" s="41">
        <f t="shared" si="57"/>
        <v>0</v>
      </c>
      <c r="H292" s="41">
        <f t="shared" si="58"/>
        <v>0</v>
      </c>
      <c r="I292" s="41">
        <f t="shared" si="59"/>
        <v>0</v>
      </c>
      <c r="J292" s="41">
        <f t="shared" si="60"/>
        <v>0</v>
      </c>
      <c r="K292" s="41">
        <f t="shared" si="61"/>
        <v>0</v>
      </c>
      <c r="L292" s="41">
        <f t="shared" si="62"/>
        <v>0</v>
      </c>
      <c r="M292" s="41">
        <f t="shared" ca="1" si="63"/>
        <v>9.7845530226422367E-3</v>
      </c>
      <c r="N292" s="41">
        <f t="shared" ca="1" si="64"/>
        <v>0</v>
      </c>
      <c r="O292" s="102">
        <f t="shared" ca="1" si="65"/>
        <v>0</v>
      </c>
      <c r="P292" s="41">
        <f t="shared" ca="1" si="66"/>
        <v>0</v>
      </c>
      <c r="Q292" s="41">
        <f t="shared" ca="1" si="67"/>
        <v>0</v>
      </c>
      <c r="R292" s="39">
        <f t="shared" ca="1" si="68"/>
        <v>-9.7845530226422367E-3</v>
      </c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</row>
    <row r="293" spans="1:35">
      <c r="A293" s="99"/>
      <c r="B293" s="99"/>
      <c r="C293" s="99"/>
      <c r="D293" s="101">
        <f t="shared" si="56"/>
        <v>0</v>
      </c>
      <c r="E293" s="101">
        <f t="shared" si="56"/>
        <v>0</v>
      </c>
      <c r="F293" s="41">
        <f t="shared" si="57"/>
        <v>0</v>
      </c>
      <c r="G293" s="41">
        <f t="shared" si="57"/>
        <v>0</v>
      </c>
      <c r="H293" s="41">
        <f t="shared" si="58"/>
        <v>0</v>
      </c>
      <c r="I293" s="41">
        <f t="shared" si="59"/>
        <v>0</v>
      </c>
      <c r="J293" s="41">
        <f t="shared" si="60"/>
        <v>0</v>
      </c>
      <c r="K293" s="41">
        <f t="shared" si="61"/>
        <v>0</v>
      </c>
      <c r="L293" s="41">
        <f t="shared" si="62"/>
        <v>0</v>
      </c>
      <c r="M293" s="41">
        <f t="shared" ca="1" si="63"/>
        <v>9.7845530226422367E-3</v>
      </c>
      <c r="N293" s="41">
        <f t="shared" ca="1" si="64"/>
        <v>0</v>
      </c>
      <c r="O293" s="102">
        <f t="shared" ca="1" si="65"/>
        <v>0</v>
      </c>
      <c r="P293" s="41">
        <f t="shared" ca="1" si="66"/>
        <v>0</v>
      </c>
      <c r="Q293" s="41">
        <f t="shared" ca="1" si="67"/>
        <v>0</v>
      </c>
      <c r="R293" s="39">
        <f t="shared" ca="1" si="68"/>
        <v>-9.7845530226422367E-3</v>
      </c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</row>
    <row r="294" spans="1:35">
      <c r="A294" s="99"/>
      <c r="B294" s="99"/>
      <c r="C294" s="99"/>
      <c r="D294" s="101">
        <f t="shared" si="56"/>
        <v>0</v>
      </c>
      <c r="E294" s="101">
        <f t="shared" si="56"/>
        <v>0</v>
      </c>
      <c r="F294" s="41">
        <f t="shared" si="57"/>
        <v>0</v>
      </c>
      <c r="G294" s="41">
        <f t="shared" si="57"/>
        <v>0</v>
      </c>
      <c r="H294" s="41">
        <f t="shared" si="58"/>
        <v>0</v>
      </c>
      <c r="I294" s="41">
        <f t="shared" si="59"/>
        <v>0</v>
      </c>
      <c r="J294" s="41">
        <f t="shared" si="60"/>
        <v>0</v>
      </c>
      <c r="K294" s="41">
        <f t="shared" si="61"/>
        <v>0</v>
      </c>
      <c r="L294" s="41">
        <f t="shared" si="62"/>
        <v>0</v>
      </c>
      <c r="M294" s="41">
        <f t="shared" ca="1" si="63"/>
        <v>9.7845530226422367E-3</v>
      </c>
      <c r="N294" s="41">
        <f t="shared" ca="1" si="64"/>
        <v>0</v>
      </c>
      <c r="O294" s="102">
        <f t="shared" ca="1" si="65"/>
        <v>0</v>
      </c>
      <c r="P294" s="41">
        <f t="shared" ca="1" si="66"/>
        <v>0</v>
      </c>
      <c r="Q294" s="41">
        <f t="shared" ca="1" si="67"/>
        <v>0</v>
      </c>
      <c r="R294" s="39">
        <f t="shared" ca="1" si="68"/>
        <v>-9.7845530226422367E-3</v>
      </c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</row>
    <row r="295" spans="1:35">
      <c r="A295" s="99"/>
      <c r="B295" s="99"/>
      <c r="C295" s="99"/>
      <c r="D295" s="101">
        <f t="shared" si="56"/>
        <v>0</v>
      </c>
      <c r="E295" s="101">
        <f t="shared" si="56"/>
        <v>0</v>
      </c>
      <c r="F295" s="41">
        <f t="shared" si="57"/>
        <v>0</v>
      </c>
      <c r="G295" s="41">
        <f t="shared" si="57"/>
        <v>0</v>
      </c>
      <c r="H295" s="41">
        <f t="shared" si="58"/>
        <v>0</v>
      </c>
      <c r="I295" s="41">
        <f t="shared" si="59"/>
        <v>0</v>
      </c>
      <c r="J295" s="41">
        <f t="shared" si="60"/>
        <v>0</v>
      </c>
      <c r="K295" s="41">
        <f t="shared" si="61"/>
        <v>0</v>
      </c>
      <c r="L295" s="41">
        <f t="shared" si="62"/>
        <v>0</v>
      </c>
      <c r="M295" s="41">
        <f t="shared" ca="1" si="63"/>
        <v>9.7845530226422367E-3</v>
      </c>
      <c r="N295" s="41">
        <f t="shared" ca="1" si="64"/>
        <v>0</v>
      </c>
      <c r="O295" s="102">
        <f t="shared" ca="1" si="65"/>
        <v>0</v>
      </c>
      <c r="P295" s="41">
        <f t="shared" ca="1" si="66"/>
        <v>0</v>
      </c>
      <c r="Q295" s="41">
        <f t="shared" ca="1" si="67"/>
        <v>0</v>
      </c>
      <c r="R295" s="39">
        <f t="shared" ca="1" si="68"/>
        <v>-9.7845530226422367E-3</v>
      </c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</row>
    <row r="296" spans="1:35">
      <c r="A296" s="99"/>
      <c r="B296" s="99"/>
      <c r="C296" s="99"/>
      <c r="D296" s="101">
        <f t="shared" si="56"/>
        <v>0</v>
      </c>
      <c r="E296" s="101">
        <f t="shared" si="56"/>
        <v>0</v>
      </c>
      <c r="F296" s="41">
        <f t="shared" si="57"/>
        <v>0</v>
      </c>
      <c r="G296" s="41">
        <f t="shared" si="57"/>
        <v>0</v>
      </c>
      <c r="H296" s="41">
        <f t="shared" si="58"/>
        <v>0</v>
      </c>
      <c r="I296" s="41">
        <f t="shared" si="59"/>
        <v>0</v>
      </c>
      <c r="J296" s="41">
        <f t="shared" si="60"/>
        <v>0</v>
      </c>
      <c r="K296" s="41">
        <f t="shared" si="61"/>
        <v>0</v>
      </c>
      <c r="L296" s="41">
        <f t="shared" si="62"/>
        <v>0</v>
      </c>
      <c r="M296" s="41">
        <f t="shared" ca="1" si="63"/>
        <v>9.7845530226422367E-3</v>
      </c>
      <c r="N296" s="41">
        <f t="shared" ca="1" si="64"/>
        <v>0</v>
      </c>
      <c r="O296" s="102">
        <f t="shared" ca="1" si="65"/>
        <v>0</v>
      </c>
      <c r="P296" s="41">
        <f t="shared" ca="1" si="66"/>
        <v>0</v>
      </c>
      <c r="Q296" s="41">
        <f t="shared" ca="1" si="67"/>
        <v>0</v>
      </c>
      <c r="R296" s="39">
        <f t="shared" ca="1" si="68"/>
        <v>-9.7845530226422367E-3</v>
      </c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</row>
    <row r="297" spans="1:35">
      <c r="A297" s="99"/>
      <c r="B297" s="99"/>
      <c r="C297" s="99"/>
      <c r="D297" s="101">
        <f t="shared" si="56"/>
        <v>0</v>
      </c>
      <c r="E297" s="101">
        <f t="shared" si="56"/>
        <v>0</v>
      </c>
      <c r="F297" s="41">
        <f t="shared" si="57"/>
        <v>0</v>
      </c>
      <c r="G297" s="41">
        <f t="shared" si="57"/>
        <v>0</v>
      </c>
      <c r="H297" s="41">
        <f t="shared" si="58"/>
        <v>0</v>
      </c>
      <c r="I297" s="41">
        <f t="shared" si="59"/>
        <v>0</v>
      </c>
      <c r="J297" s="41">
        <f t="shared" si="60"/>
        <v>0</v>
      </c>
      <c r="K297" s="41">
        <f t="shared" si="61"/>
        <v>0</v>
      </c>
      <c r="L297" s="41">
        <f t="shared" si="62"/>
        <v>0</v>
      </c>
      <c r="M297" s="41">
        <f t="shared" ca="1" si="63"/>
        <v>9.7845530226422367E-3</v>
      </c>
      <c r="N297" s="41">
        <f t="shared" ca="1" si="64"/>
        <v>0</v>
      </c>
      <c r="O297" s="102">
        <f t="shared" ca="1" si="65"/>
        <v>0</v>
      </c>
      <c r="P297" s="41">
        <f t="shared" ca="1" si="66"/>
        <v>0</v>
      </c>
      <c r="Q297" s="41">
        <f t="shared" ca="1" si="67"/>
        <v>0</v>
      </c>
      <c r="R297" s="39">
        <f t="shared" ca="1" si="68"/>
        <v>-9.7845530226422367E-3</v>
      </c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</row>
    <row r="298" spans="1:35">
      <c r="A298" s="99"/>
      <c r="B298" s="99"/>
      <c r="C298" s="99"/>
      <c r="D298" s="101">
        <f t="shared" si="56"/>
        <v>0</v>
      </c>
      <c r="E298" s="101">
        <f t="shared" si="56"/>
        <v>0</v>
      </c>
      <c r="F298" s="41">
        <f t="shared" si="57"/>
        <v>0</v>
      </c>
      <c r="G298" s="41">
        <f t="shared" si="57"/>
        <v>0</v>
      </c>
      <c r="H298" s="41">
        <f t="shared" si="58"/>
        <v>0</v>
      </c>
      <c r="I298" s="41">
        <f t="shared" si="59"/>
        <v>0</v>
      </c>
      <c r="J298" s="41">
        <f t="shared" si="60"/>
        <v>0</v>
      </c>
      <c r="K298" s="41">
        <f t="shared" si="61"/>
        <v>0</v>
      </c>
      <c r="L298" s="41">
        <f t="shared" si="62"/>
        <v>0</v>
      </c>
      <c r="M298" s="41">
        <f t="shared" ca="1" si="63"/>
        <v>9.7845530226422367E-3</v>
      </c>
      <c r="N298" s="41">
        <f t="shared" ca="1" si="64"/>
        <v>0</v>
      </c>
      <c r="O298" s="102">
        <f t="shared" ca="1" si="65"/>
        <v>0</v>
      </c>
      <c r="P298" s="41">
        <f t="shared" ca="1" si="66"/>
        <v>0</v>
      </c>
      <c r="Q298" s="41">
        <f t="shared" ca="1" si="67"/>
        <v>0</v>
      </c>
      <c r="R298" s="39">
        <f t="shared" ca="1" si="68"/>
        <v>-9.7845530226422367E-3</v>
      </c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</row>
    <row r="299" spans="1:35">
      <c r="A299" s="99"/>
      <c r="B299" s="99"/>
      <c r="C299" s="99"/>
      <c r="D299" s="101">
        <f t="shared" si="56"/>
        <v>0</v>
      </c>
      <c r="E299" s="101">
        <f t="shared" si="56"/>
        <v>0</v>
      </c>
      <c r="F299" s="41">
        <f t="shared" si="57"/>
        <v>0</v>
      </c>
      <c r="G299" s="41">
        <f t="shared" si="57"/>
        <v>0</v>
      </c>
      <c r="H299" s="41">
        <f t="shared" si="58"/>
        <v>0</v>
      </c>
      <c r="I299" s="41">
        <f t="shared" si="59"/>
        <v>0</v>
      </c>
      <c r="J299" s="41">
        <f t="shared" si="60"/>
        <v>0</v>
      </c>
      <c r="K299" s="41">
        <f t="shared" si="61"/>
        <v>0</v>
      </c>
      <c r="L299" s="41">
        <f t="shared" si="62"/>
        <v>0</v>
      </c>
      <c r="M299" s="41">
        <f t="shared" ca="1" si="63"/>
        <v>9.7845530226422367E-3</v>
      </c>
      <c r="N299" s="41">
        <f t="shared" ca="1" si="64"/>
        <v>0</v>
      </c>
      <c r="O299" s="102">
        <f t="shared" ca="1" si="65"/>
        <v>0</v>
      </c>
      <c r="P299" s="41">
        <f t="shared" ca="1" si="66"/>
        <v>0</v>
      </c>
      <c r="Q299" s="41">
        <f t="shared" ca="1" si="67"/>
        <v>0</v>
      </c>
      <c r="R299" s="39">
        <f t="shared" ca="1" si="68"/>
        <v>-9.7845530226422367E-3</v>
      </c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</row>
    <row r="300" spans="1:35">
      <c r="A300" s="99"/>
      <c r="B300" s="99"/>
      <c r="C300" s="99"/>
      <c r="D300" s="101">
        <f t="shared" si="56"/>
        <v>0</v>
      </c>
      <c r="E300" s="101">
        <f t="shared" si="56"/>
        <v>0</v>
      </c>
      <c r="F300" s="41">
        <f t="shared" si="57"/>
        <v>0</v>
      </c>
      <c r="G300" s="41">
        <f t="shared" si="57"/>
        <v>0</v>
      </c>
      <c r="H300" s="41">
        <f t="shared" si="58"/>
        <v>0</v>
      </c>
      <c r="I300" s="41">
        <f t="shared" si="59"/>
        <v>0</v>
      </c>
      <c r="J300" s="41">
        <f t="shared" si="60"/>
        <v>0</v>
      </c>
      <c r="K300" s="41">
        <f t="shared" si="61"/>
        <v>0</v>
      </c>
      <c r="L300" s="41">
        <f t="shared" si="62"/>
        <v>0</v>
      </c>
      <c r="M300" s="41">
        <f t="shared" ca="1" si="63"/>
        <v>9.7845530226422367E-3</v>
      </c>
      <c r="N300" s="41">
        <f t="shared" ca="1" si="64"/>
        <v>0</v>
      </c>
      <c r="O300" s="102">
        <f t="shared" ca="1" si="65"/>
        <v>0</v>
      </c>
      <c r="P300" s="41">
        <f t="shared" ca="1" si="66"/>
        <v>0</v>
      </c>
      <c r="Q300" s="41">
        <f t="shared" ca="1" si="67"/>
        <v>0</v>
      </c>
      <c r="R300" s="39">
        <f t="shared" ca="1" si="68"/>
        <v>-9.7845530226422367E-3</v>
      </c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</row>
    <row r="301" spans="1:35">
      <c r="A301" s="99"/>
      <c r="B301" s="99"/>
      <c r="C301" s="99"/>
      <c r="D301" s="101">
        <f t="shared" si="56"/>
        <v>0</v>
      </c>
      <c r="E301" s="101">
        <f t="shared" si="56"/>
        <v>0</v>
      </c>
      <c r="F301" s="41">
        <f t="shared" si="57"/>
        <v>0</v>
      </c>
      <c r="G301" s="41">
        <f t="shared" si="57"/>
        <v>0</v>
      </c>
      <c r="H301" s="41">
        <f t="shared" si="58"/>
        <v>0</v>
      </c>
      <c r="I301" s="41">
        <f t="shared" si="59"/>
        <v>0</v>
      </c>
      <c r="J301" s="41">
        <f t="shared" si="60"/>
        <v>0</v>
      </c>
      <c r="K301" s="41">
        <f t="shared" si="61"/>
        <v>0</v>
      </c>
      <c r="L301" s="41">
        <f t="shared" si="62"/>
        <v>0</v>
      </c>
      <c r="M301" s="41">
        <f t="shared" ca="1" si="63"/>
        <v>9.7845530226422367E-3</v>
      </c>
      <c r="N301" s="41">
        <f t="shared" ca="1" si="64"/>
        <v>0</v>
      </c>
      <c r="O301" s="102">
        <f t="shared" ca="1" si="65"/>
        <v>0</v>
      </c>
      <c r="P301" s="41">
        <f t="shared" ca="1" si="66"/>
        <v>0</v>
      </c>
      <c r="Q301" s="41">
        <f t="shared" ca="1" si="67"/>
        <v>0</v>
      </c>
      <c r="R301" s="39">
        <f t="shared" ca="1" si="68"/>
        <v>-9.7845530226422367E-3</v>
      </c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</row>
    <row r="302" spans="1:35">
      <c r="A302" s="99"/>
      <c r="B302" s="99"/>
      <c r="C302" s="99"/>
      <c r="D302" s="101">
        <f t="shared" si="56"/>
        <v>0</v>
      </c>
      <c r="E302" s="101">
        <f t="shared" si="56"/>
        <v>0</v>
      </c>
      <c r="F302" s="41">
        <f t="shared" si="57"/>
        <v>0</v>
      </c>
      <c r="G302" s="41">
        <f t="shared" si="57"/>
        <v>0</v>
      </c>
      <c r="H302" s="41">
        <f t="shared" si="58"/>
        <v>0</v>
      </c>
      <c r="I302" s="41">
        <f t="shared" si="59"/>
        <v>0</v>
      </c>
      <c r="J302" s="41">
        <f t="shared" si="60"/>
        <v>0</v>
      </c>
      <c r="K302" s="41">
        <f t="shared" si="61"/>
        <v>0</v>
      </c>
      <c r="L302" s="41">
        <f t="shared" si="62"/>
        <v>0</v>
      </c>
      <c r="M302" s="41">
        <f t="shared" ca="1" si="63"/>
        <v>9.7845530226422367E-3</v>
      </c>
      <c r="N302" s="41">
        <f t="shared" ca="1" si="64"/>
        <v>0</v>
      </c>
      <c r="O302" s="102">
        <f t="shared" ca="1" si="65"/>
        <v>0</v>
      </c>
      <c r="P302" s="41">
        <f t="shared" ca="1" si="66"/>
        <v>0</v>
      </c>
      <c r="Q302" s="41">
        <f t="shared" ca="1" si="67"/>
        <v>0</v>
      </c>
      <c r="R302" s="39">
        <f t="shared" ca="1" si="68"/>
        <v>-9.7845530226422367E-3</v>
      </c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</row>
    <row r="303" spans="1:35">
      <c r="A303" s="99"/>
      <c r="B303" s="99"/>
      <c r="C303" s="99"/>
      <c r="D303" s="101">
        <f t="shared" si="56"/>
        <v>0</v>
      </c>
      <c r="E303" s="101">
        <f t="shared" si="56"/>
        <v>0</v>
      </c>
      <c r="F303" s="41">
        <f t="shared" si="57"/>
        <v>0</v>
      </c>
      <c r="G303" s="41">
        <f t="shared" si="57"/>
        <v>0</v>
      </c>
      <c r="H303" s="41">
        <f t="shared" si="58"/>
        <v>0</v>
      </c>
      <c r="I303" s="41">
        <f t="shared" si="59"/>
        <v>0</v>
      </c>
      <c r="J303" s="41">
        <f t="shared" si="60"/>
        <v>0</v>
      </c>
      <c r="K303" s="41">
        <f t="shared" si="61"/>
        <v>0</v>
      </c>
      <c r="L303" s="41">
        <f t="shared" si="62"/>
        <v>0</v>
      </c>
      <c r="M303" s="41">
        <f t="shared" ca="1" si="63"/>
        <v>9.7845530226422367E-3</v>
      </c>
      <c r="N303" s="41">
        <f t="shared" ca="1" si="64"/>
        <v>0</v>
      </c>
      <c r="O303" s="102">
        <f t="shared" ca="1" si="65"/>
        <v>0</v>
      </c>
      <c r="P303" s="41">
        <f t="shared" ca="1" si="66"/>
        <v>0</v>
      </c>
      <c r="Q303" s="41">
        <f t="shared" ca="1" si="67"/>
        <v>0</v>
      </c>
      <c r="R303" s="39">
        <f t="shared" ca="1" si="68"/>
        <v>-9.7845530226422367E-3</v>
      </c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</row>
    <row r="304" spans="1:35">
      <c r="A304" s="99"/>
      <c r="B304" s="99"/>
      <c r="C304" s="99"/>
      <c r="D304" s="101">
        <f t="shared" si="56"/>
        <v>0</v>
      </c>
      <c r="E304" s="101">
        <f t="shared" si="56"/>
        <v>0</v>
      </c>
      <c r="F304" s="41">
        <f t="shared" si="57"/>
        <v>0</v>
      </c>
      <c r="G304" s="41">
        <f t="shared" si="57"/>
        <v>0</v>
      </c>
      <c r="H304" s="41">
        <f t="shared" si="58"/>
        <v>0</v>
      </c>
      <c r="I304" s="41">
        <f t="shared" si="59"/>
        <v>0</v>
      </c>
      <c r="J304" s="41">
        <f t="shared" si="60"/>
        <v>0</v>
      </c>
      <c r="K304" s="41">
        <f t="shared" si="61"/>
        <v>0</v>
      </c>
      <c r="L304" s="41">
        <f t="shared" si="62"/>
        <v>0</v>
      </c>
      <c r="M304" s="41">
        <f t="shared" ca="1" si="63"/>
        <v>9.7845530226422367E-3</v>
      </c>
      <c r="N304" s="41">
        <f t="shared" ca="1" si="64"/>
        <v>0</v>
      </c>
      <c r="O304" s="102">
        <f t="shared" ca="1" si="65"/>
        <v>0</v>
      </c>
      <c r="P304" s="41">
        <f t="shared" ca="1" si="66"/>
        <v>0</v>
      </c>
      <c r="Q304" s="41">
        <f t="shared" ca="1" si="67"/>
        <v>0</v>
      </c>
      <c r="R304" s="39">
        <f t="shared" ca="1" si="68"/>
        <v>-9.7845530226422367E-3</v>
      </c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</row>
    <row r="305" spans="1:35">
      <c r="A305" s="99"/>
      <c r="B305" s="99"/>
      <c r="C305" s="99"/>
      <c r="D305" s="101">
        <f t="shared" si="56"/>
        <v>0</v>
      </c>
      <c r="E305" s="101">
        <f t="shared" si="56"/>
        <v>0</v>
      </c>
      <c r="F305" s="41">
        <f t="shared" si="57"/>
        <v>0</v>
      </c>
      <c r="G305" s="41">
        <f t="shared" si="57"/>
        <v>0</v>
      </c>
      <c r="H305" s="41">
        <f t="shared" si="58"/>
        <v>0</v>
      </c>
      <c r="I305" s="41">
        <f t="shared" si="59"/>
        <v>0</v>
      </c>
      <c r="J305" s="41">
        <f t="shared" si="60"/>
        <v>0</v>
      </c>
      <c r="K305" s="41">
        <f t="shared" si="61"/>
        <v>0</v>
      </c>
      <c r="L305" s="41">
        <f t="shared" si="62"/>
        <v>0</v>
      </c>
      <c r="M305" s="41">
        <f t="shared" ca="1" si="63"/>
        <v>9.7845530226422367E-3</v>
      </c>
      <c r="N305" s="41">
        <f t="shared" ca="1" si="64"/>
        <v>0</v>
      </c>
      <c r="O305" s="102">
        <f t="shared" ca="1" si="65"/>
        <v>0</v>
      </c>
      <c r="P305" s="41">
        <f t="shared" ca="1" si="66"/>
        <v>0</v>
      </c>
      <c r="Q305" s="41">
        <f t="shared" ca="1" si="67"/>
        <v>0</v>
      </c>
      <c r="R305" s="39">
        <f t="shared" ca="1" si="68"/>
        <v>-9.7845530226422367E-3</v>
      </c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</row>
    <row r="306" spans="1:35">
      <c r="A306" s="99"/>
      <c r="B306" s="99"/>
      <c r="C306" s="99"/>
      <c r="D306" s="101">
        <f t="shared" si="56"/>
        <v>0</v>
      </c>
      <c r="E306" s="101">
        <f t="shared" si="56"/>
        <v>0</v>
      </c>
      <c r="F306" s="41">
        <f t="shared" si="57"/>
        <v>0</v>
      </c>
      <c r="G306" s="41">
        <f t="shared" si="57"/>
        <v>0</v>
      </c>
      <c r="H306" s="41">
        <f t="shared" si="58"/>
        <v>0</v>
      </c>
      <c r="I306" s="41">
        <f t="shared" si="59"/>
        <v>0</v>
      </c>
      <c r="J306" s="41">
        <f t="shared" si="60"/>
        <v>0</v>
      </c>
      <c r="K306" s="41">
        <f t="shared" si="61"/>
        <v>0</v>
      </c>
      <c r="L306" s="41">
        <f t="shared" si="62"/>
        <v>0</v>
      </c>
      <c r="M306" s="41">
        <f t="shared" ca="1" si="63"/>
        <v>9.7845530226422367E-3</v>
      </c>
      <c r="N306" s="41">
        <f t="shared" ca="1" si="64"/>
        <v>0</v>
      </c>
      <c r="O306" s="102">
        <f t="shared" ca="1" si="65"/>
        <v>0</v>
      </c>
      <c r="P306" s="41">
        <f t="shared" ca="1" si="66"/>
        <v>0</v>
      </c>
      <c r="Q306" s="41">
        <f t="shared" ca="1" si="67"/>
        <v>0</v>
      </c>
      <c r="R306" s="39">
        <f t="shared" ca="1" si="68"/>
        <v>-9.7845530226422367E-3</v>
      </c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</row>
    <row r="307" spans="1:35">
      <c r="A307" s="99"/>
      <c r="B307" s="99"/>
      <c r="C307" s="99"/>
      <c r="D307" s="101">
        <f t="shared" si="56"/>
        <v>0</v>
      </c>
      <c r="E307" s="101">
        <f t="shared" si="56"/>
        <v>0</v>
      </c>
      <c r="F307" s="41">
        <f t="shared" si="57"/>
        <v>0</v>
      </c>
      <c r="G307" s="41">
        <f t="shared" si="57"/>
        <v>0</v>
      </c>
      <c r="H307" s="41">
        <f t="shared" si="58"/>
        <v>0</v>
      </c>
      <c r="I307" s="41">
        <f t="shared" si="59"/>
        <v>0</v>
      </c>
      <c r="J307" s="41">
        <f t="shared" si="60"/>
        <v>0</v>
      </c>
      <c r="K307" s="41">
        <f t="shared" si="61"/>
        <v>0</v>
      </c>
      <c r="L307" s="41">
        <f t="shared" si="62"/>
        <v>0</v>
      </c>
      <c r="M307" s="41">
        <f t="shared" ca="1" si="63"/>
        <v>9.7845530226422367E-3</v>
      </c>
      <c r="N307" s="41">
        <f t="shared" ca="1" si="64"/>
        <v>0</v>
      </c>
      <c r="O307" s="102">
        <f t="shared" ca="1" si="65"/>
        <v>0</v>
      </c>
      <c r="P307" s="41">
        <f t="shared" ca="1" si="66"/>
        <v>0</v>
      </c>
      <c r="Q307" s="41">
        <f t="shared" ca="1" si="67"/>
        <v>0</v>
      </c>
      <c r="R307" s="39">
        <f t="shared" ca="1" si="68"/>
        <v>-9.7845530226422367E-3</v>
      </c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</row>
    <row r="308" spans="1:35">
      <c r="A308" s="99"/>
      <c r="B308" s="99"/>
      <c r="C308" s="99"/>
      <c r="D308" s="101">
        <f t="shared" si="56"/>
        <v>0</v>
      </c>
      <c r="E308" s="101">
        <f t="shared" si="56"/>
        <v>0</v>
      </c>
      <c r="F308" s="41">
        <f t="shared" si="57"/>
        <v>0</v>
      </c>
      <c r="G308" s="41">
        <f t="shared" si="57"/>
        <v>0</v>
      </c>
      <c r="H308" s="41">
        <f t="shared" si="58"/>
        <v>0</v>
      </c>
      <c r="I308" s="41">
        <f t="shared" si="59"/>
        <v>0</v>
      </c>
      <c r="J308" s="41">
        <f t="shared" si="60"/>
        <v>0</v>
      </c>
      <c r="K308" s="41">
        <f t="shared" si="61"/>
        <v>0</v>
      </c>
      <c r="L308" s="41">
        <f t="shared" si="62"/>
        <v>0</v>
      </c>
      <c r="M308" s="41">
        <f t="shared" ca="1" si="63"/>
        <v>9.7845530226422367E-3</v>
      </c>
      <c r="N308" s="41">
        <f t="shared" ca="1" si="64"/>
        <v>0</v>
      </c>
      <c r="O308" s="102">
        <f t="shared" ca="1" si="65"/>
        <v>0</v>
      </c>
      <c r="P308" s="41">
        <f t="shared" ca="1" si="66"/>
        <v>0</v>
      </c>
      <c r="Q308" s="41">
        <f t="shared" ca="1" si="67"/>
        <v>0</v>
      </c>
      <c r="R308" s="39">
        <f t="shared" ca="1" si="68"/>
        <v>-9.7845530226422367E-3</v>
      </c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</row>
    <row r="309" spans="1:35">
      <c r="A309" s="99"/>
      <c r="B309" s="99"/>
      <c r="C309" s="99"/>
      <c r="D309" s="101">
        <f t="shared" si="56"/>
        <v>0</v>
      </c>
      <c r="E309" s="101">
        <f t="shared" si="56"/>
        <v>0</v>
      </c>
      <c r="F309" s="41">
        <f t="shared" si="57"/>
        <v>0</v>
      </c>
      <c r="G309" s="41">
        <f t="shared" si="57"/>
        <v>0</v>
      </c>
      <c r="H309" s="41">
        <f t="shared" si="58"/>
        <v>0</v>
      </c>
      <c r="I309" s="41">
        <f t="shared" si="59"/>
        <v>0</v>
      </c>
      <c r="J309" s="41">
        <f t="shared" si="60"/>
        <v>0</v>
      </c>
      <c r="K309" s="41">
        <f t="shared" si="61"/>
        <v>0</v>
      </c>
      <c r="L309" s="41">
        <f t="shared" si="62"/>
        <v>0</v>
      </c>
      <c r="M309" s="41">
        <f t="shared" ca="1" si="63"/>
        <v>9.7845530226422367E-3</v>
      </c>
      <c r="N309" s="41">
        <f t="shared" ca="1" si="64"/>
        <v>0</v>
      </c>
      <c r="O309" s="102">
        <f t="shared" ca="1" si="65"/>
        <v>0</v>
      </c>
      <c r="P309" s="41">
        <f t="shared" ca="1" si="66"/>
        <v>0</v>
      </c>
      <c r="Q309" s="41">
        <f t="shared" ca="1" si="67"/>
        <v>0</v>
      </c>
      <c r="R309" s="39">
        <f t="shared" ca="1" si="68"/>
        <v>-9.7845530226422367E-3</v>
      </c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</row>
    <row r="310" spans="1:35">
      <c r="A310" s="99"/>
      <c r="B310" s="99"/>
      <c r="C310" s="99"/>
      <c r="D310" s="101">
        <f t="shared" si="56"/>
        <v>0</v>
      </c>
      <c r="E310" s="101">
        <f t="shared" si="56"/>
        <v>0</v>
      </c>
      <c r="F310" s="41">
        <f t="shared" si="57"/>
        <v>0</v>
      </c>
      <c r="G310" s="41">
        <f t="shared" si="57"/>
        <v>0</v>
      </c>
      <c r="H310" s="41">
        <f t="shared" si="58"/>
        <v>0</v>
      </c>
      <c r="I310" s="41">
        <f t="shared" si="59"/>
        <v>0</v>
      </c>
      <c r="J310" s="41">
        <f t="shared" si="60"/>
        <v>0</v>
      </c>
      <c r="K310" s="41">
        <f t="shared" si="61"/>
        <v>0</v>
      </c>
      <c r="L310" s="41">
        <f t="shared" si="62"/>
        <v>0</v>
      </c>
      <c r="M310" s="41">
        <f t="shared" ca="1" si="63"/>
        <v>9.7845530226422367E-3</v>
      </c>
      <c r="N310" s="41">
        <f t="shared" ca="1" si="64"/>
        <v>0</v>
      </c>
      <c r="O310" s="102">
        <f t="shared" ca="1" si="65"/>
        <v>0</v>
      </c>
      <c r="P310" s="41">
        <f t="shared" ca="1" si="66"/>
        <v>0</v>
      </c>
      <c r="Q310" s="41">
        <f t="shared" ca="1" si="67"/>
        <v>0</v>
      </c>
      <c r="R310" s="39">
        <f t="shared" ca="1" si="68"/>
        <v>-9.7845530226422367E-3</v>
      </c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</row>
    <row r="311" spans="1:35">
      <c r="A311" s="99"/>
      <c r="B311" s="99"/>
      <c r="C311" s="99"/>
      <c r="D311" s="101">
        <f t="shared" si="56"/>
        <v>0</v>
      </c>
      <c r="E311" s="101">
        <f t="shared" si="56"/>
        <v>0</v>
      </c>
      <c r="F311" s="41">
        <f t="shared" si="57"/>
        <v>0</v>
      </c>
      <c r="G311" s="41">
        <f t="shared" si="57"/>
        <v>0</v>
      </c>
      <c r="H311" s="41">
        <f t="shared" si="58"/>
        <v>0</v>
      </c>
      <c r="I311" s="41">
        <f t="shared" si="59"/>
        <v>0</v>
      </c>
      <c r="J311" s="41">
        <f t="shared" si="60"/>
        <v>0</v>
      </c>
      <c r="K311" s="41">
        <f t="shared" si="61"/>
        <v>0</v>
      </c>
      <c r="L311" s="41">
        <f t="shared" si="62"/>
        <v>0</v>
      </c>
      <c r="M311" s="41">
        <f t="shared" ca="1" si="63"/>
        <v>9.7845530226422367E-3</v>
      </c>
      <c r="N311" s="41">
        <f t="shared" ca="1" si="64"/>
        <v>0</v>
      </c>
      <c r="O311" s="102">
        <f t="shared" ca="1" si="65"/>
        <v>0</v>
      </c>
      <c r="P311" s="41">
        <f t="shared" ca="1" si="66"/>
        <v>0</v>
      </c>
      <c r="Q311" s="41">
        <f t="shared" ca="1" si="67"/>
        <v>0</v>
      </c>
      <c r="R311" s="39">
        <f t="shared" ca="1" si="68"/>
        <v>-9.7845530226422367E-3</v>
      </c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</row>
    <row r="312" spans="1:35">
      <c r="A312" s="99"/>
      <c r="B312" s="99"/>
      <c r="C312" s="99"/>
      <c r="D312" s="101">
        <f t="shared" si="56"/>
        <v>0</v>
      </c>
      <c r="E312" s="101">
        <f t="shared" si="56"/>
        <v>0</v>
      </c>
      <c r="F312" s="41">
        <f t="shared" si="57"/>
        <v>0</v>
      </c>
      <c r="G312" s="41">
        <f t="shared" si="57"/>
        <v>0</v>
      </c>
      <c r="H312" s="41">
        <f t="shared" si="58"/>
        <v>0</v>
      </c>
      <c r="I312" s="41">
        <f t="shared" si="59"/>
        <v>0</v>
      </c>
      <c r="J312" s="41">
        <f t="shared" si="60"/>
        <v>0</v>
      </c>
      <c r="K312" s="41">
        <f t="shared" si="61"/>
        <v>0</v>
      </c>
      <c r="L312" s="41">
        <f t="shared" si="62"/>
        <v>0</v>
      </c>
      <c r="M312" s="41">
        <f t="shared" ca="1" si="63"/>
        <v>9.7845530226422367E-3</v>
      </c>
      <c r="N312" s="41">
        <f t="shared" ca="1" si="64"/>
        <v>0</v>
      </c>
      <c r="O312" s="102">
        <f t="shared" ca="1" si="65"/>
        <v>0</v>
      </c>
      <c r="P312" s="41">
        <f t="shared" ca="1" si="66"/>
        <v>0</v>
      </c>
      <c r="Q312" s="41">
        <f t="shared" ca="1" si="67"/>
        <v>0</v>
      </c>
      <c r="R312" s="39">
        <f t="shared" ca="1" si="68"/>
        <v>-9.7845530226422367E-3</v>
      </c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</row>
    <row r="313" spans="1:35">
      <c r="A313" s="99"/>
      <c r="B313" s="99"/>
      <c r="C313" s="99"/>
      <c r="D313" s="101">
        <f t="shared" si="56"/>
        <v>0</v>
      </c>
      <c r="E313" s="101">
        <f t="shared" si="56"/>
        <v>0</v>
      </c>
      <c r="F313" s="41">
        <f t="shared" si="57"/>
        <v>0</v>
      </c>
      <c r="G313" s="41">
        <f t="shared" si="57"/>
        <v>0</v>
      </c>
      <c r="H313" s="41">
        <f t="shared" si="58"/>
        <v>0</v>
      </c>
      <c r="I313" s="41">
        <f t="shared" si="59"/>
        <v>0</v>
      </c>
      <c r="J313" s="41">
        <f t="shared" si="60"/>
        <v>0</v>
      </c>
      <c r="K313" s="41">
        <f t="shared" si="61"/>
        <v>0</v>
      </c>
      <c r="L313" s="41">
        <f t="shared" si="62"/>
        <v>0</v>
      </c>
      <c r="M313" s="41">
        <f t="shared" ca="1" si="63"/>
        <v>9.7845530226422367E-3</v>
      </c>
      <c r="N313" s="41">
        <f t="shared" ca="1" si="64"/>
        <v>0</v>
      </c>
      <c r="O313" s="102">
        <f t="shared" ca="1" si="65"/>
        <v>0</v>
      </c>
      <c r="P313" s="41">
        <f t="shared" ca="1" si="66"/>
        <v>0</v>
      </c>
      <c r="Q313" s="41">
        <f t="shared" ca="1" si="67"/>
        <v>0</v>
      </c>
      <c r="R313" s="39">
        <f t="shared" ca="1" si="68"/>
        <v>-9.7845530226422367E-3</v>
      </c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</row>
    <row r="314" spans="1:35">
      <c r="A314" s="99"/>
      <c r="B314" s="99"/>
      <c r="C314" s="99"/>
      <c r="D314" s="101">
        <f t="shared" si="56"/>
        <v>0</v>
      </c>
      <c r="E314" s="101">
        <f t="shared" si="56"/>
        <v>0</v>
      </c>
      <c r="F314" s="41">
        <f t="shared" si="57"/>
        <v>0</v>
      </c>
      <c r="G314" s="41">
        <f t="shared" si="57"/>
        <v>0</v>
      </c>
      <c r="H314" s="41">
        <f t="shared" si="58"/>
        <v>0</v>
      </c>
      <c r="I314" s="41">
        <f t="shared" si="59"/>
        <v>0</v>
      </c>
      <c r="J314" s="41">
        <f t="shared" si="60"/>
        <v>0</v>
      </c>
      <c r="K314" s="41">
        <f t="shared" si="61"/>
        <v>0</v>
      </c>
      <c r="L314" s="41">
        <f t="shared" si="62"/>
        <v>0</v>
      </c>
      <c r="M314" s="41">
        <f t="shared" ca="1" si="63"/>
        <v>9.7845530226422367E-3</v>
      </c>
      <c r="N314" s="41">
        <f t="shared" ca="1" si="64"/>
        <v>0</v>
      </c>
      <c r="O314" s="102">
        <f t="shared" ca="1" si="65"/>
        <v>0</v>
      </c>
      <c r="P314" s="41">
        <f t="shared" ca="1" si="66"/>
        <v>0</v>
      </c>
      <c r="Q314" s="41">
        <f t="shared" ca="1" si="67"/>
        <v>0</v>
      </c>
      <c r="R314" s="39">
        <f t="shared" ca="1" si="68"/>
        <v>-9.7845530226422367E-3</v>
      </c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</row>
    <row r="315" spans="1:35">
      <c r="A315" s="99"/>
      <c r="B315" s="99"/>
      <c r="C315" s="99"/>
      <c r="D315" s="101">
        <f t="shared" si="56"/>
        <v>0</v>
      </c>
      <c r="E315" s="101">
        <f t="shared" si="56"/>
        <v>0</v>
      </c>
      <c r="F315" s="41">
        <f t="shared" si="57"/>
        <v>0</v>
      </c>
      <c r="G315" s="41">
        <f t="shared" si="57"/>
        <v>0</v>
      </c>
      <c r="H315" s="41">
        <f t="shared" si="58"/>
        <v>0</v>
      </c>
      <c r="I315" s="41">
        <f t="shared" si="59"/>
        <v>0</v>
      </c>
      <c r="J315" s="41">
        <f t="shared" si="60"/>
        <v>0</v>
      </c>
      <c r="K315" s="41">
        <f t="shared" si="61"/>
        <v>0</v>
      </c>
      <c r="L315" s="41">
        <f t="shared" si="62"/>
        <v>0</v>
      </c>
      <c r="M315" s="41">
        <f t="shared" ca="1" si="63"/>
        <v>9.7845530226422367E-3</v>
      </c>
      <c r="N315" s="41">
        <f t="shared" ca="1" si="64"/>
        <v>0</v>
      </c>
      <c r="O315" s="102">
        <f t="shared" ca="1" si="65"/>
        <v>0</v>
      </c>
      <c r="P315" s="41">
        <f t="shared" ca="1" si="66"/>
        <v>0</v>
      </c>
      <c r="Q315" s="41">
        <f t="shared" ca="1" si="67"/>
        <v>0</v>
      </c>
      <c r="R315" s="39">
        <f t="shared" ca="1" si="68"/>
        <v>-9.7845530226422367E-3</v>
      </c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</row>
    <row r="316" spans="1:35">
      <c r="A316" s="99"/>
      <c r="B316" s="99"/>
      <c r="C316" s="99"/>
      <c r="D316" s="101">
        <f t="shared" si="56"/>
        <v>0</v>
      </c>
      <c r="E316" s="101">
        <f t="shared" si="56"/>
        <v>0</v>
      </c>
      <c r="F316" s="41">
        <f t="shared" si="57"/>
        <v>0</v>
      </c>
      <c r="G316" s="41">
        <f t="shared" si="57"/>
        <v>0</v>
      </c>
      <c r="H316" s="41">
        <f t="shared" si="58"/>
        <v>0</v>
      </c>
      <c r="I316" s="41">
        <f t="shared" si="59"/>
        <v>0</v>
      </c>
      <c r="J316" s="41">
        <f t="shared" si="60"/>
        <v>0</v>
      </c>
      <c r="K316" s="41">
        <f t="shared" si="61"/>
        <v>0</v>
      </c>
      <c r="L316" s="41">
        <f t="shared" si="62"/>
        <v>0</v>
      </c>
      <c r="M316" s="41">
        <f t="shared" ca="1" si="63"/>
        <v>9.7845530226422367E-3</v>
      </c>
      <c r="N316" s="41">
        <f t="shared" ca="1" si="64"/>
        <v>0</v>
      </c>
      <c r="O316" s="102">
        <f t="shared" ca="1" si="65"/>
        <v>0</v>
      </c>
      <c r="P316" s="41">
        <f t="shared" ca="1" si="66"/>
        <v>0</v>
      </c>
      <c r="Q316" s="41">
        <f t="shared" ca="1" si="67"/>
        <v>0</v>
      </c>
      <c r="R316" s="39">
        <f t="shared" ca="1" si="68"/>
        <v>-9.7845530226422367E-3</v>
      </c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</row>
    <row r="317" spans="1:35">
      <c r="A317" s="99"/>
      <c r="B317" s="99"/>
      <c r="C317" s="99"/>
      <c r="D317" s="101">
        <f t="shared" si="56"/>
        <v>0</v>
      </c>
      <c r="E317" s="101">
        <f t="shared" si="56"/>
        <v>0</v>
      </c>
      <c r="F317" s="41">
        <f t="shared" si="57"/>
        <v>0</v>
      </c>
      <c r="G317" s="41">
        <f t="shared" si="57"/>
        <v>0</v>
      </c>
      <c r="H317" s="41">
        <f t="shared" si="58"/>
        <v>0</v>
      </c>
      <c r="I317" s="41">
        <f t="shared" si="59"/>
        <v>0</v>
      </c>
      <c r="J317" s="41">
        <f t="shared" si="60"/>
        <v>0</v>
      </c>
      <c r="K317" s="41">
        <f t="shared" si="61"/>
        <v>0</v>
      </c>
      <c r="L317" s="41">
        <f t="shared" si="62"/>
        <v>0</v>
      </c>
      <c r="M317" s="41">
        <f t="shared" ca="1" si="63"/>
        <v>9.7845530226422367E-3</v>
      </c>
      <c r="N317" s="41">
        <f t="shared" ca="1" si="64"/>
        <v>0</v>
      </c>
      <c r="O317" s="102">
        <f t="shared" ca="1" si="65"/>
        <v>0</v>
      </c>
      <c r="P317" s="41">
        <f t="shared" ca="1" si="66"/>
        <v>0</v>
      </c>
      <c r="Q317" s="41">
        <f t="shared" ca="1" si="67"/>
        <v>0</v>
      </c>
      <c r="R317" s="39">
        <f t="shared" ca="1" si="68"/>
        <v>-9.7845530226422367E-3</v>
      </c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</row>
    <row r="318" spans="1:35">
      <c r="A318" s="99"/>
      <c r="B318" s="99"/>
      <c r="C318" s="99"/>
      <c r="D318" s="101">
        <f t="shared" si="56"/>
        <v>0</v>
      </c>
      <c r="E318" s="101">
        <f t="shared" si="56"/>
        <v>0</v>
      </c>
      <c r="F318" s="41">
        <f t="shared" si="57"/>
        <v>0</v>
      </c>
      <c r="G318" s="41">
        <f t="shared" si="57"/>
        <v>0</v>
      </c>
      <c r="H318" s="41">
        <f t="shared" si="58"/>
        <v>0</v>
      </c>
      <c r="I318" s="41">
        <f t="shared" si="59"/>
        <v>0</v>
      </c>
      <c r="J318" s="41">
        <f t="shared" si="60"/>
        <v>0</v>
      </c>
      <c r="K318" s="41">
        <f t="shared" si="61"/>
        <v>0</v>
      </c>
      <c r="L318" s="41">
        <f t="shared" si="62"/>
        <v>0</v>
      </c>
      <c r="M318" s="41">
        <f t="shared" ca="1" si="63"/>
        <v>9.7845530226422367E-3</v>
      </c>
      <c r="N318" s="41">
        <f t="shared" ca="1" si="64"/>
        <v>0</v>
      </c>
      <c r="O318" s="102">
        <f t="shared" ca="1" si="65"/>
        <v>0</v>
      </c>
      <c r="P318" s="41">
        <f t="shared" ca="1" si="66"/>
        <v>0</v>
      </c>
      <c r="Q318" s="41">
        <f t="shared" ca="1" si="67"/>
        <v>0</v>
      </c>
      <c r="R318" s="39">
        <f t="shared" ca="1" si="68"/>
        <v>-9.7845530226422367E-3</v>
      </c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</row>
    <row r="319" spans="1:35">
      <c r="A319" s="99"/>
      <c r="B319" s="99"/>
      <c r="C319" s="99"/>
      <c r="D319" s="101">
        <f t="shared" si="56"/>
        <v>0</v>
      </c>
      <c r="E319" s="101">
        <f t="shared" si="56"/>
        <v>0</v>
      </c>
      <c r="F319" s="41">
        <f t="shared" si="57"/>
        <v>0</v>
      </c>
      <c r="G319" s="41">
        <f t="shared" si="57"/>
        <v>0</v>
      </c>
      <c r="H319" s="41">
        <f t="shared" si="58"/>
        <v>0</v>
      </c>
      <c r="I319" s="41">
        <f t="shared" si="59"/>
        <v>0</v>
      </c>
      <c r="J319" s="41">
        <f t="shared" si="60"/>
        <v>0</v>
      </c>
      <c r="K319" s="41">
        <f t="shared" si="61"/>
        <v>0</v>
      </c>
      <c r="L319" s="41">
        <f t="shared" si="62"/>
        <v>0</v>
      </c>
      <c r="M319" s="41">
        <f t="shared" ca="1" si="63"/>
        <v>9.7845530226422367E-3</v>
      </c>
      <c r="N319" s="41">
        <f t="shared" ca="1" si="64"/>
        <v>0</v>
      </c>
      <c r="O319" s="102">
        <f t="shared" ca="1" si="65"/>
        <v>0</v>
      </c>
      <c r="P319" s="41">
        <f t="shared" ca="1" si="66"/>
        <v>0</v>
      </c>
      <c r="Q319" s="41">
        <f t="shared" ca="1" si="67"/>
        <v>0</v>
      </c>
      <c r="R319" s="39">
        <f t="shared" ca="1" si="68"/>
        <v>-9.7845530226422367E-3</v>
      </c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</row>
    <row r="320" spans="1:35">
      <c r="A320" s="99"/>
      <c r="B320" s="99"/>
      <c r="C320" s="99"/>
      <c r="D320" s="101">
        <f t="shared" si="56"/>
        <v>0</v>
      </c>
      <c r="E320" s="101">
        <f t="shared" si="56"/>
        <v>0</v>
      </c>
      <c r="F320" s="41">
        <f t="shared" si="57"/>
        <v>0</v>
      </c>
      <c r="G320" s="41">
        <f t="shared" si="57"/>
        <v>0</v>
      </c>
      <c r="H320" s="41">
        <f t="shared" si="58"/>
        <v>0</v>
      </c>
      <c r="I320" s="41">
        <f t="shared" si="59"/>
        <v>0</v>
      </c>
      <c r="J320" s="41">
        <f t="shared" si="60"/>
        <v>0</v>
      </c>
      <c r="K320" s="41">
        <f t="shared" si="61"/>
        <v>0</v>
      </c>
      <c r="L320" s="41">
        <f t="shared" si="62"/>
        <v>0</v>
      </c>
      <c r="M320" s="41">
        <f t="shared" ca="1" si="63"/>
        <v>9.7845530226422367E-3</v>
      </c>
      <c r="N320" s="41">
        <f t="shared" ca="1" si="64"/>
        <v>0</v>
      </c>
      <c r="O320" s="102">
        <f t="shared" ca="1" si="65"/>
        <v>0</v>
      </c>
      <c r="P320" s="41">
        <f t="shared" ca="1" si="66"/>
        <v>0</v>
      </c>
      <c r="Q320" s="41">
        <f t="shared" ca="1" si="67"/>
        <v>0</v>
      </c>
      <c r="R320" s="39">
        <f t="shared" ca="1" si="68"/>
        <v>-9.7845530226422367E-3</v>
      </c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</row>
    <row r="321" spans="1:35">
      <c r="A321" s="99"/>
      <c r="B321" s="99"/>
      <c r="C321" s="99"/>
      <c r="D321" s="101">
        <f t="shared" si="56"/>
        <v>0</v>
      </c>
      <c r="E321" s="101">
        <f t="shared" si="56"/>
        <v>0</v>
      </c>
      <c r="F321" s="41">
        <f t="shared" si="57"/>
        <v>0</v>
      </c>
      <c r="G321" s="41">
        <f t="shared" si="57"/>
        <v>0</v>
      </c>
      <c r="H321" s="41">
        <f t="shared" si="58"/>
        <v>0</v>
      </c>
      <c r="I321" s="41">
        <f t="shared" si="59"/>
        <v>0</v>
      </c>
      <c r="J321" s="41">
        <f t="shared" si="60"/>
        <v>0</v>
      </c>
      <c r="K321" s="41">
        <f t="shared" si="61"/>
        <v>0</v>
      </c>
      <c r="L321" s="41">
        <f t="shared" si="62"/>
        <v>0</v>
      </c>
      <c r="M321" s="41">
        <f t="shared" ca="1" si="63"/>
        <v>9.7845530226422367E-3</v>
      </c>
      <c r="N321" s="41">
        <f t="shared" ca="1" si="64"/>
        <v>0</v>
      </c>
      <c r="O321" s="102">
        <f t="shared" ca="1" si="65"/>
        <v>0</v>
      </c>
      <c r="P321" s="41">
        <f t="shared" ca="1" si="66"/>
        <v>0</v>
      </c>
      <c r="Q321" s="41">
        <f t="shared" ca="1" si="67"/>
        <v>0</v>
      </c>
      <c r="R321" s="39">
        <f t="shared" ca="1" si="68"/>
        <v>-9.7845530226422367E-3</v>
      </c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</row>
    <row r="322" spans="1:35">
      <c r="A322" s="99"/>
      <c r="B322" s="99"/>
      <c r="C322" s="99"/>
      <c r="D322" s="101">
        <f t="shared" si="56"/>
        <v>0</v>
      </c>
      <c r="E322" s="101">
        <f t="shared" si="56"/>
        <v>0</v>
      </c>
      <c r="F322" s="41">
        <f t="shared" si="57"/>
        <v>0</v>
      </c>
      <c r="G322" s="41">
        <f t="shared" si="57"/>
        <v>0</v>
      </c>
      <c r="H322" s="41">
        <f t="shared" si="58"/>
        <v>0</v>
      </c>
      <c r="I322" s="41">
        <f t="shared" si="59"/>
        <v>0</v>
      </c>
      <c r="J322" s="41">
        <f t="shared" si="60"/>
        <v>0</v>
      </c>
      <c r="K322" s="41">
        <f t="shared" si="61"/>
        <v>0</v>
      </c>
      <c r="L322" s="41">
        <f t="shared" si="62"/>
        <v>0</v>
      </c>
      <c r="M322" s="41">
        <f t="shared" ca="1" si="63"/>
        <v>9.7845530226422367E-3</v>
      </c>
      <c r="N322" s="41">
        <f t="shared" ca="1" si="64"/>
        <v>0</v>
      </c>
      <c r="O322" s="102">
        <f t="shared" ca="1" si="65"/>
        <v>0</v>
      </c>
      <c r="P322" s="41">
        <f t="shared" ca="1" si="66"/>
        <v>0</v>
      </c>
      <c r="Q322" s="41">
        <f t="shared" ca="1" si="67"/>
        <v>0</v>
      </c>
      <c r="R322" s="39">
        <f t="shared" ca="1" si="68"/>
        <v>-9.7845530226422367E-3</v>
      </c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</row>
    <row r="323" spans="1:35">
      <c r="A323" s="99"/>
      <c r="B323" s="99"/>
      <c r="C323" s="99"/>
      <c r="D323" s="101">
        <f t="shared" si="56"/>
        <v>0</v>
      </c>
      <c r="E323" s="101">
        <f t="shared" si="56"/>
        <v>0</v>
      </c>
      <c r="F323" s="41">
        <f t="shared" si="57"/>
        <v>0</v>
      </c>
      <c r="G323" s="41">
        <f t="shared" si="57"/>
        <v>0</v>
      </c>
      <c r="H323" s="41">
        <f t="shared" si="58"/>
        <v>0</v>
      </c>
      <c r="I323" s="41">
        <f t="shared" si="59"/>
        <v>0</v>
      </c>
      <c r="J323" s="41">
        <f t="shared" si="60"/>
        <v>0</v>
      </c>
      <c r="K323" s="41">
        <f t="shared" si="61"/>
        <v>0</v>
      </c>
      <c r="L323" s="41">
        <f t="shared" si="62"/>
        <v>0</v>
      </c>
      <c r="M323" s="41">
        <f t="shared" ca="1" si="63"/>
        <v>9.7845530226422367E-3</v>
      </c>
      <c r="N323" s="41">
        <f t="shared" ca="1" si="64"/>
        <v>0</v>
      </c>
      <c r="O323" s="102">
        <f t="shared" ca="1" si="65"/>
        <v>0</v>
      </c>
      <c r="P323" s="41">
        <f t="shared" ca="1" si="66"/>
        <v>0</v>
      </c>
      <c r="Q323" s="41">
        <f t="shared" ca="1" si="67"/>
        <v>0</v>
      </c>
      <c r="R323" s="39">
        <f t="shared" ca="1" si="68"/>
        <v>-9.7845530226422367E-3</v>
      </c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</row>
    <row r="324" spans="1:35">
      <c r="A324" s="99"/>
      <c r="B324" s="99"/>
      <c r="C324" s="99"/>
      <c r="D324" s="101">
        <f t="shared" si="56"/>
        <v>0</v>
      </c>
      <c r="E324" s="101">
        <f t="shared" si="56"/>
        <v>0</v>
      </c>
      <c r="F324" s="41">
        <f t="shared" si="57"/>
        <v>0</v>
      </c>
      <c r="G324" s="41">
        <f t="shared" si="57"/>
        <v>0</v>
      </c>
      <c r="H324" s="41">
        <f t="shared" si="58"/>
        <v>0</v>
      </c>
      <c r="I324" s="41">
        <f t="shared" si="59"/>
        <v>0</v>
      </c>
      <c r="J324" s="41">
        <f t="shared" si="60"/>
        <v>0</v>
      </c>
      <c r="K324" s="41">
        <f t="shared" si="61"/>
        <v>0</v>
      </c>
      <c r="L324" s="41">
        <f t="shared" si="62"/>
        <v>0</v>
      </c>
      <c r="M324" s="41">
        <f t="shared" ca="1" si="63"/>
        <v>9.7845530226422367E-3</v>
      </c>
      <c r="N324" s="41">
        <f t="shared" ca="1" si="64"/>
        <v>0</v>
      </c>
      <c r="O324" s="102">
        <f t="shared" ca="1" si="65"/>
        <v>0</v>
      </c>
      <c r="P324" s="41">
        <f t="shared" ca="1" si="66"/>
        <v>0</v>
      </c>
      <c r="Q324" s="41">
        <f t="shared" ca="1" si="67"/>
        <v>0</v>
      </c>
      <c r="R324" s="39">
        <f t="shared" ca="1" si="68"/>
        <v>-9.7845530226422367E-3</v>
      </c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</row>
    <row r="325" spans="1:35">
      <c r="A325" s="99"/>
      <c r="B325" s="99"/>
      <c r="C325" s="99"/>
      <c r="D325" s="101">
        <f t="shared" si="56"/>
        <v>0</v>
      </c>
      <c r="E325" s="101">
        <f t="shared" si="56"/>
        <v>0</v>
      </c>
      <c r="F325" s="41">
        <f t="shared" si="57"/>
        <v>0</v>
      </c>
      <c r="G325" s="41">
        <f t="shared" si="57"/>
        <v>0</v>
      </c>
      <c r="H325" s="41">
        <f t="shared" si="58"/>
        <v>0</v>
      </c>
      <c r="I325" s="41">
        <f t="shared" si="59"/>
        <v>0</v>
      </c>
      <c r="J325" s="41">
        <f t="shared" si="60"/>
        <v>0</v>
      </c>
      <c r="K325" s="41">
        <f t="shared" si="61"/>
        <v>0</v>
      </c>
      <c r="L325" s="41">
        <f t="shared" si="62"/>
        <v>0</v>
      </c>
      <c r="M325" s="41">
        <f t="shared" ca="1" si="63"/>
        <v>9.7845530226422367E-3</v>
      </c>
      <c r="N325" s="41">
        <f t="shared" ca="1" si="64"/>
        <v>0</v>
      </c>
      <c r="O325" s="102">
        <f t="shared" ca="1" si="65"/>
        <v>0</v>
      </c>
      <c r="P325" s="41">
        <f t="shared" ca="1" si="66"/>
        <v>0</v>
      </c>
      <c r="Q325" s="41">
        <f t="shared" ca="1" si="67"/>
        <v>0</v>
      </c>
      <c r="R325" s="39">
        <f t="shared" ca="1" si="68"/>
        <v>-9.7845530226422367E-3</v>
      </c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</row>
    <row r="326" spans="1:35">
      <c r="A326" s="99"/>
      <c r="B326" s="99"/>
      <c r="C326" s="99"/>
      <c r="D326" s="101">
        <f t="shared" si="56"/>
        <v>0</v>
      </c>
      <c r="E326" s="101">
        <f t="shared" si="56"/>
        <v>0</v>
      </c>
      <c r="F326" s="41">
        <f t="shared" si="57"/>
        <v>0</v>
      </c>
      <c r="G326" s="41">
        <f t="shared" si="57"/>
        <v>0</v>
      </c>
      <c r="H326" s="41">
        <f t="shared" si="58"/>
        <v>0</v>
      </c>
      <c r="I326" s="41">
        <f t="shared" si="59"/>
        <v>0</v>
      </c>
      <c r="J326" s="41">
        <f t="shared" si="60"/>
        <v>0</v>
      </c>
      <c r="K326" s="41">
        <f t="shared" si="61"/>
        <v>0</v>
      </c>
      <c r="L326" s="41">
        <f t="shared" si="62"/>
        <v>0</v>
      </c>
      <c r="M326" s="41">
        <f t="shared" ca="1" si="63"/>
        <v>9.7845530226422367E-3</v>
      </c>
      <c r="N326" s="41">
        <f t="shared" ca="1" si="64"/>
        <v>0</v>
      </c>
      <c r="O326" s="102">
        <f t="shared" ca="1" si="65"/>
        <v>0</v>
      </c>
      <c r="P326" s="41">
        <f t="shared" ca="1" si="66"/>
        <v>0</v>
      </c>
      <c r="Q326" s="41">
        <f t="shared" ca="1" si="67"/>
        <v>0</v>
      </c>
      <c r="R326" s="39">
        <f t="shared" ca="1" si="68"/>
        <v>-9.7845530226422367E-3</v>
      </c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</row>
    <row r="327" spans="1:35">
      <c r="A327" s="99"/>
      <c r="B327" s="99"/>
      <c r="C327" s="99"/>
      <c r="D327" s="101">
        <f t="shared" si="56"/>
        <v>0</v>
      </c>
      <c r="E327" s="101">
        <f t="shared" si="56"/>
        <v>0</v>
      </c>
      <c r="F327" s="41">
        <f t="shared" si="57"/>
        <v>0</v>
      </c>
      <c r="G327" s="41">
        <f t="shared" si="57"/>
        <v>0</v>
      </c>
      <c r="H327" s="41">
        <f t="shared" si="58"/>
        <v>0</v>
      </c>
      <c r="I327" s="41">
        <f t="shared" si="59"/>
        <v>0</v>
      </c>
      <c r="J327" s="41">
        <f t="shared" si="60"/>
        <v>0</v>
      </c>
      <c r="K327" s="41">
        <f t="shared" si="61"/>
        <v>0</v>
      </c>
      <c r="L327" s="41">
        <f t="shared" si="62"/>
        <v>0</v>
      </c>
      <c r="M327" s="41">
        <f t="shared" ca="1" si="63"/>
        <v>9.7845530226422367E-3</v>
      </c>
      <c r="N327" s="41">
        <f t="shared" ca="1" si="64"/>
        <v>0</v>
      </c>
      <c r="O327" s="102">
        <f t="shared" ca="1" si="65"/>
        <v>0</v>
      </c>
      <c r="P327" s="41">
        <f t="shared" ca="1" si="66"/>
        <v>0</v>
      </c>
      <c r="Q327" s="41">
        <f t="shared" ca="1" si="67"/>
        <v>0</v>
      </c>
      <c r="R327" s="39">
        <f t="shared" ca="1" si="68"/>
        <v>-9.7845530226422367E-3</v>
      </c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</row>
    <row r="328" spans="1:35">
      <c r="A328" s="99"/>
      <c r="B328" s="99"/>
      <c r="C328" s="99"/>
      <c r="D328" s="101">
        <f t="shared" si="56"/>
        <v>0</v>
      </c>
      <c r="E328" s="101">
        <f t="shared" si="56"/>
        <v>0</v>
      </c>
      <c r="F328" s="41">
        <f t="shared" si="57"/>
        <v>0</v>
      </c>
      <c r="G328" s="41">
        <f t="shared" si="57"/>
        <v>0</v>
      </c>
      <c r="H328" s="41">
        <f t="shared" si="58"/>
        <v>0</v>
      </c>
      <c r="I328" s="41">
        <f t="shared" si="59"/>
        <v>0</v>
      </c>
      <c r="J328" s="41">
        <f t="shared" si="60"/>
        <v>0</v>
      </c>
      <c r="K328" s="41">
        <f t="shared" si="61"/>
        <v>0</v>
      </c>
      <c r="L328" s="41">
        <f t="shared" si="62"/>
        <v>0</v>
      </c>
      <c r="M328" s="41">
        <f t="shared" ca="1" si="63"/>
        <v>9.7845530226422367E-3</v>
      </c>
      <c r="N328" s="41">
        <f t="shared" ca="1" si="64"/>
        <v>0</v>
      </c>
      <c r="O328" s="102">
        <f t="shared" ca="1" si="65"/>
        <v>0</v>
      </c>
      <c r="P328" s="41">
        <f t="shared" ca="1" si="66"/>
        <v>0</v>
      </c>
      <c r="Q328" s="41">
        <f t="shared" ca="1" si="67"/>
        <v>0</v>
      </c>
      <c r="R328" s="39">
        <f t="shared" ca="1" si="68"/>
        <v>-9.7845530226422367E-3</v>
      </c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</row>
    <row r="329" spans="1:35">
      <c r="A329" s="99"/>
      <c r="B329" s="99"/>
      <c r="C329" s="99"/>
      <c r="D329" s="101">
        <f t="shared" si="56"/>
        <v>0</v>
      </c>
      <c r="E329" s="101">
        <f t="shared" si="56"/>
        <v>0</v>
      </c>
      <c r="F329" s="41">
        <f t="shared" si="57"/>
        <v>0</v>
      </c>
      <c r="G329" s="41">
        <f t="shared" si="57"/>
        <v>0</v>
      </c>
      <c r="H329" s="41">
        <f t="shared" si="58"/>
        <v>0</v>
      </c>
      <c r="I329" s="41">
        <f t="shared" si="59"/>
        <v>0</v>
      </c>
      <c r="J329" s="41">
        <f t="shared" si="60"/>
        <v>0</v>
      </c>
      <c r="K329" s="41">
        <f t="shared" si="61"/>
        <v>0</v>
      </c>
      <c r="L329" s="41">
        <f t="shared" si="62"/>
        <v>0</v>
      </c>
      <c r="M329" s="41">
        <f t="shared" ca="1" si="63"/>
        <v>9.7845530226422367E-3</v>
      </c>
      <c r="N329" s="41">
        <f t="shared" ca="1" si="64"/>
        <v>0</v>
      </c>
      <c r="O329" s="102">
        <f t="shared" ca="1" si="65"/>
        <v>0</v>
      </c>
      <c r="P329" s="41">
        <f t="shared" ca="1" si="66"/>
        <v>0</v>
      </c>
      <c r="Q329" s="41">
        <f t="shared" ca="1" si="67"/>
        <v>0</v>
      </c>
      <c r="R329" s="39">
        <f t="shared" ca="1" si="68"/>
        <v>-9.7845530226422367E-3</v>
      </c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</row>
    <row r="330" spans="1:35">
      <c r="A330" s="99"/>
      <c r="B330" s="99"/>
      <c r="C330" s="99"/>
      <c r="D330" s="101">
        <f t="shared" si="56"/>
        <v>0</v>
      </c>
      <c r="E330" s="101">
        <f t="shared" si="56"/>
        <v>0</v>
      </c>
      <c r="F330" s="41">
        <f t="shared" si="57"/>
        <v>0</v>
      </c>
      <c r="G330" s="41">
        <f t="shared" si="57"/>
        <v>0</v>
      </c>
      <c r="H330" s="41">
        <f t="shared" si="58"/>
        <v>0</v>
      </c>
      <c r="I330" s="41">
        <f t="shared" si="59"/>
        <v>0</v>
      </c>
      <c r="J330" s="41">
        <f t="shared" si="60"/>
        <v>0</v>
      </c>
      <c r="K330" s="41">
        <f t="shared" si="61"/>
        <v>0</v>
      </c>
      <c r="L330" s="41">
        <f t="shared" si="62"/>
        <v>0</v>
      </c>
      <c r="M330" s="41">
        <f t="shared" ca="1" si="63"/>
        <v>9.7845530226422367E-3</v>
      </c>
      <c r="N330" s="41">
        <f t="shared" ca="1" si="64"/>
        <v>0</v>
      </c>
      <c r="O330" s="102">
        <f t="shared" ca="1" si="65"/>
        <v>0</v>
      </c>
      <c r="P330" s="41">
        <f t="shared" ca="1" si="66"/>
        <v>0</v>
      </c>
      <c r="Q330" s="41">
        <f t="shared" ca="1" si="67"/>
        <v>0</v>
      </c>
      <c r="R330" s="39">
        <f t="shared" ca="1" si="68"/>
        <v>-9.7845530226422367E-3</v>
      </c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</row>
    <row r="331" spans="1:35">
      <c r="A331" s="99"/>
      <c r="B331" s="99"/>
      <c r="C331" s="99"/>
      <c r="D331" s="101">
        <f t="shared" si="56"/>
        <v>0</v>
      </c>
      <c r="E331" s="101">
        <f t="shared" si="56"/>
        <v>0</v>
      </c>
      <c r="F331" s="41">
        <f t="shared" si="57"/>
        <v>0</v>
      </c>
      <c r="G331" s="41">
        <f t="shared" si="57"/>
        <v>0</v>
      </c>
      <c r="H331" s="41">
        <f t="shared" si="58"/>
        <v>0</v>
      </c>
      <c r="I331" s="41">
        <f t="shared" si="59"/>
        <v>0</v>
      </c>
      <c r="J331" s="41">
        <f t="shared" si="60"/>
        <v>0</v>
      </c>
      <c r="K331" s="41">
        <f t="shared" si="61"/>
        <v>0</v>
      </c>
      <c r="L331" s="41">
        <f t="shared" si="62"/>
        <v>0</v>
      </c>
      <c r="M331" s="41">
        <f t="shared" ca="1" si="63"/>
        <v>9.7845530226422367E-3</v>
      </c>
      <c r="N331" s="41">
        <f t="shared" ca="1" si="64"/>
        <v>0</v>
      </c>
      <c r="O331" s="102">
        <f t="shared" ca="1" si="65"/>
        <v>0</v>
      </c>
      <c r="P331" s="41">
        <f t="shared" ca="1" si="66"/>
        <v>0</v>
      </c>
      <c r="Q331" s="41">
        <f t="shared" ca="1" si="67"/>
        <v>0</v>
      </c>
      <c r="R331" s="39">
        <f t="shared" ca="1" si="68"/>
        <v>-9.7845530226422367E-3</v>
      </c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</row>
    <row r="332" spans="1:35">
      <c r="A332" s="99"/>
      <c r="B332" s="99"/>
      <c r="C332" s="99"/>
      <c r="D332" s="101">
        <f t="shared" si="56"/>
        <v>0</v>
      </c>
      <c r="E332" s="101">
        <f t="shared" si="56"/>
        <v>0</v>
      </c>
      <c r="F332" s="41">
        <f t="shared" si="57"/>
        <v>0</v>
      </c>
      <c r="G332" s="41">
        <f t="shared" si="57"/>
        <v>0</v>
      </c>
      <c r="H332" s="41">
        <f t="shared" si="58"/>
        <v>0</v>
      </c>
      <c r="I332" s="41">
        <f t="shared" si="59"/>
        <v>0</v>
      </c>
      <c r="J332" s="41">
        <f t="shared" si="60"/>
        <v>0</v>
      </c>
      <c r="K332" s="41">
        <f t="shared" si="61"/>
        <v>0</v>
      </c>
      <c r="L332" s="41">
        <f t="shared" si="62"/>
        <v>0</v>
      </c>
      <c r="M332" s="41">
        <f t="shared" ca="1" si="63"/>
        <v>9.7845530226422367E-3</v>
      </c>
      <c r="N332" s="41">
        <f t="shared" ca="1" si="64"/>
        <v>0</v>
      </c>
      <c r="O332" s="102">
        <f t="shared" ca="1" si="65"/>
        <v>0</v>
      </c>
      <c r="P332" s="41">
        <f t="shared" ca="1" si="66"/>
        <v>0</v>
      </c>
      <c r="Q332" s="41">
        <f t="shared" ca="1" si="67"/>
        <v>0</v>
      </c>
      <c r="R332" s="39">
        <f t="shared" ca="1" si="68"/>
        <v>-9.7845530226422367E-3</v>
      </c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</row>
    <row r="333" spans="1:35">
      <c r="A333" s="99"/>
      <c r="B333" s="99"/>
      <c r="C333" s="99"/>
      <c r="D333" s="101">
        <f t="shared" si="56"/>
        <v>0</v>
      </c>
      <c r="E333" s="101">
        <f t="shared" si="56"/>
        <v>0</v>
      </c>
      <c r="F333" s="41">
        <f t="shared" si="57"/>
        <v>0</v>
      </c>
      <c r="G333" s="41">
        <f t="shared" si="57"/>
        <v>0</v>
      </c>
      <c r="H333" s="41">
        <f t="shared" si="58"/>
        <v>0</v>
      </c>
      <c r="I333" s="41">
        <f t="shared" si="59"/>
        <v>0</v>
      </c>
      <c r="J333" s="41">
        <f t="shared" si="60"/>
        <v>0</v>
      </c>
      <c r="K333" s="41">
        <f t="shared" si="61"/>
        <v>0</v>
      </c>
      <c r="L333" s="41">
        <f t="shared" si="62"/>
        <v>0</v>
      </c>
      <c r="M333" s="41">
        <f t="shared" ca="1" si="63"/>
        <v>9.7845530226422367E-3</v>
      </c>
      <c r="N333" s="41">
        <f t="shared" ca="1" si="64"/>
        <v>0</v>
      </c>
      <c r="O333" s="102">
        <f t="shared" ca="1" si="65"/>
        <v>0</v>
      </c>
      <c r="P333" s="41">
        <f t="shared" ca="1" si="66"/>
        <v>0</v>
      </c>
      <c r="Q333" s="41">
        <f t="shared" ca="1" si="67"/>
        <v>0</v>
      </c>
      <c r="R333" s="39">
        <f t="shared" ca="1" si="68"/>
        <v>-9.7845530226422367E-3</v>
      </c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</row>
    <row r="334" spans="1:35">
      <c r="A334" s="99"/>
      <c r="B334" s="99"/>
      <c r="C334" s="99"/>
      <c r="D334" s="101">
        <f t="shared" si="56"/>
        <v>0</v>
      </c>
      <c r="E334" s="101">
        <f t="shared" si="56"/>
        <v>0</v>
      </c>
      <c r="F334" s="41">
        <f t="shared" si="57"/>
        <v>0</v>
      </c>
      <c r="G334" s="41">
        <f t="shared" si="57"/>
        <v>0</v>
      </c>
      <c r="H334" s="41">
        <f t="shared" si="58"/>
        <v>0</v>
      </c>
      <c r="I334" s="41">
        <f t="shared" si="59"/>
        <v>0</v>
      </c>
      <c r="J334" s="41">
        <f t="shared" si="60"/>
        <v>0</v>
      </c>
      <c r="K334" s="41">
        <f t="shared" si="61"/>
        <v>0</v>
      </c>
      <c r="L334" s="41">
        <f t="shared" si="62"/>
        <v>0</v>
      </c>
      <c r="M334" s="41">
        <f t="shared" ca="1" si="63"/>
        <v>9.7845530226422367E-3</v>
      </c>
      <c r="N334" s="41">
        <f t="shared" ca="1" si="64"/>
        <v>0</v>
      </c>
      <c r="O334" s="102">
        <f t="shared" ca="1" si="65"/>
        <v>0</v>
      </c>
      <c r="P334" s="41">
        <f t="shared" ca="1" si="66"/>
        <v>0</v>
      </c>
      <c r="Q334" s="41">
        <f t="shared" ca="1" si="67"/>
        <v>0</v>
      </c>
      <c r="R334" s="39">
        <f t="shared" ca="1" si="68"/>
        <v>-9.7845530226422367E-3</v>
      </c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</row>
    <row r="335" spans="1:35">
      <c r="A335" s="99"/>
      <c r="B335" s="99"/>
      <c r="C335" s="99"/>
      <c r="D335" s="101">
        <f t="shared" si="56"/>
        <v>0</v>
      </c>
      <c r="E335" s="101">
        <f t="shared" si="56"/>
        <v>0</v>
      </c>
      <c r="F335" s="41">
        <f t="shared" si="57"/>
        <v>0</v>
      </c>
      <c r="G335" s="41">
        <f t="shared" si="57"/>
        <v>0</v>
      </c>
      <c r="H335" s="41">
        <f t="shared" si="58"/>
        <v>0</v>
      </c>
      <c r="I335" s="41">
        <f t="shared" si="59"/>
        <v>0</v>
      </c>
      <c r="J335" s="41">
        <f t="shared" si="60"/>
        <v>0</v>
      </c>
      <c r="K335" s="41">
        <f t="shared" si="61"/>
        <v>0</v>
      </c>
      <c r="L335" s="41">
        <f t="shared" si="62"/>
        <v>0</v>
      </c>
      <c r="M335" s="41">
        <f t="shared" ca="1" si="63"/>
        <v>9.7845530226422367E-3</v>
      </c>
      <c r="N335" s="41">
        <f t="shared" ca="1" si="64"/>
        <v>0</v>
      </c>
      <c r="O335" s="102">
        <f t="shared" ca="1" si="65"/>
        <v>0</v>
      </c>
      <c r="P335" s="41">
        <f t="shared" ca="1" si="66"/>
        <v>0</v>
      </c>
      <c r="Q335" s="41">
        <f t="shared" ca="1" si="67"/>
        <v>0</v>
      </c>
      <c r="R335" s="39">
        <f t="shared" ca="1" si="68"/>
        <v>-9.7845530226422367E-3</v>
      </c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</row>
    <row r="336" spans="1:35">
      <c r="A336" s="99"/>
      <c r="B336" s="99"/>
      <c r="C336" s="99"/>
      <c r="D336" s="101">
        <f t="shared" si="56"/>
        <v>0</v>
      </c>
      <c r="E336" s="101">
        <f t="shared" si="56"/>
        <v>0</v>
      </c>
      <c r="F336" s="41">
        <f t="shared" si="57"/>
        <v>0</v>
      </c>
      <c r="G336" s="41">
        <f t="shared" si="57"/>
        <v>0</v>
      </c>
      <c r="H336" s="41">
        <f t="shared" si="58"/>
        <v>0</v>
      </c>
      <c r="I336" s="41">
        <f t="shared" si="59"/>
        <v>0</v>
      </c>
      <c r="J336" s="41">
        <f t="shared" si="60"/>
        <v>0</v>
      </c>
      <c r="K336" s="41">
        <f t="shared" si="61"/>
        <v>0</v>
      </c>
      <c r="L336" s="41">
        <f t="shared" si="62"/>
        <v>0</v>
      </c>
      <c r="M336" s="41">
        <f t="shared" ca="1" si="63"/>
        <v>9.7845530226422367E-3</v>
      </c>
      <c r="N336" s="41">
        <f t="shared" ca="1" si="64"/>
        <v>0</v>
      </c>
      <c r="O336" s="102">
        <f t="shared" ca="1" si="65"/>
        <v>0</v>
      </c>
      <c r="P336" s="41">
        <f t="shared" ca="1" si="66"/>
        <v>0</v>
      </c>
      <c r="Q336" s="41">
        <f t="shared" ca="1" si="67"/>
        <v>0</v>
      </c>
      <c r="R336" s="39">
        <f t="shared" ca="1" si="68"/>
        <v>-9.7845530226422367E-3</v>
      </c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</row>
    <row r="337" spans="1:35">
      <c r="A337" s="99"/>
      <c r="B337" s="99"/>
      <c r="C337" s="99"/>
      <c r="D337" s="101">
        <f t="shared" si="56"/>
        <v>0</v>
      </c>
      <c r="E337" s="101">
        <f t="shared" si="56"/>
        <v>0</v>
      </c>
      <c r="F337" s="41">
        <f t="shared" si="57"/>
        <v>0</v>
      </c>
      <c r="G337" s="41">
        <f t="shared" si="57"/>
        <v>0</v>
      </c>
      <c r="H337" s="41">
        <f t="shared" si="58"/>
        <v>0</v>
      </c>
      <c r="I337" s="41">
        <f t="shared" si="59"/>
        <v>0</v>
      </c>
      <c r="J337" s="41">
        <f t="shared" si="60"/>
        <v>0</v>
      </c>
      <c r="K337" s="41">
        <f t="shared" si="61"/>
        <v>0</v>
      </c>
      <c r="L337" s="41">
        <f t="shared" si="62"/>
        <v>0</v>
      </c>
      <c r="M337" s="41">
        <f t="shared" ca="1" si="63"/>
        <v>9.7845530226422367E-3</v>
      </c>
      <c r="N337" s="41">
        <f t="shared" ca="1" si="64"/>
        <v>0</v>
      </c>
      <c r="O337" s="102">
        <f t="shared" ca="1" si="65"/>
        <v>0</v>
      </c>
      <c r="P337" s="41">
        <f t="shared" ca="1" si="66"/>
        <v>0</v>
      </c>
      <c r="Q337" s="41">
        <f t="shared" ca="1" si="67"/>
        <v>0</v>
      </c>
      <c r="R337" s="39">
        <f t="shared" ca="1" si="68"/>
        <v>-9.7845530226422367E-3</v>
      </c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</row>
    <row r="338" spans="1:3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</row>
    <row r="339" spans="1:3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</row>
    <row r="340" spans="1:3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</row>
    <row r="341" spans="1:3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</row>
    <row r="342" spans="1:3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</row>
    <row r="343" spans="1:3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</row>
    <row r="344" spans="1:3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</row>
    <row r="345" spans="1:3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</row>
    <row r="346" spans="1:3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</row>
    <row r="347" spans="1:3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</row>
    <row r="348" spans="1:3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</row>
    <row r="349" spans="1:3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</row>
    <row r="350" spans="1:3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</row>
    <row r="351" spans="1:3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</row>
    <row r="352" spans="1:3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</row>
    <row r="353" spans="1:3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</row>
    <row r="354" spans="1:3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</row>
    <row r="355" spans="1:3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</row>
    <row r="356" spans="1:3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</row>
    <row r="357" spans="1:3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</row>
    <row r="358" spans="1:3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</row>
    <row r="359" spans="1:3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</row>
    <row r="360" spans="1:3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</row>
    <row r="361" spans="1:3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</row>
    <row r="362" spans="1:3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</row>
    <row r="363" spans="1:3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</row>
    <row r="364" spans="1:3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</row>
    <row r="365" spans="1:3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</row>
    <row r="366" spans="1:3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</row>
    <row r="367" spans="1:3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</row>
    <row r="368" spans="1:3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</row>
    <row r="369" spans="1:3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</row>
    <row r="370" spans="1:3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</row>
    <row r="371" spans="1:3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</row>
    <row r="372" spans="1:3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</row>
    <row r="373" spans="1:3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</row>
    <row r="374" spans="1:3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</row>
    <row r="375" spans="1:3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</row>
    <row r="376" spans="1:3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</row>
    <row r="377" spans="1:3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</row>
    <row r="378" spans="1:3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</row>
    <row r="379" spans="1:3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</row>
    <row r="380" spans="1:3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</row>
    <row r="381" spans="1:3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</row>
    <row r="382" spans="1:3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</row>
    <row r="383" spans="1:3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</row>
    <row r="384" spans="1:3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</row>
    <row r="385" spans="1:3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</row>
    <row r="386" spans="1:3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</row>
    <row r="387" spans="1:3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</row>
    <row r="388" spans="1:3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</row>
    <row r="389" spans="1:3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</row>
    <row r="390" spans="1:3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</row>
    <row r="391" spans="1:3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</row>
    <row r="392" spans="1:3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</row>
    <row r="393" spans="1:3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</row>
    <row r="394" spans="1:3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</row>
    <row r="395" spans="1:3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</row>
    <row r="396" spans="1:3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</row>
    <row r="397" spans="1:3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</row>
    <row r="398" spans="1:3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</row>
    <row r="399" spans="1:3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</row>
    <row r="400" spans="1:3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</row>
    <row r="401" spans="1:3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</row>
    <row r="402" spans="1:3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</row>
    <row r="403" spans="1:3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</row>
    <row r="404" spans="1:3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</row>
    <row r="405" spans="1:3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</row>
    <row r="406" spans="1:3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</row>
    <row r="407" spans="1:3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</row>
    <row r="408" spans="1:3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</row>
    <row r="409" spans="1:3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</row>
    <row r="410" spans="1:3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</row>
    <row r="411" spans="1:3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</row>
    <row r="412" spans="1:3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</row>
    <row r="413" spans="1:3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</row>
    <row r="414" spans="1:3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</row>
    <row r="415" spans="1:3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</row>
    <row r="416" spans="1:3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</row>
    <row r="417" spans="1:3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</row>
    <row r="418" spans="1:3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</row>
    <row r="419" spans="1:3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</row>
    <row r="420" spans="1:3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</row>
    <row r="421" spans="1:3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</row>
    <row r="422" spans="1:3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</row>
    <row r="423" spans="1:3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</row>
    <row r="424" spans="1:3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</row>
    <row r="425" spans="1:3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</row>
    <row r="426" spans="1:3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</row>
    <row r="427" spans="1:3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</row>
    <row r="428" spans="1:3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</row>
    <row r="429" spans="1:3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</row>
    <row r="430" spans="1:3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</row>
    <row r="431" spans="1:3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</row>
    <row r="432" spans="1:3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</row>
    <row r="433" spans="1:3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</row>
    <row r="434" spans="1:3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</row>
    <row r="435" spans="1:3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</row>
    <row r="436" spans="1:3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</row>
    <row r="437" spans="1:3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</row>
    <row r="438" spans="1:3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</row>
    <row r="439" spans="1:3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</row>
    <row r="440" spans="1:3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</row>
    <row r="441" spans="1:3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</row>
    <row r="442" spans="1:3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</row>
    <row r="443" spans="1:3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</row>
    <row r="444" spans="1:3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</row>
    <row r="445" spans="1:3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</row>
    <row r="446" spans="1:3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</row>
    <row r="447" spans="1:3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</row>
    <row r="448" spans="1:3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</row>
    <row r="449" spans="1:3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</row>
    <row r="450" spans="1:3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</row>
    <row r="451" spans="1:3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</row>
    <row r="452" spans="1:3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</row>
    <row r="453" spans="1:3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</row>
    <row r="454" spans="1:3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</row>
    <row r="455" spans="1:3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</row>
    <row r="456" spans="1:3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</row>
    <row r="457" spans="1:3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</row>
    <row r="458" spans="1:3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</row>
    <row r="459" spans="1:3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</row>
    <row r="460" spans="1:3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</row>
    <row r="461" spans="1:3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</row>
    <row r="462" spans="1:3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</row>
    <row r="463" spans="1:3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</row>
    <row r="464" spans="1:3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</row>
    <row r="465" spans="1:3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</row>
    <row r="466" spans="1:3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</row>
    <row r="467" spans="1:3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</row>
    <row r="468" spans="1:3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</row>
    <row r="469" spans="1:3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</row>
    <row r="470" spans="1:3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</row>
    <row r="471" spans="1:3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</row>
    <row r="472" spans="1:3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</row>
    <row r="473" spans="1:3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</row>
    <row r="474" spans="1:3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</row>
    <row r="475" spans="1:3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</row>
    <row r="476" spans="1:3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</row>
    <row r="477" spans="1:3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</row>
    <row r="478" spans="1:3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</row>
    <row r="479" spans="1:3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</row>
    <row r="480" spans="1:3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</row>
    <row r="481" spans="1:3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</row>
    <row r="482" spans="1:3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</row>
    <row r="483" spans="1:3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</row>
    <row r="484" spans="1:3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</row>
    <row r="485" spans="1:3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</row>
    <row r="486" spans="1:3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</row>
    <row r="487" spans="1:3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</row>
    <row r="488" spans="1:3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</row>
    <row r="489" spans="1:3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</row>
    <row r="490" spans="1:3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</row>
    <row r="491" spans="1:3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</row>
    <row r="492" spans="1:3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</row>
    <row r="493" spans="1:3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</row>
    <row r="494" spans="1:3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</row>
    <row r="495" spans="1:3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</row>
    <row r="496" spans="1:3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</row>
    <row r="497" spans="1:3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</row>
    <row r="498" spans="1:3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</row>
    <row r="499" spans="1:3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</row>
    <row r="500" spans="1:3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</row>
    <row r="501" spans="1:3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</row>
    <row r="502" spans="1:3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</row>
    <row r="503" spans="1:3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</row>
    <row r="504" spans="1:3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</row>
    <row r="505" spans="1:3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</row>
    <row r="506" spans="1:3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</row>
    <row r="507" spans="1:3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</row>
    <row r="508" spans="1:3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</row>
    <row r="509" spans="1:3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</row>
    <row r="510" spans="1:3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</row>
    <row r="511" spans="1:3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</row>
    <row r="512" spans="1:3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</row>
    <row r="513" spans="1:3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</row>
    <row r="514" spans="1:3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</row>
    <row r="515" spans="1:3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</row>
    <row r="516" spans="1:3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</row>
    <row r="517" spans="1:3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</row>
    <row r="518" spans="1:3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</row>
    <row r="519" spans="1:3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</row>
    <row r="520" spans="1:3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</row>
    <row r="521" spans="1:3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</row>
    <row r="522" spans="1:3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</row>
    <row r="523" spans="1:3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</row>
    <row r="524" spans="1:3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</row>
    <row r="525" spans="1:3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</row>
    <row r="526" spans="1:3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</row>
    <row r="527" spans="1:3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</row>
    <row r="528" spans="1:3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</row>
    <row r="529" spans="1:3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</row>
    <row r="530" spans="1:3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</row>
    <row r="531" spans="1:3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</row>
    <row r="532" spans="1:3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</row>
    <row r="533" spans="1:3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</row>
    <row r="534" spans="1:3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</row>
    <row r="535" spans="1: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</row>
    <row r="536" spans="1:3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</row>
    <row r="537" spans="1:3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</row>
    <row r="538" spans="1:3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</row>
    <row r="539" spans="1:3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</row>
    <row r="540" spans="1:3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</row>
    <row r="541" spans="1:3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</row>
    <row r="542" spans="1:3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</row>
    <row r="543" spans="1:3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</row>
    <row r="544" spans="1:3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</row>
    <row r="545" spans="1:3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</row>
    <row r="546" spans="1:3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</row>
    <row r="547" spans="1:3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</row>
    <row r="548" spans="1:3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</row>
    <row r="549" spans="1:3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</row>
    <row r="550" spans="1:3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</row>
    <row r="551" spans="1:3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</row>
    <row r="552" spans="1:3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</row>
    <row r="553" spans="1:3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</row>
    <row r="554" spans="1:3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</row>
    <row r="555" spans="1:3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</row>
    <row r="556" spans="1:3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</row>
    <row r="557" spans="1:3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</row>
    <row r="558" spans="1:3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</row>
    <row r="559" spans="1:3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</row>
    <row r="560" spans="1:3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</row>
    <row r="561" spans="1:3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</row>
    <row r="562" spans="1:3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</row>
    <row r="563" spans="1:3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</row>
    <row r="564" spans="1:3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</row>
    <row r="565" spans="1:3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</row>
    <row r="566" spans="1:3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</row>
    <row r="567" spans="1:3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</row>
    <row r="568" spans="1:3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</row>
    <row r="569" spans="1:3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</row>
    <row r="570" spans="1:3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</row>
    <row r="571" spans="1:3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</row>
    <row r="572" spans="1:3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</row>
    <row r="573" spans="1:3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</row>
    <row r="574" spans="1:3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</row>
    <row r="575" spans="1:3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</row>
    <row r="576" spans="1:3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</row>
    <row r="577" spans="1:3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</row>
    <row r="578" spans="1:3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</row>
    <row r="579" spans="1:3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</row>
    <row r="580" spans="1:3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</row>
    <row r="581" spans="1:3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</row>
    <row r="582" spans="1:3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</row>
    <row r="583" spans="1:3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</row>
    <row r="584" spans="1:3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</row>
    <row r="585" spans="1:3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</row>
    <row r="586" spans="1:3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</row>
    <row r="587" spans="1:3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</row>
    <row r="588" spans="1:3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</row>
    <row r="589" spans="1:3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</row>
    <row r="590" spans="1:3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</row>
    <row r="591" spans="1:3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</row>
    <row r="592" spans="1:3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</row>
    <row r="593" spans="1:3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</row>
    <row r="594" spans="1:3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</row>
    <row r="595" spans="1:3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</row>
    <row r="596" spans="1:3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</row>
    <row r="597" spans="1:3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</row>
    <row r="598" spans="1:3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</row>
    <row r="599" spans="1:3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</row>
    <row r="600" spans="1:3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</row>
    <row r="601" spans="1:3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</row>
    <row r="602" spans="1:3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</row>
    <row r="603" spans="1:3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</row>
    <row r="604" spans="1:3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</row>
    <row r="605" spans="1:3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</row>
    <row r="606" spans="1:3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</row>
    <row r="607" spans="1:3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</row>
    <row r="608" spans="1:3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</row>
    <row r="609" spans="1:3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</row>
    <row r="610" spans="1:3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</row>
    <row r="611" spans="1:3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</row>
    <row r="612" spans="1:3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</row>
    <row r="613" spans="1:3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</row>
    <row r="614" spans="1:3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</row>
    <row r="615" spans="1:3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</row>
    <row r="616" spans="1:3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</row>
    <row r="617" spans="1:3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</row>
    <row r="618" spans="1:3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</row>
    <row r="619" spans="1:3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</row>
    <row r="620" spans="1:3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</row>
    <row r="621" spans="1:3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</row>
    <row r="622" spans="1:3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</row>
    <row r="623" spans="1:3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</row>
    <row r="624" spans="1:3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</row>
    <row r="625" spans="1:3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</row>
    <row r="626" spans="1:3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</row>
    <row r="627" spans="1:3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</row>
    <row r="628" spans="1:3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</row>
    <row r="629" spans="1:3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</row>
    <row r="630" spans="1:3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</row>
    <row r="631" spans="1:3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</row>
    <row r="632" spans="1:3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</row>
    <row r="633" spans="1:3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</row>
    <row r="634" spans="1:3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</row>
    <row r="635" spans="1: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</row>
    <row r="636" spans="1:3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</row>
    <row r="637" spans="1:3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</row>
    <row r="638" spans="1:3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</row>
    <row r="639" spans="1:3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</row>
    <row r="640" spans="1:3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</row>
    <row r="641" spans="1:3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</row>
    <row r="642" spans="1:3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</row>
    <row r="643" spans="1:3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</row>
    <row r="644" spans="1:3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</row>
    <row r="645" spans="1:3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</row>
    <row r="646" spans="1:3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</row>
    <row r="647" spans="1:3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</row>
    <row r="648" spans="1:3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</row>
    <row r="649" spans="1:3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</row>
    <row r="650" spans="1:3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</row>
    <row r="651" spans="1:3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</row>
    <row r="652" spans="1:3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</row>
    <row r="653" spans="1:3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</row>
    <row r="654" spans="1:3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</row>
    <row r="655" spans="1:3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</row>
    <row r="656" spans="1:3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</row>
    <row r="657" spans="1:3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</row>
    <row r="658" spans="1:3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</row>
    <row r="659" spans="1:3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</row>
    <row r="660" spans="1:3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</row>
    <row r="661" spans="1:3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</row>
    <row r="662" spans="1:3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</row>
    <row r="663" spans="1:3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</row>
    <row r="664" spans="1:3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</row>
    <row r="665" spans="1:3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</row>
    <row r="666" spans="1:3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</row>
    <row r="667" spans="1:3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</row>
    <row r="668" spans="1:3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</row>
    <row r="669" spans="1:3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</row>
    <row r="670" spans="1:3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</row>
    <row r="671" spans="1:3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</row>
    <row r="672" spans="1:3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</row>
    <row r="673" spans="1:3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</row>
    <row r="674" spans="1:3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</row>
    <row r="675" spans="1:3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</row>
    <row r="676" spans="1:3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</row>
    <row r="677" spans="1:3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</row>
    <row r="678" spans="1:3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</row>
    <row r="679" spans="1:3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</row>
    <row r="680" spans="1:3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</row>
    <row r="681" spans="1:3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</row>
    <row r="682" spans="1:3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</row>
    <row r="683" spans="1:3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</row>
    <row r="684" spans="1:3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</row>
    <row r="685" spans="1:3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</row>
    <row r="686" spans="1:3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</row>
    <row r="687" spans="1:3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</row>
    <row r="688" spans="1:3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</row>
    <row r="689" spans="1:3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</row>
    <row r="690" spans="1:3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</row>
    <row r="691" spans="1:3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</row>
    <row r="692" spans="1:3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</row>
    <row r="693" spans="1:3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</row>
    <row r="694" spans="1:3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</row>
    <row r="695" spans="1:3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</row>
    <row r="696" spans="1:3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</row>
    <row r="697" spans="1:3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</row>
    <row r="698" spans="1:3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</row>
    <row r="699" spans="1:3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</row>
    <row r="700" spans="1:3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</row>
    <row r="701" spans="1:3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</row>
    <row r="702" spans="1:3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</row>
    <row r="703" spans="1:3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</row>
    <row r="704" spans="1:3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</row>
    <row r="705" spans="1:3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</row>
    <row r="706" spans="1:3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</row>
    <row r="707" spans="1:3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</row>
    <row r="708" spans="1:3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</row>
    <row r="709" spans="1:3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</row>
    <row r="710" spans="1:3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</row>
    <row r="711" spans="1:3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</row>
    <row r="712" spans="1:3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</row>
    <row r="713" spans="1:3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</row>
    <row r="714" spans="1:3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</row>
    <row r="715" spans="1:3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</row>
    <row r="716" spans="1:3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</row>
    <row r="717" spans="1:3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</row>
    <row r="718" spans="1:3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</row>
    <row r="719" spans="1:3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</row>
    <row r="720" spans="1:3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</row>
    <row r="721" spans="1:3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</row>
    <row r="722" spans="1:3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</row>
    <row r="723" spans="1:3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</row>
    <row r="724" spans="1:3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</row>
    <row r="725" spans="1:3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</row>
    <row r="726" spans="1:3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</row>
    <row r="727" spans="1:3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</row>
    <row r="728" spans="1:3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</row>
    <row r="729" spans="1:3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</row>
    <row r="730" spans="1:3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</row>
    <row r="731" spans="1:3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</row>
    <row r="732" spans="1:3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</row>
    <row r="733" spans="1:3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</row>
    <row r="734" spans="1:3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</row>
    <row r="735" spans="1: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</row>
    <row r="736" spans="1:3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</row>
    <row r="737" spans="1:3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</row>
    <row r="738" spans="1:3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</row>
    <row r="739" spans="1:3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</row>
    <row r="740" spans="1:3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</row>
    <row r="741" spans="1:3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</row>
    <row r="742" spans="1:3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</row>
    <row r="743" spans="1:3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</row>
    <row r="744" spans="1:3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</row>
    <row r="745" spans="1:3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</row>
    <row r="746" spans="1:3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</row>
    <row r="747" spans="1:3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</row>
    <row r="748" spans="1:3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</row>
    <row r="749" spans="1:3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</row>
    <row r="750" spans="1:3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</row>
    <row r="751" spans="1:3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</row>
    <row r="752" spans="1:3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</row>
    <row r="753" spans="1:3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</row>
    <row r="754" spans="1:3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</row>
    <row r="755" spans="1:3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</row>
    <row r="756" spans="1:3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</row>
    <row r="757" spans="1:3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</row>
    <row r="758" spans="1:3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</row>
    <row r="759" spans="1:3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</row>
    <row r="760" spans="1:3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</row>
    <row r="761" spans="1:3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</row>
    <row r="762" spans="1:3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</row>
    <row r="763" spans="1:3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</row>
    <row r="764" spans="1:3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</row>
    <row r="765" spans="1:3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</row>
    <row r="766" spans="1:3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</row>
    <row r="767" spans="1:3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</row>
    <row r="768" spans="1:3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</row>
    <row r="769" spans="1:3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</row>
    <row r="770" spans="1:3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</row>
    <row r="771" spans="1:3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</row>
    <row r="772" spans="1:3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</row>
    <row r="773" spans="1:3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</row>
    <row r="774" spans="1:3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</row>
    <row r="775" spans="1:3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</row>
    <row r="776" spans="1:3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</row>
    <row r="777" spans="1:3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</row>
    <row r="778" spans="1:3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</row>
    <row r="779" spans="1:3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</row>
    <row r="780" spans="1:3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</row>
    <row r="781" spans="1:3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</row>
    <row r="782" spans="1:3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</row>
    <row r="783" spans="1:3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</row>
    <row r="784" spans="1:3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</row>
    <row r="785" spans="1:3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</row>
    <row r="786" spans="1:3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</row>
    <row r="787" spans="1:3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</row>
    <row r="788" spans="1:3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</row>
    <row r="789" spans="1:3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</row>
    <row r="790" spans="1:3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</row>
    <row r="791" spans="1:3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</row>
    <row r="792" spans="1:3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</row>
    <row r="793" spans="1:3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</row>
    <row r="794" spans="1:3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</row>
    <row r="795" spans="1:3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</row>
    <row r="796" spans="1:3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</row>
    <row r="797" spans="1:3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</row>
    <row r="798" spans="1:3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</row>
    <row r="799" spans="1:3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</row>
    <row r="800" spans="1:3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</row>
    <row r="801" spans="1:3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</row>
    <row r="802" spans="1:3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</row>
    <row r="803" spans="1:3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</row>
    <row r="804" spans="1:3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</row>
    <row r="805" spans="1:3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</row>
    <row r="806" spans="1:3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</row>
    <row r="807" spans="1:3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</row>
    <row r="808" spans="1:3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</row>
    <row r="809" spans="1:3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</row>
    <row r="810" spans="1:3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</row>
    <row r="811" spans="1:3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</row>
    <row r="812" spans="1:3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</row>
    <row r="813" spans="1:3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</row>
    <row r="814" spans="1:3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</row>
    <row r="815" spans="1:3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</row>
    <row r="816" spans="1:3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</row>
    <row r="817" spans="1:3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</row>
    <row r="818" spans="1:3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</row>
    <row r="819" spans="1:3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</row>
    <row r="820" spans="1:3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</row>
    <row r="821" spans="1:3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</row>
    <row r="822" spans="1:3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</row>
    <row r="823" spans="1:3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</row>
    <row r="824" spans="1:3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</row>
    <row r="825" spans="1:3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</row>
    <row r="826" spans="1:3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</row>
    <row r="827" spans="1:3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</row>
    <row r="828" spans="1:3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</row>
    <row r="829" spans="1:3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</row>
    <row r="830" spans="1:3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</row>
    <row r="831" spans="1:3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</row>
    <row r="832" spans="1:3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</row>
    <row r="833" spans="1:3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</row>
    <row r="834" spans="1:3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</row>
    <row r="835" spans="1:3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</row>
    <row r="836" spans="1:3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</row>
    <row r="837" spans="1:3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</row>
    <row r="838" spans="1:3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</row>
    <row r="839" spans="1:3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</row>
    <row r="840" spans="1:3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</row>
    <row r="841" spans="1:3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</row>
    <row r="842" spans="1:3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</row>
    <row r="843" spans="1:3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</row>
    <row r="844" spans="1:3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</row>
    <row r="845" spans="1:3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</row>
    <row r="846" spans="1:3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</row>
    <row r="847" spans="1:3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</row>
    <row r="848" spans="1:3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</row>
    <row r="849" spans="1:3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</row>
    <row r="850" spans="1:3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</row>
    <row r="851" spans="1:3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</row>
    <row r="852" spans="1:3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</row>
    <row r="853" spans="1:3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</row>
    <row r="854" spans="1:3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</row>
    <row r="855" spans="1:3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</row>
    <row r="856" spans="1:3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</row>
    <row r="857" spans="1:3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</row>
    <row r="858" spans="1:3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</row>
    <row r="859" spans="1:3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</row>
    <row r="860" spans="1:3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</row>
    <row r="861" spans="1:3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</row>
    <row r="862" spans="1:3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</row>
    <row r="863" spans="1:3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</row>
    <row r="864" spans="1:3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</row>
    <row r="865" spans="1:3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</row>
    <row r="866" spans="1:3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</row>
    <row r="867" spans="1:3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</row>
    <row r="868" spans="1:3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</row>
    <row r="869" spans="1:3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</row>
    <row r="870" spans="1:3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</row>
    <row r="871" spans="1:3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</row>
    <row r="872" spans="1:3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</row>
    <row r="873" spans="1:3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</row>
    <row r="874" spans="1:3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</row>
    <row r="875" spans="1:3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</row>
    <row r="876" spans="1:3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</row>
    <row r="877" spans="1:3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</row>
    <row r="878" spans="1:3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</row>
    <row r="879" spans="1:3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</row>
    <row r="880" spans="1:3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</row>
    <row r="881" spans="1:3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</row>
    <row r="882" spans="1:3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</row>
    <row r="883" spans="1:3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</row>
    <row r="884" spans="1:3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</row>
    <row r="885" spans="1:3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</row>
    <row r="886" spans="1:3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</row>
    <row r="887" spans="1:3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</row>
    <row r="888" spans="1:3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</row>
    <row r="889" spans="1:3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</row>
    <row r="890" spans="1:3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</row>
    <row r="891" spans="1:3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</row>
    <row r="892" spans="1:3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</row>
    <row r="893" spans="1:3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</row>
    <row r="894" spans="1:3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</row>
    <row r="895" spans="1:3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</row>
    <row r="896" spans="1:3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</row>
    <row r="897" spans="1:3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</row>
    <row r="898" spans="1:3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</row>
    <row r="899" spans="1:3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</row>
    <row r="900" spans="1:3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</row>
    <row r="901" spans="1:3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</row>
    <row r="902" spans="1:3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</row>
    <row r="903" spans="1:3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</row>
    <row r="904" spans="1:3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</row>
    <row r="905" spans="1:3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</row>
    <row r="906" spans="1:3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</row>
    <row r="907" spans="1:3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</row>
    <row r="908" spans="1:3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</row>
    <row r="909" spans="1:3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</row>
    <row r="910" spans="1:3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</row>
    <row r="911" spans="1:3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</row>
    <row r="912" spans="1:3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</row>
    <row r="913" spans="1:3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</row>
    <row r="914" spans="1:3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</row>
    <row r="915" spans="1:3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</row>
    <row r="916" spans="1:3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</row>
    <row r="917" spans="1:3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</row>
    <row r="918" spans="1:3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</row>
    <row r="919" spans="1:3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</row>
    <row r="920" spans="1:3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</row>
    <row r="921" spans="1:3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</row>
    <row r="922" spans="1:3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</row>
    <row r="923" spans="1:3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</row>
    <row r="924" spans="1:3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</row>
    <row r="925" spans="1:3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</row>
    <row r="926" spans="1:3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</row>
    <row r="927" spans="1:3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</row>
    <row r="928" spans="1:3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</row>
    <row r="929" spans="1:3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</row>
    <row r="930" spans="1:3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</row>
    <row r="931" spans="1:3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</row>
    <row r="932" spans="1:3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</row>
    <row r="933" spans="1:3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</row>
    <row r="934" spans="1:3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</row>
    <row r="935" spans="1:3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</row>
    <row r="936" spans="1:3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</row>
    <row r="937" spans="1:3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</row>
    <row r="938" spans="1:3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</row>
    <row r="939" spans="1:3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</row>
    <row r="940" spans="1:3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</row>
    <row r="941" spans="1:3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</row>
    <row r="942" spans="1:3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</row>
    <row r="943" spans="1:3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</row>
    <row r="944" spans="1:3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</row>
    <row r="945" spans="1:3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</row>
    <row r="946" spans="1:3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</row>
    <row r="947" spans="1:3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</row>
    <row r="948" spans="1:3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</row>
    <row r="949" spans="1:3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6"/>
  <sheetViews>
    <sheetView workbookViewId="0">
      <selection activeCell="E6" sqref="E6"/>
    </sheetView>
  </sheetViews>
  <sheetFormatPr defaultRowHeight="12.75"/>
  <cols>
    <col min="1" max="1" width="19.7109375" style="106" customWidth="1"/>
    <col min="2" max="2" width="4.42578125" style="39" customWidth="1"/>
    <col min="3" max="3" width="12.7109375" style="106" customWidth="1"/>
    <col min="4" max="4" width="5.42578125" style="39" customWidth="1"/>
    <col min="5" max="5" width="14.85546875" style="39" customWidth="1"/>
    <col min="6" max="6" width="9.140625" style="39"/>
    <col min="7" max="7" width="12" style="39" customWidth="1"/>
    <col min="8" max="8" width="14.140625" style="106" customWidth="1"/>
    <col min="9" max="9" width="22.5703125" style="39" customWidth="1"/>
    <col min="10" max="10" width="25.140625" style="39" customWidth="1"/>
    <col min="11" max="11" width="15.7109375" style="39" customWidth="1"/>
    <col min="12" max="12" width="14.140625" style="39" customWidth="1"/>
    <col min="13" max="13" width="9.5703125" style="39" customWidth="1"/>
    <col min="14" max="14" width="14.140625" style="39" customWidth="1"/>
    <col min="15" max="15" width="23.42578125" style="39" customWidth="1"/>
    <col min="16" max="16" width="16.5703125" style="39" customWidth="1"/>
    <col min="17" max="17" width="41" style="39" customWidth="1"/>
    <col min="18" max="16384" width="9.140625" style="39"/>
  </cols>
  <sheetData>
    <row r="1" spans="1:16" ht="15.75">
      <c r="A1" s="111" t="s">
        <v>164</v>
      </c>
      <c r="I1" s="112" t="s">
        <v>87</v>
      </c>
      <c r="J1" s="113" t="s">
        <v>165</v>
      </c>
    </row>
    <row r="2" spans="1:16">
      <c r="I2" s="114" t="s">
        <v>98</v>
      </c>
      <c r="J2" s="115" t="s">
        <v>166</v>
      </c>
    </row>
    <row r="3" spans="1:16">
      <c r="A3" s="116" t="s">
        <v>167</v>
      </c>
      <c r="I3" s="114" t="s">
        <v>102</v>
      </c>
      <c r="J3" s="115" t="s">
        <v>168</v>
      </c>
    </row>
    <row r="4" spans="1:16">
      <c r="I4" s="114" t="s">
        <v>115</v>
      </c>
      <c r="J4" s="115" t="s">
        <v>168</v>
      </c>
    </row>
    <row r="5" spans="1:16" ht="13.5" thickBot="1">
      <c r="I5" s="117" t="s">
        <v>71</v>
      </c>
      <c r="J5" s="118" t="s">
        <v>169</v>
      </c>
    </row>
    <row r="10" spans="1:16" ht="13.5" thickBot="1"/>
    <row r="11" spans="1:16" ht="12.75" customHeight="1" thickBot="1">
      <c r="A11" s="106" t="str">
        <f t="shared" ref="A11:A55" si="0">P11</f>
        <v>BAVM 158 </v>
      </c>
      <c r="B11" s="4" t="str">
        <f t="shared" ref="B11:B55" si="1">IF(H11=INT(H11),"I","II")</f>
        <v>I</v>
      </c>
      <c r="C11" s="106">
        <f t="shared" ref="C11:C55" si="2">1*G11</f>
        <v>51262.588799999998</v>
      </c>
      <c r="D11" s="39" t="str">
        <f t="shared" ref="D11:D55" si="3">VLOOKUP(F11,I$1:J$5,2,FALSE)</f>
        <v>vis</v>
      </c>
      <c r="E11" s="119">
        <f>VLOOKUP(C11,Active!C$21:E$973,3,FALSE)</f>
        <v>2233.4877214889739</v>
      </c>
      <c r="F11" s="4" t="s">
        <v>71</v>
      </c>
      <c r="G11" s="39" t="str">
        <f t="shared" ref="G11:G55" si="4">MID(I11,3,LEN(I11)-3)</f>
        <v>51262.5888</v>
      </c>
      <c r="H11" s="106">
        <f t="shared" ref="H11:H55" si="5">1*K11</f>
        <v>-3715</v>
      </c>
      <c r="I11" s="120" t="s">
        <v>170</v>
      </c>
      <c r="J11" s="121" t="s">
        <v>171</v>
      </c>
      <c r="K11" s="120">
        <v>-3715</v>
      </c>
      <c r="L11" s="120" t="s">
        <v>172</v>
      </c>
      <c r="M11" s="121" t="s">
        <v>173</v>
      </c>
      <c r="N11" s="121" t="s">
        <v>106</v>
      </c>
      <c r="O11" s="122" t="s">
        <v>174</v>
      </c>
      <c r="P11" s="123" t="s">
        <v>175</v>
      </c>
    </row>
    <row r="12" spans="1:16" ht="12.75" customHeight="1" thickBot="1">
      <c r="A12" s="106" t="str">
        <f t="shared" si="0"/>
        <v>BAVM 158 </v>
      </c>
      <c r="B12" s="4" t="str">
        <f t="shared" si="1"/>
        <v>II</v>
      </c>
      <c r="C12" s="106">
        <f t="shared" si="2"/>
        <v>51278.414400000001</v>
      </c>
      <c r="D12" s="39" t="str">
        <f t="shared" si="3"/>
        <v>vis</v>
      </c>
      <c r="E12" s="119">
        <f>VLOOKUP(C12,Active!C$21:E$973,3,FALSE)</f>
        <v>2280.9916462300125</v>
      </c>
      <c r="F12" s="4" t="s">
        <v>71</v>
      </c>
      <c r="G12" s="39" t="str">
        <f t="shared" si="4"/>
        <v>51278.4144</v>
      </c>
      <c r="H12" s="106">
        <f t="shared" si="5"/>
        <v>-3667.5</v>
      </c>
      <c r="I12" s="120" t="s">
        <v>180</v>
      </c>
      <c r="J12" s="121" t="s">
        <v>181</v>
      </c>
      <c r="K12" s="120">
        <v>-3667.5</v>
      </c>
      <c r="L12" s="120" t="s">
        <v>182</v>
      </c>
      <c r="M12" s="121" t="s">
        <v>173</v>
      </c>
      <c r="N12" s="121" t="s">
        <v>183</v>
      </c>
      <c r="O12" s="122" t="s">
        <v>174</v>
      </c>
      <c r="P12" s="123" t="s">
        <v>175</v>
      </c>
    </row>
    <row r="13" spans="1:16" ht="12.75" customHeight="1" thickBot="1">
      <c r="A13" s="106" t="str">
        <f t="shared" si="0"/>
        <v>BAVM 158 </v>
      </c>
      <c r="B13" s="4" t="str">
        <f t="shared" si="1"/>
        <v>I</v>
      </c>
      <c r="C13" s="106">
        <f t="shared" si="2"/>
        <v>51278.580399999999</v>
      </c>
      <c r="D13" s="39" t="str">
        <f t="shared" si="3"/>
        <v>vis</v>
      </c>
      <c r="E13" s="119">
        <f>VLOOKUP(C13,Active!C$21:E$973,3,FALSE)</f>
        <v>2281.4899307504661</v>
      </c>
      <c r="F13" s="4" t="s">
        <v>71</v>
      </c>
      <c r="G13" s="39" t="str">
        <f t="shared" si="4"/>
        <v>51278.5804</v>
      </c>
      <c r="H13" s="106">
        <f t="shared" si="5"/>
        <v>-3667</v>
      </c>
      <c r="I13" s="120" t="s">
        <v>184</v>
      </c>
      <c r="J13" s="121" t="s">
        <v>185</v>
      </c>
      <c r="K13" s="120">
        <v>-3667</v>
      </c>
      <c r="L13" s="120" t="s">
        <v>186</v>
      </c>
      <c r="M13" s="121" t="s">
        <v>173</v>
      </c>
      <c r="N13" s="121" t="s">
        <v>183</v>
      </c>
      <c r="O13" s="122" t="s">
        <v>174</v>
      </c>
      <c r="P13" s="123" t="s">
        <v>175</v>
      </c>
    </row>
    <row r="14" spans="1:16" ht="12.75" customHeight="1" thickBot="1">
      <c r="A14" s="106" t="str">
        <f t="shared" si="0"/>
        <v>BAVM 158 </v>
      </c>
      <c r="B14" s="4" t="str">
        <f t="shared" si="1"/>
        <v>II</v>
      </c>
      <c r="C14" s="106">
        <f t="shared" si="2"/>
        <v>51301.400800000003</v>
      </c>
      <c r="D14" s="39" t="str">
        <f t="shared" si="3"/>
        <v>vis</v>
      </c>
      <c r="E14" s="119">
        <f>VLOOKUP(C14,Active!C$21:E$973,3,FALSE)</f>
        <v>2349.990244429589</v>
      </c>
      <c r="F14" s="4" t="s">
        <v>71</v>
      </c>
      <c r="G14" s="39" t="str">
        <f t="shared" si="4"/>
        <v>51301.4008</v>
      </c>
      <c r="H14" s="106">
        <f t="shared" si="5"/>
        <v>-3598.5</v>
      </c>
      <c r="I14" s="120" t="s">
        <v>187</v>
      </c>
      <c r="J14" s="121" t="s">
        <v>188</v>
      </c>
      <c r="K14" s="120">
        <v>-3598.5</v>
      </c>
      <c r="L14" s="120" t="s">
        <v>189</v>
      </c>
      <c r="M14" s="121" t="s">
        <v>173</v>
      </c>
      <c r="N14" s="121" t="s">
        <v>183</v>
      </c>
      <c r="O14" s="122" t="s">
        <v>174</v>
      </c>
      <c r="P14" s="123" t="s">
        <v>175</v>
      </c>
    </row>
    <row r="15" spans="1:16" ht="12.75" customHeight="1" thickBot="1">
      <c r="A15" s="106" t="str">
        <f t="shared" si="0"/>
        <v>BAVM 158 </v>
      </c>
      <c r="B15" s="4" t="str">
        <f t="shared" si="1"/>
        <v>I</v>
      </c>
      <c r="C15" s="106">
        <f t="shared" si="2"/>
        <v>51301.565699999999</v>
      </c>
      <c r="D15" s="39" t="str">
        <f t="shared" si="3"/>
        <v>vis</v>
      </c>
      <c r="E15" s="119">
        <f>VLOOKUP(C15,Active!C$21:E$973,3,FALSE)</f>
        <v>2350.485227064662</v>
      </c>
      <c r="F15" s="4" t="s">
        <v>71</v>
      </c>
      <c r="G15" s="39" t="str">
        <f t="shared" si="4"/>
        <v>51301.5657</v>
      </c>
      <c r="H15" s="106">
        <f t="shared" si="5"/>
        <v>-3598</v>
      </c>
      <c r="I15" s="120" t="s">
        <v>190</v>
      </c>
      <c r="J15" s="121" t="s">
        <v>191</v>
      </c>
      <c r="K15" s="120">
        <v>-3598</v>
      </c>
      <c r="L15" s="120" t="s">
        <v>192</v>
      </c>
      <c r="M15" s="121" t="s">
        <v>173</v>
      </c>
      <c r="N15" s="121" t="s">
        <v>183</v>
      </c>
      <c r="O15" s="122" t="s">
        <v>174</v>
      </c>
      <c r="P15" s="123" t="s">
        <v>175</v>
      </c>
    </row>
    <row r="16" spans="1:16" ht="12.75" customHeight="1" thickBot="1">
      <c r="A16" s="106" t="str">
        <f t="shared" si="0"/>
        <v>BAVM 158 </v>
      </c>
      <c r="B16" s="4" t="str">
        <f t="shared" si="1"/>
        <v>I</v>
      </c>
      <c r="C16" s="106">
        <f t="shared" si="2"/>
        <v>52031.474000000002</v>
      </c>
      <c r="D16" s="39" t="str">
        <f t="shared" si="3"/>
        <v>vis</v>
      </c>
      <c r="E16" s="119">
        <f>VLOOKUP(C16,Active!C$21:E$973,3,FALSE)</f>
        <v>4541.4611743305595</v>
      </c>
      <c r="F16" s="4" t="s">
        <v>71</v>
      </c>
      <c r="G16" s="39" t="str">
        <f t="shared" si="4"/>
        <v>52031.4740</v>
      </c>
      <c r="H16" s="106">
        <f t="shared" si="5"/>
        <v>-1407</v>
      </c>
      <c r="I16" s="120" t="s">
        <v>207</v>
      </c>
      <c r="J16" s="121" t="s">
        <v>208</v>
      </c>
      <c r="K16" s="120">
        <v>-1407</v>
      </c>
      <c r="L16" s="120" t="s">
        <v>209</v>
      </c>
      <c r="M16" s="121" t="s">
        <v>173</v>
      </c>
      <c r="N16" s="121" t="s">
        <v>183</v>
      </c>
      <c r="O16" s="122" t="s">
        <v>174</v>
      </c>
      <c r="P16" s="123" t="s">
        <v>175</v>
      </c>
    </row>
    <row r="17" spans="1:16" ht="12.75" customHeight="1" thickBot="1">
      <c r="A17" s="106" t="str">
        <f t="shared" si="0"/>
        <v>BAVM 158 </v>
      </c>
      <c r="B17" s="4" t="str">
        <f t="shared" si="1"/>
        <v>II</v>
      </c>
      <c r="C17" s="106">
        <f t="shared" si="2"/>
        <v>52371.444300000003</v>
      </c>
      <c r="D17" s="39" t="str">
        <f t="shared" si="3"/>
        <v>vis</v>
      </c>
      <c r="E17" s="119">
        <f>VLOOKUP(C17,Active!C$21:E$973,3,FALSE)</f>
        <v>5561.9547761772164</v>
      </c>
      <c r="F17" s="4" t="s">
        <v>71</v>
      </c>
      <c r="G17" s="39" t="str">
        <f t="shared" si="4"/>
        <v>52371.4443</v>
      </c>
      <c r="H17" s="106">
        <f t="shared" si="5"/>
        <v>-386.5</v>
      </c>
      <c r="I17" s="120" t="s">
        <v>221</v>
      </c>
      <c r="J17" s="121" t="s">
        <v>222</v>
      </c>
      <c r="K17" s="120">
        <v>-386.5</v>
      </c>
      <c r="L17" s="120" t="s">
        <v>223</v>
      </c>
      <c r="M17" s="121" t="s">
        <v>173</v>
      </c>
      <c r="N17" s="121" t="s">
        <v>224</v>
      </c>
      <c r="O17" s="122" t="s">
        <v>174</v>
      </c>
      <c r="P17" s="123" t="s">
        <v>175</v>
      </c>
    </row>
    <row r="18" spans="1:16" ht="12.75" customHeight="1" thickBot="1">
      <c r="A18" s="106" t="str">
        <f t="shared" si="0"/>
        <v>BAVM 158 </v>
      </c>
      <c r="B18" s="4" t="str">
        <f t="shared" si="1"/>
        <v>I</v>
      </c>
      <c r="C18" s="106">
        <f t="shared" si="2"/>
        <v>52716.405100000004</v>
      </c>
      <c r="D18" s="39" t="str">
        <f t="shared" si="3"/>
        <v>vis</v>
      </c>
      <c r="E18" s="119">
        <f>VLOOKUP(C18,Active!C$21:E$973,3,FALSE)</f>
        <v>6597.4284316344847</v>
      </c>
      <c r="F18" s="4" t="s">
        <v>71</v>
      </c>
      <c r="G18" s="39" t="str">
        <f t="shared" si="4"/>
        <v>52716.4051</v>
      </c>
      <c r="H18" s="106">
        <f t="shared" si="5"/>
        <v>649</v>
      </c>
      <c r="I18" s="120" t="s">
        <v>225</v>
      </c>
      <c r="J18" s="121" t="s">
        <v>226</v>
      </c>
      <c r="K18" s="120" t="s">
        <v>227</v>
      </c>
      <c r="L18" s="120" t="s">
        <v>228</v>
      </c>
      <c r="M18" s="121" t="s">
        <v>173</v>
      </c>
      <c r="N18" s="121" t="s">
        <v>183</v>
      </c>
      <c r="O18" s="122" t="s">
        <v>174</v>
      </c>
      <c r="P18" s="123" t="s">
        <v>175</v>
      </c>
    </row>
    <row r="19" spans="1:16" ht="12.75" customHeight="1" thickBot="1">
      <c r="A19" s="106" t="str">
        <f t="shared" si="0"/>
        <v>BAVM 158 </v>
      </c>
      <c r="B19" s="4" t="str">
        <f t="shared" si="1"/>
        <v>I</v>
      </c>
      <c r="C19" s="106">
        <f t="shared" si="2"/>
        <v>52717.406499999997</v>
      </c>
      <c r="D19" s="39" t="str">
        <f t="shared" si="3"/>
        <v>vis</v>
      </c>
      <c r="E19" s="119">
        <f>VLOOKUP(C19,Active!C$21:E$973,3,FALSE)</f>
        <v>6600.4343480127172</v>
      </c>
      <c r="F19" s="4" t="s">
        <v>71</v>
      </c>
      <c r="G19" s="39" t="str">
        <f t="shared" si="4"/>
        <v>52717.4065</v>
      </c>
      <c r="H19" s="106">
        <f t="shared" si="5"/>
        <v>652</v>
      </c>
      <c r="I19" s="120" t="s">
        <v>229</v>
      </c>
      <c r="J19" s="121" t="s">
        <v>230</v>
      </c>
      <c r="K19" s="120" t="s">
        <v>231</v>
      </c>
      <c r="L19" s="120" t="s">
        <v>232</v>
      </c>
      <c r="M19" s="121" t="s">
        <v>173</v>
      </c>
      <c r="N19" s="121" t="s">
        <v>183</v>
      </c>
      <c r="O19" s="122" t="s">
        <v>174</v>
      </c>
      <c r="P19" s="123" t="s">
        <v>175</v>
      </c>
    </row>
    <row r="20" spans="1:16" ht="12.75" customHeight="1" thickBot="1">
      <c r="A20" s="106" t="str">
        <f t="shared" si="0"/>
        <v> BBS 129 </v>
      </c>
      <c r="B20" s="4" t="str">
        <f t="shared" si="1"/>
        <v>I</v>
      </c>
      <c r="C20" s="106">
        <f t="shared" si="2"/>
        <v>52723.406300000002</v>
      </c>
      <c r="D20" s="39" t="str">
        <f t="shared" si="3"/>
        <v>vis</v>
      </c>
      <c r="E20" s="119">
        <f>VLOOKUP(C20,Active!C$21:E$973,3,FALSE)</f>
        <v>6618.4440315420279</v>
      </c>
      <c r="F20" s="4" t="s">
        <v>71</v>
      </c>
      <c r="G20" s="39" t="str">
        <f t="shared" si="4"/>
        <v>52723.4063</v>
      </c>
      <c r="H20" s="106">
        <f t="shared" si="5"/>
        <v>670</v>
      </c>
      <c r="I20" s="120" t="s">
        <v>233</v>
      </c>
      <c r="J20" s="121" t="s">
        <v>234</v>
      </c>
      <c r="K20" s="120" t="s">
        <v>235</v>
      </c>
      <c r="L20" s="120" t="s">
        <v>189</v>
      </c>
      <c r="M20" s="121" t="s">
        <v>173</v>
      </c>
      <c r="N20" s="121" t="s">
        <v>195</v>
      </c>
      <c r="O20" s="122" t="s">
        <v>196</v>
      </c>
      <c r="P20" s="122" t="s">
        <v>236</v>
      </c>
    </row>
    <row r="21" spans="1:16" ht="12.75" customHeight="1" thickBot="1">
      <c r="A21" s="106" t="str">
        <f t="shared" si="0"/>
        <v>IBVS 5583 </v>
      </c>
      <c r="B21" s="4" t="str">
        <f t="shared" si="1"/>
        <v>I</v>
      </c>
      <c r="C21" s="106">
        <f t="shared" si="2"/>
        <v>52730.400399999999</v>
      </c>
      <c r="D21" s="39" t="str">
        <f t="shared" si="3"/>
        <v>vis</v>
      </c>
      <c r="E21" s="119">
        <f>VLOOKUP(C21,Active!C$21:E$973,3,FALSE)</f>
        <v>6639.4383192803152</v>
      </c>
      <c r="F21" s="4" t="s">
        <v>71</v>
      </c>
      <c r="G21" s="39" t="str">
        <f t="shared" si="4"/>
        <v>52730.4004</v>
      </c>
      <c r="H21" s="106">
        <f t="shared" si="5"/>
        <v>691</v>
      </c>
      <c r="I21" s="120" t="s">
        <v>237</v>
      </c>
      <c r="J21" s="121" t="s">
        <v>238</v>
      </c>
      <c r="K21" s="120" t="s">
        <v>239</v>
      </c>
      <c r="L21" s="120" t="s">
        <v>209</v>
      </c>
      <c r="M21" s="121" t="s">
        <v>173</v>
      </c>
      <c r="N21" s="121" t="s">
        <v>195</v>
      </c>
      <c r="O21" s="122" t="s">
        <v>240</v>
      </c>
      <c r="P21" s="123" t="s">
        <v>241</v>
      </c>
    </row>
    <row r="22" spans="1:16" ht="12.75" customHeight="1" thickBot="1">
      <c r="A22" s="106" t="str">
        <f t="shared" si="0"/>
        <v>IBVS 5653 </v>
      </c>
      <c r="B22" s="4" t="str">
        <f t="shared" si="1"/>
        <v>II</v>
      </c>
      <c r="C22" s="106">
        <f t="shared" si="2"/>
        <v>53515.445</v>
      </c>
      <c r="D22" s="39" t="str">
        <f t="shared" si="3"/>
        <v>vis</v>
      </c>
      <c r="E22" s="119">
        <f>VLOOKUP(C22,Active!C$21:E$973,3,FALSE)</f>
        <v>8995.9176689890028</v>
      </c>
      <c r="F22" s="4" t="s">
        <v>71</v>
      </c>
      <c r="G22" s="39" t="str">
        <f t="shared" si="4"/>
        <v>53515.4450</v>
      </c>
      <c r="H22" s="106">
        <f t="shared" si="5"/>
        <v>3047.5</v>
      </c>
      <c r="I22" s="120" t="s">
        <v>242</v>
      </c>
      <c r="J22" s="121" t="s">
        <v>243</v>
      </c>
      <c r="K22" s="120" t="s">
        <v>244</v>
      </c>
      <c r="L22" s="120" t="s">
        <v>223</v>
      </c>
      <c r="M22" s="121" t="s">
        <v>173</v>
      </c>
      <c r="N22" s="121" t="s">
        <v>195</v>
      </c>
      <c r="O22" s="122" t="s">
        <v>196</v>
      </c>
      <c r="P22" s="123" t="s">
        <v>245</v>
      </c>
    </row>
    <row r="23" spans="1:16" ht="12.75" customHeight="1" thickBot="1">
      <c r="A23" s="106" t="str">
        <f t="shared" si="0"/>
        <v>IBVS 5760 </v>
      </c>
      <c r="B23" s="4" t="str">
        <f t="shared" si="1"/>
        <v>I</v>
      </c>
      <c r="C23" s="106">
        <f t="shared" si="2"/>
        <v>53815.768600000003</v>
      </c>
      <c r="D23" s="39" t="str">
        <f t="shared" si="3"/>
        <v>vis</v>
      </c>
      <c r="E23" s="119">
        <f>VLOOKUP(C23,Active!C$21:E$973,3,FALSE)</f>
        <v>9897.4032172370626</v>
      </c>
      <c r="F23" s="4" t="s">
        <v>71</v>
      </c>
      <c r="G23" s="39" t="str">
        <f t="shared" si="4"/>
        <v>53815.7686</v>
      </c>
      <c r="H23" s="106">
        <f t="shared" si="5"/>
        <v>3949</v>
      </c>
      <c r="I23" s="120" t="s">
        <v>246</v>
      </c>
      <c r="J23" s="121" t="s">
        <v>247</v>
      </c>
      <c r="K23" s="120" t="s">
        <v>248</v>
      </c>
      <c r="L23" s="120" t="s">
        <v>209</v>
      </c>
      <c r="M23" s="121" t="s">
        <v>249</v>
      </c>
      <c r="N23" s="121" t="s">
        <v>119</v>
      </c>
      <c r="O23" s="122" t="s">
        <v>250</v>
      </c>
      <c r="P23" s="123" t="s">
        <v>251</v>
      </c>
    </row>
    <row r="24" spans="1:16" ht="12.75" customHeight="1" thickBot="1">
      <c r="A24" s="106" t="str">
        <f t="shared" si="0"/>
        <v>OEJV 0074 </v>
      </c>
      <c r="B24" s="4" t="str">
        <f t="shared" si="1"/>
        <v>I</v>
      </c>
      <c r="C24" s="106">
        <f t="shared" si="2"/>
        <v>53898.387150000002</v>
      </c>
      <c r="D24" s="39" t="str">
        <f t="shared" si="3"/>
        <v>vis</v>
      </c>
      <c r="E24" s="119">
        <f>VLOOKUP(C24,Active!C$21:E$973,3,FALSE)</f>
        <v>10145.400473670483</v>
      </c>
      <c r="F24" s="4" t="s">
        <v>71</v>
      </c>
      <c r="G24" s="39" t="str">
        <f t="shared" si="4"/>
        <v>53898.38715</v>
      </c>
      <c r="H24" s="106">
        <f t="shared" si="5"/>
        <v>4197</v>
      </c>
      <c r="I24" s="120" t="s">
        <v>252</v>
      </c>
      <c r="J24" s="121" t="s">
        <v>253</v>
      </c>
      <c r="K24" s="120" t="s">
        <v>254</v>
      </c>
      <c r="L24" s="120" t="s">
        <v>255</v>
      </c>
      <c r="M24" s="121" t="s">
        <v>249</v>
      </c>
      <c r="N24" s="121" t="s">
        <v>87</v>
      </c>
      <c r="O24" s="122" t="s">
        <v>256</v>
      </c>
      <c r="P24" s="123" t="s">
        <v>257</v>
      </c>
    </row>
    <row r="25" spans="1:16" ht="12.75" customHeight="1" thickBot="1">
      <c r="A25" s="106" t="str">
        <f t="shared" si="0"/>
        <v>IBVS 5894 </v>
      </c>
      <c r="B25" s="4" t="str">
        <f t="shared" si="1"/>
        <v>I</v>
      </c>
      <c r="C25" s="106">
        <f t="shared" si="2"/>
        <v>54948.774799999999</v>
      </c>
      <c r="D25" s="39" t="str">
        <f t="shared" si="3"/>
        <v>vis</v>
      </c>
      <c r="E25" s="119">
        <f>VLOOKUP(C25,Active!C$21:E$973,3,FALSE)</f>
        <v>13298.363765710228</v>
      </c>
      <c r="F25" s="4" t="s">
        <v>71</v>
      </c>
      <c r="G25" s="39" t="str">
        <f t="shared" si="4"/>
        <v>54948.7748</v>
      </c>
      <c r="H25" s="106">
        <f t="shared" si="5"/>
        <v>7350</v>
      </c>
      <c r="I25" s="120" t="s">
        <v>269</v>
      </c>
      <c r="J25" s="121" t="s">
        <v>270</v>
      </c>
      <c r="K25" s="120" t="s">
        <v>271</v>
      </c>
      <c r="L25" s="120" t="s">
        <v>272</v>
      </c>
      <c r="M25" s="121" t="s">
        <v>249</v>
      </c>
      <c r="N25" s="121" t="s">
        <v>71</v>
      </c>
      <c r="O25" s="122" t="s">
        <v>213</v>
      </c>
      <c r="P25" s="123" t="s">
        <v>273</v>
      </c>
    </row>
    <row r="26" spans="1:16" ht="12.75" customHeight="1" thickBot="1">
      <c r="A26" s="106" t="str">
        <f t="shared" si="0"/>
        <v>IBVS 5894 </v>
      </c>
      <c r="B26" s="4" t="str">
        <f t="shared" si="1"/>
        <v>II</v>
      </c>
      <c r="C26" s="106">
        <f t="shared" si="2"/>
        <v>54948.9395</v>
      </c>
      <c r="D26" s="39" t="str">
        <f t="shared" si="3"/>
        <v>vis</v>
      </c>
      <c r="E26" s="119">
        <f>VLOOKUP(C26,Active!C$21:E$973,3,FALSE)</f>
        <v>13298.85814800252</v>
      </c>
      <c r="F26" s="4" t="s">
        <v>71</v>
      </c>
      <c r="G26" s="39" t="str">
        <f t="shared" si="4"/>
        <v>54948.9395</v>
      </c>
      <c r="H26" s="106">
        <f t="shared" si="5"/>
        <v>7350.5</v>
      </c>
      <c r="I26" s="120" t="s">
        <v>274</v>
      </c>
      <c r="J26" s="121" t="s">
        <v>275</v>
      </c>
      <c r="K26" s="120" t="s">
        <v>276</v>
      </c>
      <c r="L26" s="120" t="s">
        <v>277</v>
      </c>
      <c r="M26" s="121" t="s">
        <v>249</v>
      </c>
      <c r="N26" s="121" t="s">
        <v>71</v>
      </c>
      <c r="O26" s="122" t="s">
        <v>213</v>
      </c>
      <c r="P26" s="123" t="s">
        <v>273</v>
      </c>
    </row>
    <row r="27" spans="1:16" ht="12.75" customHeight="1" thickBot="1">
      <c r="A27" s="106" t="str">
        <f t="shared" si="0"/>
        <v>BAVM 214 </v>
      </c>
      <c r="B27" s="4" t="str">
        <f t="shared" si="1"/>
        <v>II</v>
      </c>
      <c r="C27" s="106">
        <f t="shared" si="2"/>
        <v>55294.408000000003</v>
      </c>
      <c r="D27" s="39" t="str">
        <f t="shared" si="3"/>
        <v>vis</v>
      </c>
      <c r="E27" s="119">
        <f>VLOOKUP(C27,Active!C$21:E$973,3,FALSE)</f>
        <v>14335.855773646772</v>
      </c>
      <c r="F27" s="4" t="s">
        <v>71</v>
      </c>
      <c r="G27" s="39" t="str">
        <f t="shared" si="4"/>
        <v>55294.4080</v>
      </c>
      <c r="H27" s="106">
        <f t="shared" si="5"/>
        <v>8387.5</v>
      </c>
      <c r="I27" s="120" t="s">
        <v>278</v>
      </c>
      <c r="J27" s="121" t="s">
        <v>279</v>
      </c>
      <c r="K27" s="120" t="s">
        <v>280</v>
      </c>
      <c r="L27" s="120" t="s">
        <v>192</v>
      </c>
      <c r="M27" s="121" t="s">
        <v>249</v>
      </c>
      <c r="N27" s="121" t="s">
        <v>224</v>
      </c>
      <c r="O27" s="122" t="s">
        <v>174</v>
      </c>
      <c r="P27" s="123" t="s">
        <v>281</v>
      </c>
    </row>
    <row r="28" spans="1:16" ht="12.75" customHeight="1" thickBot="1">
      <c r="A28" s="106" t="str">
        <f t="shared" si="0"/>
        <v>BAVM 214 </v>
      </c>
      <c r="B28" s="4" t="str">
        <f t="shared" si="1"/>
        <v>I</v>
      </c>
      <c r="C28" s="106">
        <f t="shared" si="2"/>
        <v>55294.5743</v>
      </c>
      <c r="D28" s="39" t="str">
        <f t="shared" si="3"/>
        <v>vis</v>
      </c>
      <c r="E28" s="119">
        <f>VLOOKUP(C28,Active!C$21:E$973,3,FALSE)</f>
        <v>14336.354958681417</v>
      </c>
      <c r="F28" s="4" t="s">
        <v>71</v>
      </c>
      <c r="G28" s="39" t="str">
        <f t="shared" si="4"/>
        <v>55294.5743</v>
      </c>
      <c r="H28" s="106">
        <f t="shared" si="5"/>
        <v>8388</v>
      </c>
      <c r="I28" s="120" t="s">
        <v>282</v>
      </c>
      <c r="J28" s="121" t="s">
        <v>283</v>
      </c>
      <c r="K28" s="120" t="s">
        <v>284</v>
      </c>
      <c r="L28" s="120" t="s">
        <v>285</v>
      </c>
      <c r="M28" s="121" t="s">
        <v>249</v>
      </c>
      <c r="N28" s="121" t="s">
        <v>224</v>
      </c>
      <c r="O28" s="122" t="s">
        <v>174</v>
      </c>
      <c r="P28" s="123" t="s">
        <v>281</v>
      </c>
    </row>
    <row r="29" spans="1:16" ht="12.75" customHeight="1" thickBot="1">
      <c r="A29" s="106" t="str">
        <f t="shared" si="0"/>
        <v>BAVM 214 </v>
      </c>
      <c r="B29" s="4" t="str">
        <f t="shared" si="1"/>
        <v>II</v>
      </c>
      <c r="C29" s="106">
        <f t="shared" si="2"/>
        <v>55310.396399999998</v>
      </c>
      <c r="D29" s="39" t="str">
        <f t="shared" si="3"/>
        <v>vis</v>
      </c>
      <c r="E29" s="119">
        <f>VLOOKUP(C29,Active!C$21:E$973,3,FALSE)</f>
        <v>14383.848377423512</v>
      </c>
      <c r="F29" s="4" t="s">
        <v>71</v>
      </c>
      <c r="G29" s="39" t="str">
        <f t="shared" si="4"/>
        <v>55310.3964</v>
      </c>
      <c r="H29" s="106">
        <f t="shared" si="5"/>
        <v>8435.5</v>
      </c>
      <c r="I29" s="120" t="s">
        <v>286</v>
      </c>
      <c r="J29" s="121" t="s">
        <v>287</v>
      </c>
      <c r="K29" s="120" t="s">
        <v>288</v>
      </c>
      <c r="L29" s="120" t="s">
        <v>289</v>
      </c>
      <c r="M29" s="121" t="s">
        <v>249</v>
      </c>
      <c r="N29" s="121" t="s">
        <v>224</v>
      </c>
      <c r="O29" s="122" t="s">
        <v>174</v>
      </c>
      <c r="P29" s="123" t="s">
        <v>281</v>
      </c>
    </row>
    <row r="30" spans="1:16" ht="12.75" customHeight="1" thickBot="1">
      <c r="A30" s="106" t="str">
        <f t="shared" si="0"/>
        <v>BAVM 214 </v>
      </c>
      <c r="B30" s="4" t="str">
        <f t="shared" si="1"/>
        <v>I</v>
      </c>
      <c r="C30" s="106">
        <f t="shared" si="2"/>
        <v>55310.563800000004</v>
      </c>
      <c r="D30" s="39" t="str">
        <f t="shared" si="3"/>
        <v>vis</v>
      </c>
      <c r="E30" s="119">
        <f>VLOOKUP(C30,Active!C$21:E$973,3,FALSE)</f>
        <v>14384.35086434356</v>
      </c>
      <c r="F30" s="4" t="s">
        <v>71</v>
      </c>
      <c r="G30" s="39" t="str">
        <f t="shared" si="4"/>
        <v>55310.5638</v>
      </c>
      <c r="H30" s="106">
        <f t="shared" si="5"/>
        <v>8436</v>
      </c>
      <c r="I30" s="120" t="s">
        <v>290</v>
      </c>
      <c r="J30" s="121" t="s">
        <v>291</v>
      </c>
      <c r="K30" s="120" t="s">
        <v>292</v>
      </c>
      <c r="L30" s="120" t="s">
        <v>293</v>
      </c>
      <c r="M30" s="121" t="s">
        <v>249</v>
      </c>
      <c r="N30" s="121" t="s">
        <v>224</v>
      </c>
      <c r="O30" s="122" t="s">
        <v>174</v>
      </c>
      <c r="P30" s="123" t="s">
        <v>281</v>
      </c>
    </row>
    <row r="31" spans="1:16" ht="12.75" customHeight="1" thickBot="1">
      <c r="A31" s="106" t="str">
        <f t="shared" si="0"/>
        <v>OEJV 0160 </v>
      </c>
      <c r="B31" s="4" t="str">
        <f t="shared" si="1"/>
        <v>II</v>
      </c>
      <c r="C31" s="106">
        <f t="shared" si="2"/>
        <v>55624.545830000003</v>
      </c>
      <c r="D31" s="39" t="str">
        <f t="shared" si="3"/>
        <v>vis</v>
      </c>
      <c r="E31" s="119">
        <f>VLOOKUP(C31,Active!C$21:E$973,3,FALSE)</f>
        <v>15326.835112849456</v>
      </c>
      <c r="F31" s="4" t="s">
        <v>71</v>
      </c>
      <c r="G31" s="39" t="str">
        <f t="shared" si="4"/>
        <v>55624.54583</v>
      </c>
      <c r="H31" s="106">
        <f t="shared" si="5"/>
        <v>9378.5</v>
      </c>
      <c r="I31" s="120" t="s">
        <v>294</v>
      </c>
      <c r="J31" s="121" t="s">
        <v>295</v>
      </c>
      <c r="K31" s="120" t="s">
        <v>296</v>
      </c>
      <c r="L31" s="120" t="s">
        <v>297</v>
      </c>
      <c r="M31" s="121" t="s">
        <v>249</v>
      </c>
      <c r="N31" s="121" t="s">
        <v>119</v>
      </c>
      <c r="O31" s="122" t="s">
        <v>298</v>
      </c>
      <c r="P31" s="123" t="s">
        <v>299</v>
      </c>
    </row>
    <row r="32" spans="1:16" ht="12.75" customHeight="1" thickBot="1">
      <c r="A32" s="106" t="str">
        <f t="shared" si="0"/>
        <v>IBVS 5992 </v>
      </c>
      <c r="B32" s="4" t="str">
        <f t="shared" si="1"/>
        <v>II</v>
      </c>
      <c r="C32" s="106">
        <f t="shared" si="2"/>
        <v>55631.875</v>
      </c>
      <c r="D32" s="39" t="str">
        <f t="shared" si="3"/>
        <v>vis</v>
      </c>
      <c r="E32" s="119">
        <f>VLOOKUP(C32,Active!C$21:E$973,3,FALSE)</f>
        <v>15348.835184890582</v>
      </c>
      <c r="F32" s="4" t="s">
        <v>71</v>
      </c>
      <c r="G32" s="39" t="str">
        <f t="shared" si="4"/>
        <v>55631.8750</v>
      </c>
      <c r="H32" s="106">
        <f t="shared" si="5"/>
        <v>9400.5</v>
      </c>
      <c r="I32" s="120" t="s">
        <v>305</v>
      </c>
      <c r="J32" s="121" t="s">
        <v>306</v>
      </c>
      <c r="K32" s="120" t="s">
        <v>307</v>
      </c>
      <c r="L32" s="120" t="s">
        <v>308</v>
      </c>
      <c r="M32" s="121" t="s">
        <v>249</v>
      </c>
      <c r="N32" s="121" t="s">
        <v>71</v>
      </c>
      <c r="O32" s="122" t="s">
        <v>213</v>
      </c>
      <c r="P32" s="123" t="s">
        <v>309</v>
      </c>
    </row>
    <row r="33" spans="1:16" ht="12.75" customHeight="1" thickBot="1">
      <c r="A33" s="106" t="str">
        <f t="shared" si="0"/>
        <v>BAVM 220 </v>
      </c>
      <c r="B33" s="4" t="str">
        <f t="shared" si="1"/>
        <v>I</v>
      </c>
      <c r="C33" s="106">
        <f t="shared" si="2"/>
        <v>55658.358800000002</v>
      </c>
      <c r="D33" s="39" t="str">
        <f t="shared" si="3"/>
        <v>vis</v>
      </c>
      <c r="E33" s="119">
        <f>VLOOKUP(C33,Active!C$21:E$973,3,FALSE)</f>
        <v>15428.331977559201</v>
      </c>
      <c r="F33" s="4" t="s">
        <v>71</v>
      </c>
      <c r="G33" s="39" t="str">
        <f t="shared" si="4"/>
        <v>55658.3588</v>
      </c>
      <c r="H33" s="106">
        <f t="shared" si="5"/>
        <v>9480</v>
      </c>
      <c r="I33" s="120" t="s">
        <v>310</v>
      </c>
      <c r="J33" s="121" t="s">
        <v>311</v>
      </c>
      <c r="K33" s="120" t="s">
        <v>312</v>
      </c>
      <c r="L33" s="120" t="s">
        <v>313</v>
      </c>
      <c r="M33" s="121" t="s">
        <v>249</v>
      </c>
      <c r="N33" s="121" t="s">
        <v>183</v>
      </c>
      <c r="O33" s="122" t="s">
        <v>314</v>
      </c>
      <c r="P33" s="123" t="s">
        <v>315</v>
      </c>
    </row>
    <row r="34" spans="1:16" ht="12.75" customHeight="1" thickBot="1">
      <c r="A34" s="106" t="str">
        <f t="shared" si="0"/>
        <v>OEJV 0160 </v>
      </c>
      <c r="B34" s="4" t="str">
        <f t="shared" si="1"/>
        <v>I</v>
      </c>
      <c r="C34" s="106">
        <f t="shared" si="2"/>
        <v>55668.353340000001</v>
      </c>
      <c r="D34" s="39" t="str">
        <f t="shared" si="3"/>
        <v>vis</v>
      </c>
      <c r="E34" s="119">
        <f>VLOOKUP(C34,Active!C$21:E$973,3,FALSE)</f>
        <v>15458.332727987696</v>
      </c>
      <c r="F34" s="4" t="s">
        <v>71</v>
      </c>
      <c r="G34" s="39" t="str">
        <f t="shared" si="4"/>
        <v>55668.35334</v>
      </c>
      <c r="H34" s="106">
        <f t="shared" si="5"/>
        <v>9510</v>
      </c>
      <c r="I34" s="120" t="s">
        <v>316</v>
      </c>
      <c r="J34" s="121" t="s">
        <v>317</v>
      </c>
      <c r="K34" s="120" t="s">
        <v>318</v>
      </c>
      <c r="L34" s="120" t="s">
        <v>319</v>
      </c>
      <c r="M34" s="121" t="s">
        <v>249</v>
      </c>
      <c r="N34" s="121" t="s">
        <v>119</v>
      </c>
      <c r="O34" s="122" t="s">
        <v>298</v>
      </c>
      <c r="P34" s="123" t="s">
        <v>299</v>
      </c>
    </row>
    <row r="35" spans="1:16" ht="12.75" customHeight="1" thickBot="1">
      <c r="A35" s="106" t="str">
        <f t="shared" si="0"/>
        <v>IBVS 5992 </v>
      </c>
      <c r="B35" s="4" t="str">
        <f t="shared" si="1"/>
        <v>II</v>
      </c>
      <c r="C35" s="106">
        <f t="shared" si="2"/>
        <v>55694.838100000001</v>
      </c>
      <c r="D35" s="39" t="str">
        <f t="shared" si="3"/>
        <v>vis</v>
      </c>
      <c r="E35" s="119">
        <f>VLOOKUP(C35,Active!C$21:E$973,3,FALSE)</f>
        <v>15537.832402301727</v>
      </c>
      <c r="F35" s="4" t="s">
        <v>71</v>
      </c>
      <c r="G35" s="39" t="str">
        <f t="shared" si="4"/>
        <v>55694.8381</v>
      </c>
      <c r="H35" s="106">
        <f t="shared" si="5"/>
        <v>9589.5</v>
      </c>
      <c r="I35" s="120" t="s">
        <v>320</v>
      </c>
      <c r="J35" s="121" t="s">
        <v>321</v>
      </c>
      <c r="K35" s="120" t="s">
        <v>322</v>
      </c>
      <c r="L35" s="120" t="s">
        <v>323</v>
      </c>
      <c r="M35" s="121" t="s">
        <v>249</v>
      </c>
      <c r="N35" s="121" t="s">
        <v>71</v>
      </c>
      <c r="O35" s="122" t="s">
        <v>213</v>
      </c>
      <c r="P35" s="123" t="s">
        <v>309</v>
      </c>
    </row>
    <row r="36" spans="1:16" ht="12.75" customHeight="1" thickBot="1">
      <c r="A36" s="106" t="str">
        <f t="shared" si="0"/>
        <v>OEJV 0160 </v>
      </c>
      <c r="B36" s="4" t="str">
        <f t="shared" si="1"/>
        <v>II</v>
      </c>
      <c r="C36" s="106">
        <f t="shared" si="2"/>
        <v>55699.50114</v>
      </c>
      <c r="D36" s="39" t="str">
        <f t="shared" si="3"/>
        <v>vis</v>
      </c>
      <c r="E36" s="119">
        <f>VLOOKUP(C36,Active!C$21:E$973,3,FALSE)</f>
        <v>15551.829514652878</v>
      </c>
      <c r="F36" s="4" t="s">
        <v>71</v>
      </c>
      <c r="G36" s="39" t="str">
        <f t="shared" si="4"/>
        <v>55699.50114</v>
      </c>
      <c r="H36" s="106">
        <f t="shared" si="5"/>
        <v>9603.5</v>
      </c>
      <c r="I36" s="120" t="s">
        <v>324</v>
      </c>
      <c r="J36" s="121" t="s">
        <v>325</v>
      </c>
      <c r="K36" s="120" t="s">
        <v>326</v>
      </c>
      <c r="L36" s="120" t="s">
        <v>327</v>
      </c>
      <c r="M36" s="121" t="s">
        <v>249</v>
      </c>
      <c r="N36" s="121" t="s">
        <v>87</v>
      </c>
      <c r="O36" s="122" t="s">
        <v>328</v>
      </c>
      <c r="P36" s="123" t="s">
        <v>299</v>
      </c>
    </row>
    <row r="37" spans="1:16" ht="12.75" customHeight="1" thickBot="1">
      <c r="A37" s="106" t="str">
        <f t="shared" si="0"/>
        <v>OEJV 0160 </v>
      </c>
      <c r="B37" s="4" t="str">
        <f t="shared" si="1"/>
        <v>II</v>
      </c>
      <c r="C37" s="106">
        <f t="shared" si="2"/>
        <v>55961.681320000003</v>
      </c>
      <c r="D37" s="39" t="str">
        <f t="shared" si="3"/>
        <v>vis</v>
      </c>
      <c r="E37" s="119">
        <f>VLOOKUP(C37,Active!C$21:E$973,3,FALSE)</f>
        <v>16338.819425892205</v>
      </c>
      <c r="F37" s="4" t="s">
        <v>71</v>
      </c>
      <c r="G37" s="39" t="str">
        <f t="shared" si="4"/>
        <v>55961.68132</v>
      </c>
      <c r="H37" s="106">
        <f t="shared" si="5"/>
        <v>10390.5</v>
      </c>
      <c r="I37" s="120" t="s">
        <v>329</v>
      </c>
      <c r="J37" s="121" t="s">
        <v>330</v>
      </c>
      <c r="K37" s="120" t="s">
        <v>331</v>
      </c>
      <c r="L37" s="120" t="s">
        <v>332</v>
      </c>
      <c r="M37" s="121" t="s">
        <v>249</v>
      </c>
      <c r="N37" s="121" t="s">
        <v>119</v>
      </c>
      <c r="O37" s="122" t="s">
        <v>298</v>
      </c>
      <c r="P37" s="123" t="s">
        <v>299</v>
      </c>
    </row>
    <row r="38" spans="1:16" ht="12.75" customHeight="1" thickBot="1">
      <c r="A38" s="106" t="str">
        <f t="shared" si="0"/>
        <v>BAVM 228 </v>
      </c>
      <c r="B38" s="4" t="str">
        <f t="shared" si="1"/>
        <v>I</v>
      </c>
      <c r="C38" s="106">
        <f t="shared" si="2"/>
        <v>56009.485500000003</v>
      </c>
      <c r="D38" s="39" t="str">
        <f t="shared" si="3"/>
        <v>vis</v>
      </c>
      <c r="E38" s="119">
        <f>VLOOKUP(C38,Active!C$21:E$973,3,FALSE)</f>
        <v>16482.313901237623</v>
      </c>
      <c r="F38" s="4" t="s">
        <v>71</v>
      </c>
      <c r="G38" s="39" t="str">
        <f t="shared" si="4"/>
        <v>56009.4855</v>
      </c>
      <c r="H38" s="106">
        <f t="shared" si="5"/>
        <v>10534</v>
      </c>
      <c r="I38" s="120" t="s">
        <v>333</v>
      </c>
      <c r="J38" s="121" t="s">
        <v>334</v>
      </c>
      <c r="K38" s="120" t="s">
        <v>335</v>
      </c>
      <c r="L38" s="120" t="s">
        <v>336</v>
      </c>
      <c r="M38" s="121" t="s">
        <v>249</v>
      </c>
      <c r="N38" s="121" t="s">
        <v>183</v>
      </c>
      <c r="O38" s="122" t="s">
        <v>314</v>
      </c>
      <c r="P38" s="123" t="s">
        <v>337</v>
      </c>
    </row>
    <row r="39" spans="1:16" ht="12.75" customHeight="1" thickBot="1">
      <c r="A39" s="106" t="str">
        <f t="shared" si="0"/>
        <v>OEJV 0160 </v>
      </c>
      <c r="B39" s="4" t="str">
        <f t="shared" si="1"/>
        <v>I</v>
      </c>
      <c r="C39" s="106">
        <f t="shared" si="2"/>
        <v>56011.484470000003</v>
      </c>
      <c r="D39" s="39" t="str">
        <f t="shared" si="3"/>
        <v>vis</v>
      </c>
      <c r="E39" s="119">
        <f>VLOOKUP(C39,Active!C$21:E$973,3,FALSE)</f>
        <v>16488.314237429589</v>
      </c>
      <c r="F39" s="4" t="s">
        <v>71</v>
      </c>
      <c r="G39" s="39" t="str">
        <f t="shared" si="4"/>
        <v>56011.48447</v>
      </c>
      <c r="H39" s="106">
        <f t="shared" si="5"/>
        <v>10540</v>
      </c>
      <c r="I39" s="120" t="s">
        <v>338</v>
      </c>
      <c r="J39" s="121" t="s">
        <v>339</v>
      </c>
      <c r="K39" s="120" t="s">
        <v>340</v>
      </c>
      <c r="L39" s="120" t="s">
        <v>341</v>
      </c>
      <c r="M39" s="121" t="s">
        <v>249</v>
      </c>
      <c r="N39" s="121" t="s">
        <v>119</v>
      </c>
      <c r="O39" s="122" t="s">
        <v>298</v>
      </c>
      <c r="P39" s="123" t="s">
        <v>299</v>
      </c>
    </row>
    <row r="40" spans="1:16" ht="12.75" customHeight="1" thickBot="1">
      <c r="A40" s="106" t="str">
        <f t="shared" si="0"/>
        <v>BAVM 232 </v>
      </c>
      <c r="B40" s="4" t="str">
        <f t="shared" si="1"/>
        <v>I</v>
      </c>
      <c r="C40" s="106">
        <f t="shared" si="2"/>
        <v>56356.614800000003</v>
      </c>
      <c r="D40" s="39" t="str">
        <f t="shared" si="3"/>
        <v>vis</v>
      </c>
      <c r="E40" s="119">
        <f>VLOOKUP(C40,Active!C$21:E$973,3,FALSE)</f>
        <v>17524.296773457663</v>
      </c>
      <c r="F40" s="4" t="s">
        <v>71</v>
      </c>
      <c r="G40" s="39" t="str">
        <f t="shared" si="4"/>
        <v>56356.6148</v>
      </c>
      <c r="H40" s="106">
        <f t="shared" si="5"/>
        <v>11576</v>
      </c>
      <c r="I40" s="120" t="s">
        <v>342</v>
      </c>
      <c r="J40" s="121" t="s">
        <v>343</v>
      </c>
      <c r="K40" s="120" t="s">
        <v>344</v>
      </c>
      <c r="L40" s="120" t="s">
        <v>345</v>
      </c>
      <c r="M40" s="121" t="s">
        <v>249</v>
      </c>
      <c r="N40" s="121" t="s">
        <v>71</v>
      </c>
      <c r="O40" s="122" t="s">
        <v>346</v>
      </c>
      <c r="P40" s="123" t="s">
        <v>347</v>
      </c>
    </row>
    <row r="41" spans="1:16" ht="12.75" customHeight="1" thickBot="1">
      <c r="A41" s="106" t="str">
        <f t="shared" si="0"/>
        <v>OEJV 0160 </v>
      </c>
      <c r="B41" s="4" t="str">
        <f t="shared" si="1"/>
        <v>II</v>
      </c>
      <c r="C41" s="106">
        <f t="shared" si="2"/>
        <v>56404.411930000002</v>
      </c>
      <c r="D41" s="39" t="str">
        <f t="shared" si="3"/>
        <v>vis</v>
      </c>
      <c r="E41" s="119">
        <f>VLOOKUP(C41,Active!C$21:E$973,3,FALSE)</f>
        <v>17667.770086719531</v>
      </c>
      <c r="F41" s="4" t="s">
        <v>71</v>
      </c>
      <c r="G41" s="39" t="str">
        <f t="shared" si="4"/>
        <v>56404.41193</v>
      </c>
      <c r="H41" s="106">
        <f t="shared" si="5"/>
        <v>11719.5</v>
      </c>
      <c r="I41" s="120" t="s">
        <v>348</v>
      </c>
      <c r="J41" s="121" t="s">
        <v>349</v>
      </c>
      <c r="K41" s="120" t="s">
        <v>350</v>
      </c>
      <c r="L41" s="120" t="s">
        <v>351</v>
      </c>
      <c r="M41" s="121" t="s">
        <v>249</v>
      </c>
      <c r="N41" s="121" t="s">
        <v>119</v>
      </c>
      <c r="O41" s="122" t="s">
        <v>298</v>
      </c>
      <c r="P41" s="123" t="s">
        <v>299</v>
      </c>
    </row>
    <row r="42" spans="1:16" ht="12.75" customHeight="1" thickBot="1">
      <c r="A42" s="106" t="str">
        <f t="shared" si="0"/>
        <v>IBVS 6094 </v>
      </c>
      <c r="B42" s="4" t="str">
        <f t="shared" si="1"/>
        <v>II</v>
      </c>
      <c r="C42" s="106">
        <f t="shared" si="2"/>
        <v>56474.380899999996</v>
      </c>
      <c r="D42" s="39" t="str">
        <f t="shared" si="3"/>
        <v>vis</v>
      </c>
      <c r="E42" s="119">
        <f>VLOOKUP(C42,Active!C$21:E$973,3,FALSE)</f>
        <v>17877.796922042486</v>
      </c>
      <c r="F42" s="4" t="s">
        <v>71</v>
      </c>
      <c r="G42" s="39" t="str">
        <f t="shared" si="4"/>
        <v>56474.3809</v>
      </c>
      <c r="H42" s="106">
        <f t="shared" si="5"/>
        <v>11929.5</v>
      </c>
      <c r="I42" s="120" t="s">
        <v>352</v>
      </c>
      <c r="J42" s="121" t="s">
        <v>353</v>
      </c>
      <c r="K42" s="120" t="s">
        <v>354</v>
      </c>
      <c r="L42" s="120" t="s">
        <v>355</v>
      </c>
      <c r="M42" s="121" t="s">
        <v>249</v>
      </c>
      <c r="N42" s="121" t="s">
        <v>87</v>
      </c>
      <c r="O42" s="122" t="s">
        <v>356</v>
      </c>
      <c r="P42" s="123" t="s">
        <v>357</v>
      </c>
    </row>
    <row r="43" spans="1:16" ht="12.75" customHeight="1" thickBot="1">
      <c r="A43" s="106" t="str">
        <f t="shared" si="0"/>
        <v>BAVM 158 </v>
      </c>
      <c r="B43" s="4" t="str">
        <f t="shared" si="1"/>
        <v>I</v>
      </c>
      <c r="C43" s="106">
        <f t="shared" si="2"/>
        <v>51262.592499999999</v>
      </c>
      <c r="D43" s="39" t="str">
        <f t="shared" si="3"/>
        <v>vis</v>
      </c>
      <c r="E43" s="119">
        <f>VLOOKUP(C43,Active!C$21:E$973,3,FALSE)</f>
        <v>2233.4988278306987</v>
      </c>
      <c r="F43" s="4" t="s">
        <v>71</v>
      </c>
      <c r="G43" s="39" t="str">
        <f t="shared" si="4"/>
        <v>51262.5925</v>
      </c>
      <c r="H43" s="106">
        <f t="shared" si="5"/>
        <v>-3715</v>
      </c>
      <c r="I43" s="120" t="s">
        <v>176</v>
      </c>
      <c r="J43" s="121" t="s">
        <v>177</v>
      </c>
      <c r="K43" s="120">
        <v>-3715</v>
      </c>
      <c r="L43" s="120" t="s">
        <v>178</v>
      </c>
      <c r="M43" s="121" t="s">
        <v>173</v>
      </c>
      <c r="N43" s="121" t="s">
        <v>179</v>
      </c>
      <c r="O43" s="122" t="s">
        <v>174</v>
      </c>
      <c r="P43" s="123" t="s">
        <v>175</v>
      </c>
    </row>
    <row r="44" spans="1:16" ht="12.75" customHeight="1" thickBot="1">
      <c r="A44" s="106" t="str">
        <f t="shared" si="0"/>
        <v> BBS 120 </v>
      </c>
      <c r="B44" s="4" t="str">
        <f t="shared" si="1"/>
        <v>I</v>
      </c>
      <c r="C44" s="106">
        <f t="shared" si="2"/>
        <v>51334.546900000001</v>
      </c>
      <c r="D44" s="39" t="str">
        <f t="shared" si="3"/>
        <v>vis</v>
      </c>
      <c r="E44" s="119">
        <f>VLOOKUP(C44,Active!C$21:E$973,3,FALSE)</f>
        <v>2449.4853561383693</v>
      </c>
      <c r="F44" s="4" t="s">
        <v>71</v>
      </c>
      <c r="G44" s="39" t="str">
        <f t="shared" si="4"/>
        <v>51334.5469</v>
      </c>
      <c r="H44" s="106">
        <f t="shared" si="5"/>
        <v>-3499</v>
      </c>
      <c r="I44" s="120" t="s">
        <v>193</v>
      </c>
      <c r="J44" s="121" t="s">
        <v>194</v>
      </c>
      <c r="K44" s="120">
        <v>-3499</v>
      </c>
      <c r="L44" s="120" t="s">
        <v>172</v>
      </c>
      <c r="M44" s="121" t="s">
        <v>173</v>
      </c>
      <c r="N44" s="121" t="s">
        <v>195</v>
      </c>
      <c r="O44" s="122" t="s">
        <v>196</v>
      </c>
      <c r="P44" s="122" t="s">
        <v>197</v>
      </c>
    </row>
    <row r="45" spans="1:16" ht="12.75" customHeight="1" thickBot="1">
      <c r="A45" s="106" t="str">
        <f t="shared" si="0"/>
        <v> BBS 120 </v>
      </c>
      <c r="B45" s="4" t="str">
        <f t="shared" si="1"/>
        <v>II</v>
      </c>
      <c r="C45" s="106">
        <f t="shared" si="2"/>
        <v>51358.364999999998</v>
      </c>
      <c r="D45" s="39" t="str">
        <f t="shared" si="3"/>
        <v>vis</v>
      </c>
      <c r="E45" s="119">
        <f>VLOOKUP(C45,Active!C$21:E$973,3,FALSE)</f>
        <v>2520.9804798540013</v>
      </c>
      <c r="F45" s="4" t="s">
        <v>71</v>
      </c>
      <c r="G45" s="39" t="str">
        <f t="shared" si="4"/>
        <v>51358.365</v>
      </c>
      <c r="H45" s="106">
        <f t="shared" si="5"/>
        <v>-3427.5</v>
      </c>
      <c r="I45" s="120" t="s">
        <v>198</v>
      </c>
      <c r="J45" s="121" t="s">
        <v>199</v>
      </c>
      <c r="K45" s="120">
        <v>-3427.5</v>
      </c>
      <c r="L45" s="120" t="s">
        <v>200</v>
      </c>
      <c r="M45" s="121" t="s">
        <v>173</v>
      </c>
      <c r="N45" s="121" t="s">
        <v>195</v>
      </c>
      <c r="O45" s="122" t="s">
        <v>196</v>
      </c>
      <c r="P45" s="122" t="s">
        <v>197</v>
      </c>
    </row>
    <row r="46" spans="1:16" ht="12.75" customHeight="1" thickBot="1">
      <c r="A46" s="106" t="str">
        <f t="shared" si="0"/>
        <v> BBS 122 </v>
      </c>
      <c r="B46" s="4" t="str">
        <f t="shared" si="1"/>
        <v>I</v>
      </c>
      <c r="C46" s="106">
        <f t="shared" si="2"/>
        <v>51602.392800000001</v>
      </c>
      <c r="D46" s="39" t="str">
        <f t="shared" si="3"/>
        <v>vis</v>
      </c>
      <c r="E46" s="119">
        <f>VLOOKUP(C46,Active!C$21:E$973,3,FALSE)</f>
        <v>3253.4821383009848</v>
      </c>
      <c r="F46" s="4" t="s">
        <v>71</v>
      </c>
      <c r="G46" s="39" t="str">
        <f t="shared" si="4"/>
        <v>51602.3928</v>
      </c>
      <c r="H46" s="106">
        <f t="shared" si="5"/>
        <v>-2695</v>
      </c>
      <c r="I46" s="120" t="s">
        <v>201</v>
      </c>
      <c r="J46" s="121" t="s">
        <v>202</v>
      </c>
      <c r="K46" s="120">
        <v>-2695</v>
      </c>
      <c r="L46" s="120" t="s">
        <v>203</v>
      </c>
      <c r="M46" s="121" t="s">
        <v>173</v>
      </c>
      <c r="N46" s="121" t="s">
        <v>195</v>
      </c>
      <c r="O46" s="122" t="s">
        <v>196</v>
      </c>
      <c r="P46" s="122" t="s">
        <v>204</v>
      </c>
    </row>
    <row r="47" spans="1:16" ht="12.75" customHeight="1" thickBot="1">
      <c r="A47" s="106" t="str">
        <f t="shared" si="0"/>
        <v> BBS 122 </v>
      </c>
      <c r="B47" s="4" t="str">
        <f t="shared" si="1"/>
        <v>II</v>
      </c>
      <c r="C47" s="106">
        <f t="shared" si="2"/>
        <v>51602.558499999999</v>
      </c>
      <c r="D47" s="39" t="str">
        <f t="shared" si="3"/>
        <v>vis</v>
      </c>
      <c r="E47" s="119">
        <f>VLOOKUP(C47,Active!C$21:E$973,3,FALSE)</f>
        <v>3253.9795223072456</v>
      </c>
      <c r="F47" s="4" t="s">
        <v>71</v>
      </c>
      <c r="G47" s="39" t="str">
        <f t="shared" si="4"/>
        <v>51602.5585</v>
      </c>
      <c r="H47" s="106">
        <f t="shared" si="5"/>
        <v>-2694.5</v>
      </c>
      <c r="I47" s="120" t="s">
        <v>205</v>
      </c>
      <c r="J47" s="121" t="s">
        <v>206</v>
      </c>
      <c r="K47" s="120">
        <v>-2694.5</v>
      </c>
      <c r="L47" s="120" t="s">
        <v>186</v>
      </c>
      <c r="M47" s="121" t="s">
        <v>173</v>
      </c>
      <c r="N47" s="121" t="s">
        <v>195</v>
      </c>
      <c r="O47" s="122" t="s">
        <v>196</v>
      </c>
      <c r="P47" s="122" t="s">
        <v>204</v>
      </c>
    </row>
    <row r="48" spans="1:16" ht="12.75" customHeight="1" thickBot="1">
      <c r="A48" s="106" t="str">
        <f t="shared" si="0"/>
        <v> BBS 125 </v>
      </c>
      <c r="B48" s="4" t="str">
        <f t="shared" si="1"/>
        <v>I</v>
      </c>
      <c r="C48" s="106">
        <f t="shared" si="2"/>
        <v>52039.470600000001</v>
      </c>
      <c r="D48" s="39" t="str">
        <f t="shared" si="3"/>
        <v>vis</v>
      </c>
      <c r="E48" s="119">
        <f>VLOOKUP(C48,Active!C$21:E$973,3,FALSE)</f>
        <v>4565.4646803324822</v>
      </c>
      <c r="F48" s="4" t="s">
        <v>71</v>
      </c>
      <c r="G48" s="39" t="str">
        <f t="shared" si="4"/>
        <v>52039.4706</v>
      </c>
      <c r="H48" s="106">
        <f t="shared" si="5"/>
        <v>-1383</v>
      </c>
      <c r="I48" s="120" t="s">
        <v>210</v>
      </c>
      <c r="J48" s="121" t="s">
        <v>211</v>
      </c>
      <c r="K48" s="120">
        <v>-1383</v>
      </c>
      <c r="L48" s="120" t="s">
        <v>212</v>
      </c>
      <c r="M48" s="121" t="s">
        <v>173</v>
      </c>
      <c r="N48" s="121" t="s">
        <v>195</v>
      </c>
      <c r="O48" s="122" t="s">
        <v>213</v>
      </c>
      <c r="P48" s="122" t="s">
        <v>214</v>
      </c>
    </row>
    <row r="49" spans="1:16" ht="12.75" customHeight="1" thickBot="1">
      <c r="A49" s="106" t="str">
        <f t="shared" si="0"/>
        <v> BBS 127 </v>
      </c>
      <c r="B49" s="4" t="str">
        <f t="shared" si="1"/>
        <v>II</v>
      </c>
      <c r="C49" s="106">
        <f t="shared" si="2"/>
        <v>52296.487099999998</v>
      </c>
      <c r="D49" s="39" t="str">
        <f t="shared" si="3"/>
        <v>vis</v>
      </c>
      <c r="E49" s="119">
        <f>VLOOKUP(C49,Active!C$21:E$973,3,FALSE)</f>
        <v>5336.9547011343539</v>
      </c>
      <c r="F49" s="4" t="s">
        <v>71</v>
      </c>
      <c r="G49" s="39" t="str">
        <f t="shared" si="4"/>
        <v>52296.4871</v>
      </c>
      <c r="H49" s="106">
        <f t="shared" si="5"/>
        <v>-611.5</v>
      </c>
      <c r="I49" s="120" t="s">
        <v>215</v>
      </c>
      <c r="J49" s="121" t="s">
        <v>216</v>
      </c>
      <c r="K49" s="120">
        <v>-611.5</v>
      </c>
      <c r="L49" s="120" t="s">
        <v>217</v>
      </c>
      <c r="M49" s="121" t="s">
        <v>173</v>
      </c>
      <c r="N49" s="121" t="s">
        <v>195</v>
      </c>
      <c r="O49" s="122" t="s">
        <v>196</v>
      </c>
      <c r="P49" s="122" t="s">
        <v>218</v>
      </c>
    </row>
    <row r="50" spans="1:16" ht="12.75" customHeight="1" thickBot="1">
      <c r="A50" s="106" t="str">
        <f t="shared" si="0"/>
        <v> BBS 127 </v>
      </c>
      <c r="B50" s="4" t="str">
        <f t="shared" si="1"/>
        <v>I</v>
      </c>
      <c r="C50" s="106">
        <f t="shared" si="2"/>
        <v>52296.654699999999</v>
      </c>
      <c r="D50" s="39" t="str">
        <f t="shared" si="3"/>
        <v>vis</v>
      </c>
      <c r="E50" s="119">
        <f>VLOOKUP(C50,Active!C$21:E$973,3,FALSE)</f>
        <v>5337.4577883971824</v>
      </c>
      <c r="F50" s="4" t="s">
        <v>71</v>
      </c>
      <c r="G50" s="39" t="str">
        <f t="shared" si="4"/>
        <v>52296.6547</v>
      </c>
      <c r="H50" s="106">
        <f t="shared" si="5"/>
        <v>-611</v>
      </c>
      <c r="I50" s="120" t="s">
        <v>219</v>
      </c>
      <c r="J50" s="121" t="s">
        <v>220</v>
      </c>
      <c r="K50" s="120">
        <v>-611</v>
      </c>
      <c r="L50" s="120" t="s">
        <v>189</v>
      </c>
      <c r="M50" s="121" t="s">
        <v>173</v>
      </c>
      <c r="N50" s="121" t="s">
        <v>195</v>
      </c>
      <c r="O50" s="122" t="s">
        <v>196</v>
      </c>
      <c r="P50" s="122" t="s">
        <v>218</v>
      </c>
    </row>
    <row r="51" spans="1:16" ht="12.75" customHeight="1" thickBot="1">
      <c r="A51" s="106" t="str">
        <f t="shared" si="0"/>
        <v>OEJV 0073 </v>
      </c>
      <c r="B51" s="4" t="str">
        <f t="shared" si="1"/>
        <v>II</v>
      </c>
      <c r="C51" s="106">
        <f t="shared" si="2"/>
        <v>54202.377999999997</v>
      </c>
      <c r="D51" s="39" t="str">
        <f t="shared" si="3"/>
        <v>vis</v>
      </c>
      <c r="E51" s="119">
        <f>VLOOKUP(C51,Active!C$21:E$973,3,FALSE)</f>
        <v>11057.894057506837</v>
      </c>
      <c r="F51" s="4" t="s">
        <v>71</v>
      </c>
      <c r="G51" s="39" t="str">
        <f t="shared" si="4"/>
        <v>54202.378</v>
      </c>
      <c r="H51" s="106">
        <f t="shared" si="5"/>
        <v>5109.5</v>
      </c>
      <c r="I51" s="120" t="s">
        <v>258</v>
      </c>
      <c r="J51" s="121" t="s">
        <v>259</v>
      </c>
      <c r="K51" s="120" t="s">
        <v>260</v>
      </c>
      <c r="L51" s="120" t="s">
        <v>261</v>
      </c>
      <c r="M51" s="121" t="s">
        <v>249</v>
      </c>
      <c r="N51" s="121" t="s">
        <v>183</v>
      </c>
      <c r="O51" s="122" t="s">
        <v>262</v>
      </c>
      <c r="P51" s="123" t="s">
        <v>263</v>
      </c>
    </row>
    <row r="52" spans="1:16" ht="12.75" customHeight="1" thickBot="1">
      <c r="A52" s="106" t="str">
        <f t="shared" si="0"/>
        <v>OEJV 0116 </v>
      </c>
      <c r="B52" s="4" t="str">
        <f t="shared" si="1"/>
        <v>II</v>
      </c>
      <c r="C52" s="106">
        <f t="shared" si="2"/>
        <v>54202.377999999997</v>
      </c>
      <c r="D52" s="39" t="str">
        <f t="shared" si="3"/>
        <v>vis</v>
      </c>
      <c r="E52" s="119">
        <f>VLOOKUP(C52,Active!C$21:E$973,3,FALSE)</f>
        <v>11057.894057506837</v>
      </c>
      <c r="F52" s="4" t="s">
        <v>71</v>
      </c>
      <c r="G52" s="39" t="str">
        <f t="shared" si="4"/>
        <v>54202.378</v>
      </c>
      <c r="H52" s="106">
        <f t="shared" si="5"/>
        <v>5109.5</v>
      </c>
      <c r="I52" s="120" t="s">
        <v>258</v>
      </c>
      <c r="J52" s="121" t="s">
        <v>259</v>
      </c>
      <c r="K52" s="120" t="s">
        <v>260</v>
      </c>
      <c r="L52" s="120" t="s">
        <v>261</v>
      </c>
      <c r="M52" s="121" t="s">
        <v>249</v>
      </c>
      <c r="N52" s="121" t="s">
        <v>183</v>
      </c>
      <c r="O52" s="122" t="s">
        <v>262</v>
      </c>
      <c r="P52" s="123" t="s">
        <v>264</v>
      </c>
    </row>
    <row r="53" spans="1:16" ht="12.75" customHeight="1" thickBot="1">
      <c r="A53" s="106" t="str">
        <f t="shared" si="0"/>
        <v>OEJV 0073 </v>
      </c>
      <c r="B53" s="4" t="str">
        <f t="shared" si="1"/>
        <v>I</v>
      </c>
      <c r="C53" s="106">
        <f t="shared" si="2"/>
        <v>54202.542999999998</v>
      </c>
      <c r="D53" s="39" t="str">
        <f t="shared" si="3"/>
        <v>vis</v>
      </c>
      <c r="E53" s="119">
        <f>VLOOKUP(C53,Active!C$21:E$973,3,FALSE)</f>
        <v>11058.389340313322</v>
      </c>
      <c r="F53" s="4" t="s">
        <v>71</v>
      </c>
      <c r="G53" s="39" t="str">
        <f t="shared" si="4"/>
        <v>54202.543</v>
      </c>
      <c r="H53" s="106">
        <f t="shared" si="5"/>
        <v>5110</v>
      </c>
      <c r="I53" s="120" t="s">
        <v>265</v>
      </c>
      <c r="J53" s="121" t="s">
        <v>266</v>
      </c>
      <c r="K53" s="120" t="s">
        <v>267</v>
      </c>
      <c r="L53" s="120" t="s">
        <v>268</v>
      </c>
      <c r="M53" s="121" t="s">
        <v>249</v>
      </c>
      <c r="N53" s="121" t="s">
        <v>183</v>
      </c>
      <c r="O53" s="122" t="s">
        <v>262</v>
      </c>
      <c r="P53" s="123" t="s">
        <v>263</v>
      </c>
    </row>
    <row r="54" spans="1:16" ht="12.75" customHeight="1" thickBot="1">
      <c r="A54" s="106" t="str">
        <f t="shared" si="0"/>
        <v>OEJV 0116 </v>
      </c>
      <c r="B54" s="4" t="str">
        <f t="shared" si="1"/>
        <v>I</v>
      </c>
      <c r="C54" s="106">
        <f t="shared" si="2"/>
        <v>54202.542999999998</v>
      </c>
      <c r="D54" s="39" t="str">
        <f t="shared" si="3"/>
        <v>vis</v>
      </c>
      <c r="E54" s="119">
        <f>VLOOKUP(C54,Active!C$21:E$973,3,FALSE)</f>
        <v>11058.389340313322</v>
      </c>
      <c r="F54" s="4" t="s">
        <v>71</v>
      </c>
      <c r="G54" s="39" t="str">
        <f t="shared" si="4"/>
        <v>54202.543</v>
      </c>
      <c r="H54" s="106">
        <f t="shared" si="5"/>
        <v>5110</v>
      </c>
      <c r="I54" s="120" t="s">
        <v>265</v>
      </c>
      <c r="J54" s="121" t="s">
        <v>266</v>
      </c>
      <c r="K54" s="120" t="s">
        <v>267</v>
      </c>
      <c r="L54" s="120" t="s">
        <v>268</v>
      </c>
      <c r="M54" s="121" t="s">
        <v>249</v>
      </c>
      <c r="N54" s="121" t="s">
        <v>183</v>
      </c>
      <c r="O54" s="122" t="s">
        <v>262</v>
      </c>
      <c r="P54" s="123" t="s">
        <v>264</v>
      </c>
    </row>
    <row r="55" spans="1:16" ht="12.75" customHeight="1" thickBot="1">
      <c r="A55" s="106" t="str">
        <f t="shared" si="0"/>
        <v>OEJV 0162 </v>
      </c>
      <c r="B55" s="4" t="str">
        <f t="shared" si="1"/>
        <v>II</v>
      </c>
      <c r="C55" s="106">
        <f t="shared" si="2"/>
        <v>55629.875999999997</v>
      </c>
      <c r="D55" s="39" t="str">
        <f t="shared" si="3"/>
        <v>vis</v>
      </c>
      <c r="E55" s="119">
        <f>VLOOKUP(C55,Active!C$21:E$973,3,FALSE)</f>
        <v>15342.834758647186</v>
      </c>
      <c r="F55" s="4" t="s">
        <v>71</v>
      </c>
      <c r="G55" s="39" t="str">
        <f t="shared" si="4"/>
        <v>55629.876</v>
      </c>
      <c r="H55" s="106">
        <f t="shared" si="5"/>
        <v>9394.5</v>
      </c>
      <c r="I55" s="120" t="s">
        <v>300</v>
      </c>
      <c r="J55" s="121" t="s">
        <v>301</v>
      </c>
      <c r="K55" s="120" t="s">
        <v>302</v>
      </c>
      <c r="L55" s="120" t="s">
        <v>303</v>
      </c>
      <c r="M55" s="121" t="s">
        <v>249</v>
      </c>
      <c r="N55" s="121" t="s">
        <v>183</v>
      </c>
      <c r="O55" s="122" t="s">
        <v>262</v>
      </c>
      <c r="P55" s="123" t="s">
        <v>304</v>
      </c>
    </row>
    <row r="56" spans="1:16">
      <c r="B56" s="4"/>
      <c r="F56" s="4"/>
    </row>
    <row r="57" spans="1:16">
      <c r="B57" s="4"/>
      <c r="F57" s="4"/>
    </row>
    <row r="58" spans="1:16">
      <c r="B58" s="4"/>
      <c r="F58" s="4"/>
    </row>
    <row r="59" spans="1:16">
      <c r="B59" s="4"/>
      <c r="F59" s="4"/>
    </row>
    <row r="60" spans="1:16">
      <c r="B60" s="4"/>
      <c r="F60" s="4"/>
    </row>
    <row r="61" spans="1:16">
      <c r="B61" s="4"/>
      <c r="F61" s="4"/>
    </row>
    <row r="62" spans="1:16">
      <c r="B62" s="4"/>
      <c r="F62" s="4"/>
    </row>
    <row r="63" spans="1:16">
      <c r="B63" s="4"/>
      <c r="F63" s="4"/>
    </row>
    <row r="64" spans="1:1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</sheetData>
  <phoneticPr fontId="8" type="noConversion"/>
  <hyperlinks>
    <hyperlink ref="A3" r:id="rId1" xr:uid="{00000000-0004-0000-0200-000000000000}"/>
    <hyperlink ref="P11" r:id="rId2" display="http://www.bav-astro.de/sfs/BAVM_link.php?BAVMnr=158" xr:uid="{00000000-0004-0000-0200-000001000000}"/>
    <hyperlink ref="P43" r:id="rId3" display="http://www.bav-astro.de/sfs/BAVM_link.php?BAVMnr=158" xr:uid="{00000000-0004-0000-0200-000002000000}"/>
    <hyperlink ref="P12" r:id="rId4" display="http://www.bav-astro.de/sfs/BAVM_link.php?BAVMnr=158" xr:uid="{00000000-0004-0000-0200-000003000000}"/>
    <hyperlink ref="P13" r:id="rId5" display="http://www.bav-astro.de/sfs/BAVM_link.php?BAVMnr=158" xr:uid="{00000000-0004-0000-0200-000004000000}"/>
    <hyperlink ref="P14" r:id="rId6" display="http://www.bav-astro.de/sfs/BAVM_link.php?BAVMnr=158" xr:uid="{00000000-0004-0000-0200-000005000000}"/>
    <hyperlink ref="P15" r:id="rId7" display="http://www.bav-astro.de/sfs/BAVM_link.php?BAVMnr=158" xr:uid="{00000000-0004-0000-0200-000006000000}"/>
    <hyperlink ref="P16" r:id="rId8" display="http://www.bav-astro.de/sfs/BAVM_link.php?BAVMnr=158" xr:uid="{00000000-0004-0000-0200-000007000000}"/>
    <hyperlink ref="P17" r:id="rId9" display="http://www.bav-astro.de/sfs/BAVM_link.php?BAVMnr=158" xr:uid="{00000000-0004-0000-0200-000008000000}"/>
    <hyperlink ref="P18" r:id="rId10" display="http://www.bav-astro.de/sfs/BAVM_link.php?BAVMnr=158" xr:uid="{00000000-0004-0000-0200-000009000000}"/>
    <hyperlink ref="P19" r:id="rId11" display="http://www.bav-astro.de/sfs/BAVM_link.php?BAVMnr=158" xr:uid="{00000000-0004-0000-0200-00000A000000}"/>
    <hyperlink ref="P21" r:id="rId12" display="http://www.konkoly.hu/cgi-bin/IBVS?5583" xr:uid="{00000000-0004-0000-0200-00000B000000}"/>
    <hyperlink ref="P22" r:id="rId13" display="http://www.konkoly.hu/cgi-bin/IBVS?5653" xr:uid="{00000000-0004-0000-0200-00000C000000}"/>
    <hyperlink ref="P23" r:id="rId14" display="http://www.konkoly.hu/cgi-bin/IBVS?5760" xr:uid="{00000000-0004-0000-0200-00000D000000}"/>
    <hyperlink ref="P24" r:id="rId15" display="http://var.astro.cz/oejv/issues/oejv0074.pdf" xr:uid="{00000000-0004-0000-0200-00000E000000}"/>
    <hyperlink ref="P51" r:id="rId16" display="http://var.astro.cz/oejv/issues/oejv0073.pdf" xr:uid="{00000000-0004-0000-0200-00000F000000}"/>
    <hyperlink ref="P52" r:id="rId17" display="http://var.astro.cz/oejv/issues/oejv0116.pdf" xr:uid="{00000000-0004-0000-0200-000010000000}"/>
    <hyperlink ref="P53" r:id="rId18" display="http://var.astro.cz/oejv/issues/oejv0073.pdf" xr:uid="{00000000-0004-0000-0200-000011000000}"/>
    <hyperlink ref="P54" r:id="rId19" display="http://var.astro.cz/oejv/issues/oejv0116.pdf" xr:uid="{00000000-0004-0000-0200-000012000000}"/>
    <hyperlink ref="P25" r:id="rId20" display="http://www.konkoly.hu/cgi-bin/IBVS?5894" xr:uid="{00000000-0004-0000-0200-000013000000}"/>
    <hyperlink ref="P26" r:id="rId21" display="http://www.konkoly.hu/cgi-bin/IBVS?5894" xr:uid="{00000000-0004-0000-0200-000014000000}"/>
    <hyperlink ref="P27" r:id="rId22" display="http://www.bav-astro.de/sfs/BAVM_link.php?BAVMnr=214" xr:uid="{00000000-0004-0000-0200-000015000000}"/>
    <hyperlink ref="P28" r:id="rId23" display="http://www.bav-astro.de/sfs/BAVM_link.php?BAVMnr=214" xr:uid="{00000000-0004-0000-0200-000016000000}"/>
    <hyperlink ref="P29" r:id="rId24" display="http://www.bav-astro.de/sfs/BAVM_link.php?BAVMnr=214" xr:uid="{00000000-0004-0000-0200-000017000000}"/>
    <hyperlink ref="P30" r:id="rId25" display="http://www.bav-astro.de/sfs/BAVM_link.php?BAVMnr=214" xr:uid="{00000000-0004-0000-0200-000018000000}"/>
    <hyperlink ref="P31" r:id="rId26" display="http://var.astro.cz/oejv/issues/oejv0160.pdf" xr:uid="{00000000-0004-0000-0200-000019000000}"/>
    <hyperlink ref="P55" r:id="rId27" display="http://var.astro.cz/oejv/issues/oejv0162.pdf" xr:uid="{00000000-0004-0000-0200-00001A000000}"/>
    <hyperlink ref="P32" r:id="rId28" display="http://www.konkoly.hu/cgi-bin/IBVS?5992" xr:uid="{00000000-0004-0000-0200-00001B000000}"/>
    <hyperlink ref="P33" r:id="rId29" display="http://www.bav-astro.de/sfs/BAVM_link.php?BAVMnr=220" xr:uid="{00000000-0004-0000-0200-00001C000000}"/>
    <hyperlink ref="P34" r:id="rId30" display="http://var.astro.cz/oejv/issues/oejv0160.pdf" xr:uid="{00000000-0004-0000-0200-00001D000000}"/>
    <hyperlink ref="P35" r:id="rId31" display="http://www.konkoly.hu/cgi-bin/IBVS?5992" xr:uid="{00000000-0004-0000-0200-00001E000000}"/>
    <hyperlink ref="P36" r:id="rId32" display="http://var.astro.cz/oejv/issues/oejv0160.pdf" xr:uid="{00000000-0004-0000-0200-00001F000000}"/>
    <hyperlink ref="P37" r:id="rId33" display="http://var.astro.cz/oejv/issues/oejv0160.pdf" xr:uid="{00000000-0004-0000-0200-000020000000}"/>
    <hyperlink ref="P38" r:id="rId34" display="http://www.bav-astro.de/sfs/BAVM_link.php?BAVMnr=228" xr:uid="{00000000-0004-0000-0200-000021000000}"/>
    <hyperlink ref="P39" r:id="rId35" display="http://var.astro.cz/oejv/issues/oejv0160.pdf" xr:uid="{00000000-0004-0000-0200-000022000000}"/>
    <hyperlink ref="P40" r:id="rId36" display="http://www.bav-astro.de/sfs/BAVM_link.php?BAVMnr=232" xr:uid="{00000000-0004-0000-0200-000023000000}"/>
    <hyperlink ref="P41" r:id="rId37" display="http://var.astro.cz/oejv/issues/oejv0160.pdf" xr:uid="{00000000-0004-0000-0200-000024000000}"/>
    <hyperlink ref="P42" r:id="rId38" display="http://www.konkoly.hu/cgi-bin/IBVS?6094" xr:uid="{00000000-0004-0000-0200-000025000000}"/>
  </hyperlinks>
  <pageMargins left="0.75" right="0.75" top="1" bottom="1" header="0.5" footer="0.5"/>
  <pageSetup orientation="portrait" horizontalDpi="300" verticalDpi="300" r:id="rId3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918"/>
  <sheetViews>
    <sheetView workbookViewId="0">
      <selection activeCell="E47" sqref="E47"/>
    </sheetView>
  </sheetViews>
  <sheetFormatPr defaultRowHeight="12.75"/>
  <cols>
    <col min="2" max="2" width="10.7109375" customWidth="1"/>
    <col min="5" max="5" width="12.5703125" customWidth="1"/>
    <col min="6" max="6" width="10.140625" customWidth="1"/>
    <col min="14" max="14" width="10.7109375" customWidth="1"/>
  </cols>
  <sheetData>
    <row r="1" spans="1:35" ht="18.75" thickBot="1">
      <c r="A1" s="68" t="s">
        <v>73</v>
      </c>
      <c r="B1" s="39"/>
      <c r="C1" s="39"/>
      <c r="D1" s="47" t="s">
        <v>153</v>
      </c>
      <c r="E1" s="39"/>
      <c r="F1" s="39"/>
      <c r="G1" s="39"/>
      <c r="H1" s="39"/>
      <c r="I1" s="39"/>
      <c r="J1" s="39"/>
      <c r="K1" s="39"/>
      <c r="L1" s="39"/>
      <c r="M1" s="69" t="s">
        <v>74</v>
      </c>
      <c r="N1" s="39" t="s">
        <v>75</v>
      </c>
      <c r="O1" s="39">
        <f ca="1">H18*J18-I18*I18</f>
        <v>685.48381341146705</v>
      </c>
      <c r="P1" s="39" t="s">
        <v>147</v>
      </c>
      <c r="Q1" s="39"/>
      <c r="R1" s="39"/>
      <c r="S1" s="39"/>
      <c r="T1" s="39"/>
      <c r="U1" s="7" t="s">
        <v>129</v>
      </c>
      <c r="V1" s="70" t="s">
        <v>131</v>
      </c>
      <c r="W1" s="39"/>
      <c r="X1" s="39"/>
      <c r="Y1" s="39"/>
      <c r="Z1" s="39"/>
      <c r="AA1" s="39">
        <v>1</v>
      </c>
      <c r="AB1" s="39" t="s">
        <v>76</v>
      </c>
      <c r="AC1" s="39"/>
      <c r="AD1" s="39"/>
      <c r="AE1" s="39"/>
      <c r="AF1" s="39"/>
      <c r="AG1" s="39"/>
      <c r="AH1" s="39"/>
      <c r="AI1" s="39"/>
    </row>
    <row r="2" spans="1: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69" t="s">
        <v>77</v>
      </c>
      <c r="N2" s="39" t="s">
        <v>78</v>
      </c>
      <c r="O2" s="39">
        <f ca="1">+F18*J18-H18*I18</f>
        <v>1067.0248615439032</v>
      </c>
      <c r="P2" s="39" t="s">
        <v>148</v>
      </c>
      <c r="Q2" s="39"/>
      <c r="R2" s="39"/>
      <c r="S2" s="39"/>
      <c r="T2" s="39"/>
      <c r="U2" s="39">
        <v>0.4</v>
      </c>
      <c r="V2" s="39">
        <f t="shared" ref="V2:V22" ca="1" si="0">+E$4+E$5*U2+E$6*U2^2</f>
        <v>-1.9007919180623885E-3</v>
      </c>
      <c r="W2" s="39"/>
      <c r="X2" s="39"/>
      <c r="Y2" s="39"/>
      <c r="Z2" s="39"/>
      <c r="AA2" s="39">
        <v>2</v>
      </c>
      <c r="AB2" s="39" t="s">
        <v>70</v>
      </c>
      <c r="AC2" s="39"/>
      <c r="AD2" s="39"/>
      <c r="AE2" s="39"/>
      <c r="AF2" s="39"/>
      <c r="AG2" s="39"/>
      <c r="AH2" s="39"/>
      <c r="AI2" s="39"/>
    </row>
    <row r="3" spans="1:35" ht="13.5" thickBot="1">
      <c r="A3" s="39" t="s">
        <v>79</v>
      </c>
      <c r="B3" s="39" t="s">
        <v>80</v>
      </c>
      <c r="C3" s="39"/>
      <c r="D3" s="39"/>
      <c r="E3" s="57" t="s">
        <v>81</v>
      </c>
      <c r="F3" s="57" t="s">
        <v>82</v>
      </c>
      <c r="G3" s="57" t="s">
        <v>83</v>
      </c>
      <c r="H3" s="57" t="s">
        <v>84</v>
      </c>
      <c r="I3" s="39"/>
      <c r="J3" s="39"/>
      <c r="K3" s="39"/>
      <c r="L3" s="39"/>
      <c r="M3" s="69" t="s">
        <v>85</v>
      </c>
      <c r="N3" s="39" t="s">
        <v>86</v>
      </c>
      <c r="O3" s="39">
        <f ca="1">+F18*I18-H18*H18</f>
        <v>355.51428664632567</v>
      </c>
      <c r="P3" s="39" t="s">
        <v>149</v>
      </c>
      <c r="Q3" s="39"/>
      <c r="R3" s="39"/>
      <c r="S3" s="39"/>
      <c r="T3" s="39"/>
      <c r="U3" s="39">
        <v>0.5</v>
      </c>
      <c r="V3" s="39">
        <f t="shared" ca="1" si="0"/>
        <v>-5.0330302360300106E-3</v>
      </c>
      <c r="W3" s="39"/>
      <c r="X3" s="39"/>
      <c r="Y3" s="39"/>
      <c r="Z3" s="39"/>
      <c r="AA3" s="39">
        <v>3</v>
      </c>
      <c r="AB3" s="39" t="s">
        <v>87</v>
      </c>
      <c r="AC3" s="39"/>
      <c r="AD3" s="39"/>
      <c r="AE3" s="39"/>
      <c r="AF3" s="39"/>
      <c r="AG3" s="39"/>
      <c r="AH3" s="39"/>
      <c r="AI3" s="39"/>
    </row>
    <row r="4" spans="1:35">
      <c r="A4" s="39" t="s">
        <v>88</v>
      </c>
      <c r="B4" s="39" t="s">
        <v>89</v>
      </c>
      <c r="C4" s="39"/>
      <c r="D4" s="71" t="s">
        <v>90</v>
      </c>
      <c r="E4" s="72">
        <f ca="1">(G18*O1-K18*O2+L18*O3)/O7</f>
        <v>9.7845530226422367E-3</v>
      </c>
      <c r="F4" s="73">
        <f ca="1">+E7/O7*O18</f>
        <v>1.8734746959172468E-3</v>
      </c>
      <c r="G4" s="74">
        <f>+B18</f>
        <v>1</v>
      </c>
      <c r="H4" s="75">
        <f ca="1">ABS(F4/E4)</f>
        <v>0.19147269084053986</v>
      </c>
      <c r="I4" s="39"/>
      <c r="J4" s="39"/>
      <c r="K4" s="39"/>
      <c r="L4" s="39"/>
      <c r="M4" s="69" t="s">
        <v>91</v>
      </c>
      <c r="N4" s="39" t="s">
        <v>92</v>
      </c>
      <c r="O4" s="39">
        <f ca="1">+C18*J18-H18*H18</f>
        <v>1708.2954586855813</v>
      </c>
      <c r="P4" s="39" t="s">
        <v>150</v>
      </c>
      <c r="Q4" s="39"/>
      <c r="R4" s="39"/>
      <c r="S4" s="39"/>
      <c r="T4" s="39"/>
      <c r="U4" s="39">
        <v>0.6</v>
      </c>
      <c r="V4" s="39">
        <f t="shared" ca="1" si="0"/>
        <v>-8.2496293871142205E-3</v>
      </c>
      <c r="W4" s="39"/>
      <c r="X4" s="39"/>
      <c r="Y4" s="39"/>
      <c r="Z4" s="39"/>
      <c r="AA4" s="39">
        <v>4</v>
      </c>
      <c r="AB4" s="39" t="s">
        <v>93</v>
      </c>
      <c r="AC4" s="39"/>
      <c r="AD4" s="39"/>
      <c r="AE4" s="39"/>
      <c r="AF4" s="39"/>
      <c r="AG4" s="39"/>
      <c r="AH4" s="39"/>
      <c r="AI4" s="39"/>
    </row>
    <row r="5" spans="1:35">
      <c r="A5" s="39" t="s">
        <v>94</v>
      </c>
      <c r="B5" s="76">
        <v>40323</v>
      </c>
      <c r="C5" s="39"/>
      <c r="D5" s="77" t="s">
        <v>95</v>
      </c>
      <c r="E5" s="78">
        <f ca="1">+(-G18*O2+K18*O4-L18*O5)/O7</f>
        <v>-2.7526145689429814E-2</v>
      </c>
      <c r="F5" s="79">
        <f ca="1">P18*E7/O7</f>
        <v>2.9577299827305407E-3</v>
      </c>
      <c r="G5" s="80">
        <f>+B18/A18</f>
        <v>1E-4</v>
      </c>
      <c r="H5" s="75">
        <f ca="1">ABS(F5/E5)</f>
        <v>0.10745165763858922</v>
      </c>
      <c r="I5" s="39"/>
      <c r="J5" s="39"/>
      <c r="K5" s="39"/>
      <c r="L5" s="39"/>
      <c r="M5" s="69" t="s">
        <v>96</v>
      </c>
      <c r="N5" s="39" t="s">
        <v>97</v>
      </c>
      <c r="O5" s="39">
        <f ca="1">+C18*I18-F18*H18</f>
        <v>577.29473593203511</v>
      </c>
      <c r="P5" s="39" t="s">
        <v>151</v>
      </c>
      <c r="Q5" s="39"/>
      <c r="R5" s="39"/>
      <c r="S5" s="39"/>
      <c r="T5" s="39"/>
      <c r="U5" s="39">
        <v>0.7</v>
      </c>
      <c r="V5" s="39">
        <f t="shared" ca="1" si="0"/>
        <v>-1.1550589371315017E-2</v>
      </c>
      <c r="W5" s="39"/>
      <c r="X5" s="39"/>
      <c r="Y5" s="39"/>
      <c r="Z5" s="39"/>
      <c r="AA5" s="39">
        <v>5</v>
      </c>
      <c r="AB5" s="39" t="s">
        <v>98</v>
      </c>
      <c r="AC5" s="39"/>
      <c r="AD5" s="39"/>
      <c r="AE5" s="39"/>
      <c r="AF5" s="39"/>
      <c r="AG5" s="39"/>
      <c r="AH5" s="39"/>
      <c r="AI5" s="39"/>
    </row>
    <row r="6" spans="1:35" ht="13.5" thickBot="1">
      <c r="A6" s="39"/>
      <c r="B6" s="39"/>
      <c r="C6" s="39"/>
      <c r="D6" s="81" t="s">
        <v>99</v>
      </c>
      <c r="E6" s="82">
        <f ca="1">+(G18*O3-K18*O5+L18*O6)/O7</f>
        <v>-4.2180416558293635E-3</v>
      </c>
      <c r="F6" s="83">
        <f ca="1">Q18*E7/O7</f>
        <v>1.0086114067909117E-3</v>
      </c>
      <c r="G6" s="84">
        <f>+B18/A18^2</f>
        <v>1E-8</v>
      </c>
      <c r="H6" s="75">
        <f ca="1">ABS(F6/E6)</f>
        <v>0.23911840827769057</v>
      </c>
      <c r="I6" s="39"/>
      <c r="J6" s="39"/>
      <c r="K6" s="39"/>
      <c r="L6" s="39"/>
      <c r="M6" s="85" t="s">
        <v>100</v>
      </c>
      <c r="N6" s="86" t="s">
        <v>101</v>
      </c>
      <c r="O6" s="86">
        <f ca="1">+C18*H18-F18*F18</f>
        <v>197.02113991526176</v>
      </c>
      <c r="P6" s="39" t="s">
        <v>152</v>
      </c>
      <c r="Q6" s="39"/>
      <c r="R6" s="39"/>
      <c r="S6" s="39"/>
      <c r="T6" s="39"/>
      <c r="U6" s="39">
        <v>0.8</v>
      </c>
      <c r="V6" s="39">
        <f t="shared" ca="1" si="0"/>
        <v>-1.493591018863241E-2</v>
      </c>
      <c r="W6" s="39"/>
      <c r="X6" s="39"/>
      <c r="Y6" s="39"/>
      <c r="Z6" s="39"/>
      <c r="AA6" s="39">
        <v>6</v>
      </c>
      <c r="AB6" s="39" t="s">
        <v>102</v>
      </c>
      <c r="AC6" s="39"/>
      <c r="AD6" s="39"/>
      <c r="AE6" s="39"/>
      <c r="AF6" s="39"/>
      <c r="AG6" s="39"/>
      <c r="AH6" s="39"/>
      <c r="AI6" s="39"/>
    </row>
    <row r="7" spans="1:35">
      <c r="A7" s="39"/>
      <c r="B7" s="39"/>
      <c r="C7" s="39"/>
      <c r="D7" s="47" t="s">
        <v>103</v>
      </c>
      <c r="E7" s="87">
        <f ca="1">SQRT(N18/(B15-3))</f>
        <v>9.5825999376020199E-4</v>
      </c>
      <c r="F7" s="39"/>
      <c r="G7" s="88">
        <f>+B22</f>
        <v>-1.1653999863483477E-2</v>
      </c>
      <c r="H7" s="39"/>
      <c r="I7" s="39"/>
      <c r="J7" s="39"/>
      <c r="K7" s="39"/>
      <c r="L7" s="39"/>
      <c r="M7" s="69" t="s">
        <v>104</v>
      </c>
      <c r="N7" s="39" t="s">
        <v>105</v>
      </c>
      <c r="O7" s="39">
        <f ca="1">+C18*O1-F18*O2+H18*O3</f>
        <v>137.0891381835936</v>
      </c>
      <c r="P7" s="39"/>
      <c r="Q7" s="39"/>
      <c r="R7" s="39"/>
      <c r="S7" s="39"/>
      <c r="T7" s="39"/>
      <c r="U7" s="39">
        <v>0.9</v>
      </c>
      <c r="V7" s="39">
        <f t="shared" ca="1" si="0"/>
        <v>-1.8405591839066381E-2</v>
      </c>
      <c r="W7" s="39"/>
      <c r="X7" s="39"/>
      <c r="Y7" s="39"/>
      <c r="Z7" s="39"/>
      <c r="AA7" s="39">
        <v>7</v>
      </c>
      <c r="AB7" s="39" t="s">
        <v>106</v>
      </c>
      <c r="AC7" s="39"/>
      <c r="AD7" s="39"/>
      <c r="AE7" s="39"/>
      <c r="AF7" s="39"/>
      <c r="AG7" s="39"/>
      <c r="AH7" s="39"/>
      <c r="AI7" s="39"/>
    </row>
    <row r="8" spans="1:35">
      <c r="A8" s="41">
        <v>21</v>
      </c>
      <c r="B8" s="39" t="s">
        <v>109</v>
      </c>
      <c r="C8" s="89">
        <v>21</v>
      </c>
      <c r="D8" s="47" t="s">
        <v>140</v>
      </c>
      <c r="E8" s="39"/>
      <c r="F8" s="90">
        <f ca="1">CORREL(INDIRECT(E12):INDIRECT(E13),INDIRECT(M12):INDIRECT(M13))</f>
        <v>0.99761761662200366</v>
      </c>
      <c r="G8" s="87"/>
      <c r="H8" s="39"/>
      <c r="I8" s="39"/>
      <c r="J8" s="39"/>
      <c r="K8" s="88"/>
      <c r="L8" s="39"/>
      <c r="M8" s="39"/>
      <c r="N8" s="39"/>
      <c r="O8" s="39"/>
      <c r="P8" s="39"/>
      <c r="Q8" s="39"/>
      <c r="R8" s="39"/>
      <c r="S8" s="39"/>
      <c r="T8" s="39"/>
      <c r="U8" s="39">
        <v>1</v>
      </c>
      <c r="V8" s="39">
        <f t="shared" ca="1" si="0"/>
        <v>-2.1959634322616939E-2</v>
      </c>
      <c r="W8" s="39"/>
      <c r="X8" s="39"/>
      <c r="Y8" s="39"/>
      <c r="Z8" s="39"/>
      <c r="AA8" s="39">
        <v>8</v>
      </c>
      <c r="AB8" s="39" t="s">
        <v>107</v>
      </c>
      <c r="AC8" s="39"/>
      <c r="AD8" s="39"/>
      <c r="AE8" s="39"/>
      <c r="AF8" s="39"/>
      <c r="AG8" s="39"/>
      <c r="AH8" s="39"/>
      <c r="AI8" s="39"/>
    </row>
    <row r="9" spans="1:35">
      <c r="A9" s="41">
        <f>20+COUNT(A21:A1413)</f>
        <v>58</v>
      </c>
      <c r="B9" s="39" t="s">
        <v>111</v>
      </c>
      <c r="C9" s="89">
        <f>A9</f>
        <v>58</v>
      </c>
      <c r="D9" s="39"/>
      <c r="E9" s="91">
        <f ca="1">E6*G6</f>
        <v>-4.2180416558293636E-11</v>
      </c>
      <c r="F9" s="92">
        <f ca="1">H6</f>
        <v>0.23911840827769057</v>
      </c>
      <c r="G9" s="93">
        <f ca="1">F8</f>
        <v>0.99761761662200366</v>
      </c>
      <c r="H9" s="39"/>
      <c r="I9" s="39"/>
      <c r="J9" s="39"/>
      <c r="K9" s="88"/>
      <c r="L9" s="39"/>
      <c r="M9" s="39"/>
      <c r="N9" s="39"/>
      <c r="O9" s="39"/>
      <c r="P9" s="39"/>
      <c r="Q9" s="39"/>
      <c r="R9" s="39"/>
      <c r="S9" s="39"/>
      <c r="T9" s="39"/>
      <c r="U9" s="39">
        <v>1.1000000000000001</v>
      </c>
      <c r="V9" s="39">
        <f t="shared" ca="1" si="0"/>
        <v>-2.5598037639284092E-2</v>
      </c>
      <c r="W9" s="39"/>
      <c r="X9" s="39"/>
      <c r="Y9" s="39"/>
      <c r="Z9" s="39"/>
      <c r="AA9" s="39">
        <v>9</v>
      </c>
      <c r="AB9" s="39" t="s">
        <v>34</v>
      </c>
      <c r="AC9" s="39"/>
      <c r="AD9" s="39"/>
      <c r="AE9" s="39"/>
      <c r="AF9" s="39"/>
      <c r="AG9" s="39"/>
      <c r="AH9" s="39"/>
      <c r="AI9" s="39"/>
    </row>
    <row r="10" spans="1:35">
      <c r="A10" s="39" t="s">
        <v>4</v>
      </c>
      <c r="B10" s="106">
        <f>Active!C8</f>
        <v>0.33314300000000002</v>
      </c>
      <c r="C10" s="39"/>
      <c r="D10" s="39" t="s">
        <v>141</v>
      </c>
      <c r="E10" s="39">
        <f ca="1">2*E9*365.2422/B10</f>
        <v>-9.2489220188733333E-8</v>
      </c>
      <c r="F10">
        <f ca="1">+F9*E10</f>
        <v>-2.2115875114374757E-8</v>
      </c>
      <c r="G10" s="39" t="s">
        <v>142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>
        <v>1.2</v>
      </c>
      <c r="V10" s="39">
        <f t="shared" ca="1" si="0"/>
        <v>-2.9320801789067819E-2</v>
      </c>
      <c r="W10" s="39"/>
      <c r="X10" s="39"/>
      <c r="Y10" s="39"/>
      <c r="Z10" s="39"/>
      <c r="AA10" s="39">
        <v>10</v>
      </c>
      <c r="AB10" s="39" t="s">
        <v>108</v>
      </c>
      <c r="AC10" s="39"/>
      <c r="AD10" s="39"/>
      <c r="AE10" s="39"/>
      <c r="AF10" s="39"/>
      <c r="AG10" s="39"/>
      <c r="AH10" s="39"/>
      <c r="AI10" s="39"/>
    </row>
    <row r="11" spans="1: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>
        <v>1.3</v>
      </c>
      <c r="V11" s="39">
        <f t="shared" ca="1" si="0"/>
        <v>-3.3127926771968144E-2</v>
      </c>
      <c r="W11" s="39"/>
      <c r="X11" s="39"/>
      <c r="Y11" s="39"/>
      <c r="Z11" s="39"/>
      <c r="AA11" s="39">
        <v>11</v>
      </c>
      <c r="AB11" s="39" t="s">
        <v>72</v>
      </c>
      <c r="AC11" s="39"/>
      <c r="AD11" s="39"/>
      <c r="AE11" s="39"/>
      <c r="AF11" s="39"/>
      <c r="AG11" s="39"/>
      <c r="AH11" s="39"/>
      <c r="AI11" s="39"/>
    </row>
    <row r="12" spans="1:35">
      <c r="A12" s="39"/>
      <c r="B12" s="39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39"/>
      <c r="S12" s="39"/>
      <c r="T12" s="39"/>
      <c r="U12" s="39">
        <v>1.4</v>
      </c>
      <c r="V12" s="39">
        <f t="shared" ca="1" si="0"/>
        <v>-3.7019412587985051E-2</v>
      </c>
      <c r="W12" s="39"/>
      <c r="X12" s="39"/>
      <c r="Y12" s="39"/>
      <c r="Z12" s="39"/>
      <c r="AA12" s="39">
        <v>12</v>
      </c>
      <c r="AB12" s="39" t="s">
        <v>110</v>
      </c>
      <c r="AC12" s="39"/>
      <c r="AD12" s="39"/>
      <c r="AE12" s="39"/>
      <c r="AF12" s="39"/>
      <c r="AG12" s="39"/>
      <c r="AH12" s="39"/>
      <c r="AI12" s="39"/>
    </row>
    <row r="13" spans="1:35">
      <c r="A13" s="39"/>
      <c r="B13" s="39"/>
      <c r="C13" s="4" t="str">
        <f t="shared" si="1"/>
        <v>C58</v>
      </c>
      <c r="D13" s="4" t="str">
        <f t="shared" si="1"/>
        <v>D58</v>
      </c>
      <c r="E13" s="4" t="str">
        <f t="shared" si="1"/>
        <v>E58</v>
      </c>
      <c r="F13" s="4" t="str">
        <f t="shared" si="1"/>
        <v>F58</v>
      </c>
      <c r="G13" s="4" t="str">
        <f t="shared" si="1"/>
        <v>G58</v>
      </c>
      <c r="H13" s="4" t="str">
        <f t="shared" si="1"/>
        <v>H58</v>
      </c>
      <c r="I13" s="4" t="str">
        <f t="shared" si="1"/>
        <v>I58</v>
      </c>
      <c r="J13" s="4" t="str">
        <f t="shared" si="1"/>
        <v>J58</v>
      </c>
      <c r="K13" s="4" t="str">
        <f t="shared" si="1"/>
        <v>K58</v>
      </c>
      <c r="L13" s="4" t="str">
        <f t="shared" si="1"/>
        <v>L58</v>
      </c>
      <c r="M13" s="4" t="str">
        <f t="shared" si="1"/>
        <v>M58</v>
      </c>
      <c r="N13" s="4" t="str">
        <f t="shared" si="1"/>
        <v>N58</v>
      </c>
      <c r="O13" s="4" t="str">
        <f t="shared" si="1"/>
        <v>O58</v>
      </c>
      <c r="P13" s="4" t="str">
        <f t="shared" si="1"/>
        <v>P58</v>
      </c>
      <c r="Q13" s="4" t="str">
        <f t="shared" si="1"/>
        <v>Q58</v>
      </c>
      <c r="R13" s="39"/>
      <c r="S13" s="39"/>
      <c r="T13" s="39"/>
      <c r="U13" s="39">
        <v>1.5</v>
      </c>
      <c r="V13" s="39">
        <f t="shared" ca="1" si="0"/>
        <v>-4.0995259237118546E-2</v>
      </c>
      <c r="W13" s="39"/>
      <c r="X13" s="39"/>
      <c r="Y13" s="39"/>
      <c r="Z13" s="39"/>
      <c r="AA13" s="39">
        <v>13</v>
      </c>
      <c r="AB13" s="39" t="s">
        <v>112</v>
      </c>
      <c r="AC13" s="39"/>
      <c r="AD13" s="39"/>
      <c r="AE13" s="39"/>
      <c r="AF13" s="39"/>
      <c r="AG13" s="39"/>
      <c r="AH13" s="39"/>
      <c r="AI13" s="39"/>
    </row>
    <row r="14" spans="1: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>
        <v>1.6</v>
      </c>
      <c r="V14" s="39">
        <f t="shared" ca="1" si="0"/>
        <v>-4.5055466719368643E-2</v>
      </c>
      <c r="W14" s="39"/>
      <c r="X14" s="39"/>
      <c r="Y14" s="39"/>
      <c r="Z14" s="39"/>
      <c r="AA14" s="39">
        <v>14</v>
      </c>
      <c r="AB14" s="39" t="s">
        <v>113</v>
      </c>
      <c r="AC14" s="39"/>
      <c r="AD14" s="39"/>
      <c r="AE14" s="39"/>
      <c r="AF14" s="39"/>
      <c r="AG14" s="39"/>
      <c r="AH14" s="39"/>
      <c r="AI14" s="39"/>
    </row>
    <row r="15" spans="1:35">
      <c r="A15" s="47" t="s">
        <v>117</v>
      </c>
      <c r="B15" s="47">
        <f>C9-C8+1</f>
        <v>38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39"/>
      <c r="S15" s="39"/>
      <c r="T15" s="39"/>
      <c r="U15" s="39">
        <v>1.7</v>
      </c>
      <c r="V15" s="39">
        <f t="shared" ca="1" si="0"/>
        <v>-4.9200035034735308E-2</v>
      </c>
      <c r="W15" s="39"/>
      <c r="X15" s="39"/>
      <c r="Y15" s="39"/>
      <c r="Z15" s="39"/>
      <c r="AA15" s="39">
        <v>15</v>
      </c>
      <c r="AB15" s="39" t="s">
        <v>114</v>
      </c>
      <c r="AC15" s="39"/>
      <c r="AD15" s="39"/>
      <c r="AE15" s="39"/>
      <c r="AF15" s="39"/>
      <c r="AG15" s="39"/>
      <c r="AH15" s="39"/>
      <c r="AI15" s="39"/>
    </row>
    <row r="16" spans="1:35">
      <c r="A16" s="4"/>
      <c r="B16" s="39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39"/>
      <c r="S16" s="39"/>
      <c r="T16" s="39"/>
      <c r="U16" s="39">
        <v>1.8</v>
      </c>
      <c r="V16" s="39">
        <f t="shared" ca="1" si="0"/>
        <v>-5.3428964183218568E-2</v>
      </c>
      <c r="W16" s="39"/>
      <c r="X16" s="39"/>
      <c r="Y16" s="39"/>
      <c r="Z16" s="39"/>
      <c r="AA16" s="39">
        <v>16</v>
      </c>
      <c r="AB16" s="39" t="s">
        <v>115</v>
      </c>
      <c r="AC16" s="39"/>
      <c r="AD16" s="39"/>
      <c r="AE16" s="39"/>
      <c r="AF16" s="39"/>
      <c r="AG16" s="39"/>
      <c r="AH16" s="39"/>
      <c r="AI16" s="39"/>
    </row>
    <row r="17" spans="1:35">
      <c r="A17" s="47" t="s">
        <v>116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>
        <v>1.9</v>
      </c>
      <c r="V17" s="39">
        <f t="shared" ca="1" si="0"/>
        <v>-5.7742254164818409E-2</v>
      </c>
      <c r="W17" s="39"/>
      <c r="X17" s="39"/>
      <c r="Y17" s="39"/>
      <c r="Z17" s="39"/>
      <c r="AA17" s="39">
        <v>17</v>
      </c>
      <c r="AB17" s="39" t="s">
        <v>118</v>
      </c>
      <c r="AC17" s="39"/>
      <c r="AD17" s="39"/>
      <c r="AE17" s="39"/>
      <c r="AF17" s="39"/>
      <c r="AG17" s="39"/>
      <c r="AH17" s="39"/>
      <c r="AI17" s="39"/>
    </row>
    <row r="18" spans="1:35">
      <c r="A18" s="94">
        <v>10000</v>
      </c>
      <c r="B18" s="94">
        <v>1</v>
      </c>
      <c r="C18" s="39">
        <f ca="1">SUM(INDIRECT(C12):INDIRECT(C13))</f>
        <v>24.080000000000002</v>
      </c>
      <c r="D18" s="95">
        <f ca="1">SUM(INDIRECT(D12):INDIRECT(D13))</f>
        <v>56.100800000000007</v>
      </c>
      <c r="E18" s="95">
        <f ca="1">SUM(INDIRECT(E12):INDIRECT(E13))</f>
        <v>-1.575093997111253</v>
      </c>
      <c r="F18" s="47">
        <f ca="1">SUM(INDIRECT(F12):INDIRECT(F13))</f>
        <v>36.399151500000002</v>
      </c>
      <c r="G18" s="47">
        <f ca="1">SUM(INDIRECT(G12):INDIRECT(G13))</f>
        <v>-1.032907643381259</v>
      </c>
      <c r="H18" s="47">
        <f ca="1">SUM(INDIRECT(H12):INDIRECT(H13))</f>
        <v>63.202631637675005</v>
      </c>
      <c r="I18" s="47">
        <f ca="1">SUM(INDIRECT(I12):INDIRECT(I13))</f>
        <v>119.51066860923839</v>
      </c>
      <c r="J18" s="47">
        <f ca="1">SUM(INDIRECT(J12):INDIRECT(J13))</f>
        <v>236.83007078958548</v>
      </c>
      <c r="K18" s="47">
        <f ca="1">SUM(INDIRECT(K12):INDIRECT(K13))</f>
        <v>-1.8876763970931223</v>
      </c>
      <c r="L18" s="47">
        <f ca="1">SUM(INDIRECT(L12):INDIRECT(L13))</f>
        <v>-3.6702176790937853</v>
      </c>
      <c r="M18" s="39"/>
      <c r="N18" s="39">
        <f ca="1">SUM(INDIRECT(N12):INDIRECT(N13))</f>
        <v>3.2139177547445582E-5</v>
      </c>
      <c r="O18" s="39">
        <f ca="1">SQRT(SUM(INDIRECT(O12):INDIRECT(O13)))</f>
        <v>268.02019613096377</v>
      </c>
      <c r="P18" s="39">
        <f ca="1">SQRT(SUM(INDIRECT(P12):INDIRECT(P13)))</f>
        <v>423.13428187817237</v>
      </c>
      <c r="Q18" s="39">
        <f ca="1">SQRT(SUM(INDIRECT(Q12):INDIRECT(Q13)))</f>
        <v>144.29243568495366</v>
      </c>
      <c r="R18" s="39"/>
      <c r="S18" s="39"/>
      <c r="T18" s="39"/>
      <c r="U18" s="39">
        <v>2</v>
      </c>
      <c r="V18" s="39">
        <f t="shared" ca="1" si="0"/>
        <v>-6.2139904979534845E-2</v>
      </c>
      <c r="W18" s="39"/>
      <c r="X18" s="39"/>
      <c r="Y18" s="39"/>
      <c r="Z18" s="39"/>
      <c r="AA18" s="39">
        <v>18</v>
      </c>
      <c r="AB18" s="39" t="s">
        <v>119</v>
      </c>
      <c r="AC18" s="39"/>
      <c r="AD18" s="39"/>
      <c r="AE18" s="39"/>
      <c r="AF18" s="39"/>
      <c r="AG18" s="39"/>
      <c r="AH18" s="39"/>
      <c r="AI18" s="39"/>
    </row>
    <row r="19" spans="1:35">
      <c r="A19" s="96" t="s">
        <v>120</v>
      </c>
      <c r="B19" s="39"/>
      <c r="C19" s="39"/>
      <c r="D19" s="39"/>
      <c r="E19" s="39"/>
      <c r="F19" s="97" t="s">
        <v>121</v>
      </c>
      <c r="G19" s="97" t="s">
        <v>122</v>
      </c>
      <c r="H19" s="97" t="s">
        <v>123</v>
      </c>
      <c r="I19" s="97" t="s">
        <v>124</v>
      </c>
      <c r="J19" s="97" t="s">
        <v>125</v>
      </c>
      <c r="K19" s="97" t="s">
        <v>126</v>
      </c>
      <c r="L19" s="97" t="s">
        <v>127</v>
      </c>
      <c r="M19" s="98"/>
      <c r="N19" s="98"/>
      <c r="O19" s="98"/>
      <c r="P19" s="98"/>
      <c r="Q19" s="98"/>
      <c r="R19" s="39"/>
      <c r="S19" s="39"/>
      <c r="T19" s="39"/>
      <c r="U19" s="39">
        <v>2.1</v>
      </c>
      <c r="V19" s="39">
        <f t="shared" ca="1" si="0"/>
        <v>-6.6621916627367869E-2</v>
      </c>
      <c r="W19" s="39"/>
      <c r="X19" s="39"/>
      <c r="Y19" s="39"/>
      <c r="Z19" s="39"/>
      <c r="AA19" s="39">
        <v>19</v>
      </c>
      <c r="AB19" s="39" t="s">
        <v>128</v>
      </c>
      <c r="AC19" s="39"/>
      <c r="AD19" s="39"/>
      <c r="AE19" s="39"/>
      <c r="AF19" s="39"/>
      <c r="AG19" s="39"/>
      <c r="AH19" s="39"/>
      <c r="AI19" s="39"/>
    </row>
    <row r="20" spans="1:35" ht="15" thickBot="1">
      <c r="A20" s="7" t="s">
        <v>129</v>
      </c>
      <c r="B20" s="7" t="s">
        <v>130</v>
      </c>
      <c r="C20" s="7" t="s">
        <v>143</v>
      </c>
      <c r="D20" s="7" t="s">
        <v>129</v>
      </c>
      <c r="E20" s="7" t="s">
        <v>130</v>
      </c>
      <c r="F20" s="7" t="s">
        <v>144</v>
      </c>
      <c r="G20" s="7" t="s">
        <v>145</v>
      </c>
      <c r="H20" s="7" t="s">
        <v>154</v>
      </c>
      <c r="I20" s="7" t="s">
        <v>155</v>
      </c>
      <c r="J20" s="7" t="s">
        <v>156</v>
      </c>
      <c r="K20" s="7" t="s">
        <v>146</v>
      </c>
      <c r="L20" s="7" t="s">
        <v>157</v>
      </c>
      <c r="M20" s="70" t="s">
        <v>131</v>
      </c>
      <c r="N20" s="7" t="s">
        <v>158</v>
      </c>
      <c r="O20" s="7" t="s">
        <v>132</v>
      </c>
      <c r="P20" s="7" t="s">
        <v>133</v>
      </c>
      <c r="Q20" s="7" t="s">
        <v>134</v>
      </c>
      <c r="R20" s="57" t="s">
        <v>135</v>
      </c>
      <c r="S20" s="39"/>
      <c r="T20" s="39"/>
      <c r="U20" s="39">
        <v>2.2000000000000002</v>
      </c>
      <c r="V20" s="39">
        <f t="shared" ca="1" si="0"/>
        <v>-7.1188289108317482E-2</v>
      </c>
      <c r="W20" s="39"/>
      <c r="X20" s="39"/>
      <c r="Y20" s="39"/>
      <c r="Z20" s="39"/>
      <c r="AA20" s="39">
        <v>20</v>
      </c>
      <c r="AB20" s="39" t="s">
        <v>136</v>
      </c>
      <c r="AC20" s="39"/>
      <c r="AD20" s="39"/>
      <c r="AE20" s="39"/>
      <c r="AF20" s="39"/>
      <c r="AG20" s="39"/>
      <c r="AH20" s="39"/>
      <c r="AI20" s="39"/>
    </row>
    <row r="21" spans="1:35">
      <c r="A21" s="99">
        <v>5408.5</v>
      </c>
      <c r="B21" s="99">
        <v>-1.0915499937254936E-2</v>
      </c>
      <c r="C21" s="100">
        <v>0.1</v>
      </c>
      <c r="D21" s="101">
        <f>A21/A$18</f>
        <v>0.54085000000000005</v>
      </c>
      <c r="E21" s="101">
        <f>B21/B$18</f>
        <v>-1.0915499937254936E-2</v>
      </c>
      <c r="F21" s="41">
        <f>$C21*D21</f>
        <v>5.4085000000000008E-2</v>
      </c>
      <c r="G21" s="41">
        <f>$C21*E21</f>
        <v>-1.0915499937254936E-3</v>
      </c>
      <c r="H21" s="41">
        <f>C21*D21*D21</f>
        <v>2.9251872250000008E-2</v>
      </c>
      <c r="I21" s="41">
        <f>C21*D21*D21*D21</f>
        <v>1.5820875106412505E-2</v>
      </c>
      <c r="J21" s="41">
        <f>C21*D21*D21*D21*D21</f>
        <v>8.5567203013032049E-3</v>
      </c>
      <c r="K21" s="41">
        <f>C21*E21*D21</f>
        <v>-5.9036481410643332E-4</v>
      </c>
      <c r="L21" s="41">
        <f>C21*E21*D21*D21</f>
        <v>-3.1929880970946449E-4</v>
      </c>
      <c r="M21" s="41">
        <f t="shared" ref="M21:M84" ca="1" si="4">+E$4+E$5*D21+E$6*D21^2</f>
        <v>-6.3368190301008702E-3</v>
      </c>
      <c r="N21" s="41">
        <f ca="1">C21*(M21-E21)^2</f>
        <v>2.0964318849537176E-6</v>
      </c>
      <c r="O21" s="102">
        <f ca="1">(C21*O$1-O$2*F21+O$3*H21)^2</f>
        <v>451.04415735945423</v>
      </c>
      <c r="P21" s="41">
        <f ca="1">(-C21*O$2+O$4*F21-O$5*H21)^2</f>
        <v>973.20776962989169</v>
      </c>
      <c r="Q21" s="41">
        <f ca="1">+(C21*O$3-F21*O$5+H21*O$6)^2</f>
        <v>101.84200698035163</v>
      </c>
      <c r="R21" s="39">
        <f t="shared" ref="R21:R84" ca="1" si="5">+E21-M21</f>
        <v>-4.5786809071540653E-3</v>
      </c>
      <c r="S21" s="39"/>
      <c r="T21" s="39"/>
      <c r="U21" s="39">
        <v>2.2999999999999998</v>
      </c>
      <c r="V21" s="39">
        <f t="shared" ca="1" si="0"/>
        <v>-7.5839022422383662E-2</v>
      </c>
      <c r="W21" s="39"/>
      <c r="X21" s="39"/>
      <c r="Y21" s="39"/>
      <c r="Z21" s="39"/>
      <c r="AA21" s="39">
        <v>21</v>
      </c>
      <c r="AB21" s="39" t="s">
        <v>137</v>
      </c>
      <c r="AC21" s="39"/>
      <c r="AD21" s="39"/>
      <c r="AE21" s="39"/>
      <c r="AF21" s="39"/>
      <c r="AG21" s="39"/>
      <c r="AH21" s="39"/>
      <c r="AI21" s="39"/>
    </row>
    <row r="22" spans="1:35">
      <c r="A22" s="99">
        <v>6678</v>
      </c>
      <c r="B22" s="99">
        <v>-1.1653999863483477E-2</v>
      </c>
      <c r="C22" s="99">
        <v>0.3</v>
      </c>
      <c r="D22" s="101">
        <f t="shared" ref="D22:E50" si="6">A22/A$18</f>
        <v>0.66779999999999995</v>
      </c>
      <c r="E22" s="101">
        <f t="shared" si="6"/>
        <v>-1.1653999863483477E-2</v>
      </c>
      <c r="F22" s="41">
        <f t="shared" ref="F22:G50" si="7">$C22*D22</f>
        <v>0.20033999999999999</v>
      </c>
      <c r="G22" s="41">
        <f t="shared" si="7"/>
        <v>-3.4961999590450432E-3</v>
      </c>
      <c r="H22" s="41">
        <f t="shared" ref="H22:H85" si="8">C22*D22*D22</f>
        <v>0.13378705199999999</v>
      </c>
      <c r="I22" s="41">
        <f t="shared" ref="I22:I85" si="9">C22*D22*D22*D22</f>
        <v>8.9342993325599987E-2</v>
      </c>
      <c r="J22" s="41">
        <f t="shared" ref="J22:J85" si="10">C22*D22*D22*D22*D22</f>
        <v>5.9663250942835665E-2</v>
      </c>
      <c r="K22" s="41">
        <f t="shared" ref="K22:K85" si="11">C22*E22*D22</f>
        <v>-2.3347623326502795E-3</v>
      </c>
      <c r="L22" s="41">
        <f t="shared" ref="L22:L85" si="12">C22*E22*D22*D22</f>
        <v>-1.5591542857438566E-3</v>
      </c>
      <c r="M22" s="41">
        <f t="shared" ca="1" si="4"/>
        <v>-1.0478471596581024E-2</v>
      </c>
      <c r="N22" s="41">
        <f t="shared" ref="N22:N85" ca="1" si="13">C22*(M22-E22)^2</f>
        <v>4.1456001188600585E-7</v>
      </c>
      <c r="O22" s="102">
        <f t="shared" ref="O22:O85" ca="1" si="14">(C22*O$1-O$2*F22+O$3*H22)^2</f>
        <v>1555.5602670224116</v>
      </c>
      <c r="P22" s="41">
        <f t="shared" ref="P22:P85" ca="1" si="15">(-C22*O$2+O$4*F22-O$5*H22)^2</f>
        <v>3036.2422096774635</v>
      </c>
      <c r="Q22" s="41">
        <f t="shared" ref="Q22:Q85" ca="1" si="16">+(C22*O$3-F22*O$5+H22*O$6)^2</f>
        <v>301.29794524259779</v>
      </c>
      <c r="R22" s="39">
        <f t="shared" ca="1" si="5"/>
        <v>-1.1755282669024536E-3</v>
      </c>
      <c r="S22" s="39"/>
      <c r="T22" s="39"/>
      <c r="U22" s="39">
        <v>2.4</v>
      </c>
      <c r="V22" s="39">
        <f t="shared" ca="1" si="0"/>
        <v>-8.0574116569566451E-2</v>
      </c>
      <c r="W22" s="39"/>
      <c r="X22" s="39"/>
      <c r="Y22" s="39"/>
      <c r="Z22" s="39"/>
      <c r="AA22" s="39">
        <v>22</v>
      </c>
      <c r="AB22" s="39" t="s">
        <v>71</v>
      </c>
      <c r="AC22" s="39"/>
      <c r="AD22" s="39"/>
      <c r="AE22" s="39"/>
      <c r="AF22" s="39"/>
      <c r="AG22" s="39"/>
      <c r="AH22" s="39"/>
      <c r="AI22" s="39"/>
    </row>
    <row r="23" spans="1:35">
      <c r="A23" s="99">
        <v>7642</v>
      </c>
      <c r="B23" s="99">
        <v>-1.4005999932123814E-2</v>
      </c>
      <c r="C23" s="99">
        <v>0.3</v>
      </c>
      <c r="D23" s="101">
        <f t="shared" si="6"/>
        <v>0.76419999999999999</v>
      </c>
      <c r="E23" s="101">
        <f t="shared" si="6"/>
        <v>-1.4005999932123814E-2</v>
      </c>
      <c r="F23" s="41">
        <f t="shared" si="7"/>
        <v>0.22925999999999999</v>
      </c>
      <c r="G23" s="41">
        <f t="shared" si="7"/>
        <v>-4.201799979637144E-3</v>
      </c>
      <c r="H23" s="41">
        <f t="shared" si="8"/>
        <v>0.17520049199999999</v>
      </c>
      <c r="I23" s="41">
        <f t="shared" si="9"/>
        <v>0.13388821598639999</v>
      </c>
      <c r="J23" s="41">
        <f t="shared" si="10"/>
        <v>0.10231737465680688</v>
      </c>
      <c r="K23" s="41">
        <f t="shared" si="11"/>
        <v>-3.2110155444387053E-3</v>
      </c>
      <c r="L23" s="41">
        <f t="shared" si="12"/>
        <v>-2.4538580790600586E-3</v>
      </c>
      <c r="M23" s="41">
        <f t="shared" ca="1" si="4"/>
        <v>-1.371427075781269E-2</v>
      </c>
      <c r="N23" s="41">
        <f t="shared" ca="1" si="13"/>
        <v>2.5531773343275018E-8</v>
      </c>
      <c r="O23" s="102">
        <f t="shared" ca="1" si="14"/>
        <v>543.13711060303501</v>
      </c>
      <c r="P23" s="41">
        <f t="shared" ca="1" si="15"/>
        <v>876.51306701943111</v>
      </c>
      <c r="Q23" s="41">
        <f t="shared" ca="1" si="16"/>
        <v>77.825839889580735</v>
      </c>
      <c r="R23" s="39">
        <f t="shared" ca="1" si="5"/>
        <v>-2.9172917431112382E-4</v>
      </c>
      <c r="S23" s="39"/>
      <c r="T23" s="39"/>
      <c r="U23" s="39"/>
      <c r="V23" s="39"/>
      <c r="W23" s="39"/>
      <c r="X23" s="39"/>
      <c r="Y23" s="39"/>
      <c r="Z23" s="39"/>
      <c r="AA23" s="39">
        <v>23</v>
      </c>
      <c r="AB23" s="39" t="s">
        <v>138</v>
      </c>
      <c r="AC23" s="39"/>
      <c r="AD23" s="39"/>
      <c r="AE23" s="39"/>
      <c r="AF23" s="39"/>
      <c r="AG23" s="39"/>
      <c r="AH23" s="39"/>
      <c r="AI23" s="39"/>
    </row>
    <row r="24" spans="1:35">
      <c r="A24" s="99">
        <v>7689.5</v>
      </c>
      <c r="B24" s="99">
        <v>-1.2698499929683749E-2</v>
      </c>
      <c r="C24" s="99">
        <v>1</v>
      </c>
      <c r="D24" s="101">
        <f t="shared" si="6"/>
        <v>0.76895000000000002</v>
      </c>
      <c r="E24" s="101">
        <f t="shared" si="6"/>
        <v>-1.2698499929683749E-2</v>
      </c>
      <c r="F24" s="41">
        <f t="shared" si="7"/>
        <v>0.76895000000000002</v>
      </c>
      <c r="G24" s="41">
        <f t="shared" si="7"/>
        <v>-1.2698499929683749E-2</v>
      </c>
      <c r="H24" s="41">
        <f t="shared" si="8"/>
        <v>0.59128410250000007</v>
      </c>
      <c r="I24" s="41">
        <f t="shared" si="9"/>
        <v>0.45466791061737505</v>
      </c>
      <c r="J24" s="41">
        <f t="shared" si="10"/>
        <v>0.34961688986923056</v>
      </c>
      <c r="K24" s="41">
        <f t="shared" si="11"/>
        <v>-9.764511520930318E-3</v>
      </c>
      <c r="L24" s="41">
        <f t="shared" si="12"/>
        <v>-7.508421134019368E-3</v>
      </c>
      <c r="M24" s="41">
        <f t="shared" ca="1" si="4"/>
        <v>-1.3875737680019498E-2</v>
      </c>
      <c r="N24" s="41">
        <f t="shared" ca="1" si="13"/>
        <v>1.3858887208155766E-6</v>
      </c>
      <c r="O24" s="102">
        <f t="shared" ca="1" si="14"/>
        <v>5655.7908266660106</v>
      </c>
      <c r="P24" s="41">
        <f t="shared" ca="1" si="15"/>
        <v>8982.5410520512723</v>
      </c>
      <c r="Q24" s="41">
        <f t="shared" ca="1" si="16"/>
        <v>789.55196555807652</v>
      </c>
      <c r="R24" s="39">
        <f t="shared" ca="1" si="5"/>
        <v>1.1772377503357495E-3</v>
      </c>
      <c r="S24" s="39"/>
      <c r="T24" s="39"/>
      <c r="U24" s="39"/>
      <c r="V24" s="39"/>
      <c r="W24" s="39"/>
      <c r="X24" s="39"/>
      <c r="Y24" s="39"/>
      <c r="Z24" s="39"/>
      <c r="AA24" s="39">
        <v>24</v>
      </c>
      <c r="AB24" s="39" t="s">
        <v>129</v>
      </c>
      <c r="AC24" s="39"/>
      <c r="AD24" s="39"/>
      <c r="AE24" s="39"/>
      <c r="AF24" s="39"/>
      <c r="AG24" s="39"/>
      <c r="AH24" s="39"/>
      <c r="AI24" s="39"/>
    </row>
    <row r="25" spans="1:35">
      <c r="A25" s="99">
        <v>7690</v>
      </c>
      <c r="B25" s="99">
        <v>-1.3269999930344056E-2</v>
      </c>
      <c r="C25" s="99">
        <v>1</v>
      </c>
      <c r="D25" s="101">
        <f t="shared" si="6"/>
        <v>0.76900000000000002</v>
      </c>
      <c r="E25" s="101">
        <f t="shared" si="6"/>
        <v>-1.3269999930344056E-2</v>
      </c>
      <c r="F25" s="41">
        <f t="shared" si="7"/>
        <v>0.76900000000000002</v>
      </c>
      <c r="G25" s="41">
        <f t="shared" si="7"/>
        <v>-1.3269999930344056E-2</v>
      </c>
      <c r="H25" s="41">
        <f t="shared" si="8"/>
        <v>0.59136100000000003</v>
      </c>
      <c r="I25" s="41">
        <f t="shared" si="9"/>
        <v>0.45475660900000003</v>
      </c>
      <c r="J25" s="41">
        <f t="shared" si="10"/>
        <v>0.34970783232100006</v>
      </c>
      <c r="K25" s="41">
        <f t="shared" si="11"/>
        <v>-1.020462994643458E-2</v>
      </c>
      <c r="L25" s="41">
        <f t="shared" si="12"/>
        <v>-7.8473604288081915E-3</v>
      </c>
      <c r="M25" s="41">
        <f t="shared" ca="1" si="4"/>
        <v>-1.3877438344162199E-2</v>
      </c>
      <c r="N25" s="41">
        <f t="shared" ca="1" si="13"/>
        <v>3.6898142658190157E-7</v>
      </c>
      <c r="O25" s="102">
        <f t="shared" ca="1" si="14"/>
        <v>5651.8788759139179</v>
      </c>
      <c r="P25" s="41">
        <f t="shared" ca="1" si="15"/>
        <v>8974.7668631381002</v>
      </c>
      <c r="Q25" s="41">
        <f t="shared" ca="1" si="16"/>
        <v>788.78143809725816</v>
      </c>
      <c r="R25" s="39">
        <f t="shared" ca="1" si="5"/>
        <v>6.0743841381814302E-4</v>
      </c>
      <c r="S25" s="39"/>
      <c r="T25" s="39"/>
      <c r="U25" s="39"/>
      <c r="V25" s="39"/>
      <c r="W25" s="39"/>
      <c r="X25" s="39"/>
      <c r="Y25" s="39"/>
      <c r="Z25" s="39"/>
      <c r="AA25" s="39">
        <v>25</v>
      </c>
      <c r="AB25" s="39" t="s">
        <v>130</v>
      </c>
      <c r="AC25" s="39"/>
      <c r="AD25" s="39"/>
      <c r="AE25" s="39"/>
      <c r="AF25" s="39"/>
      <c r="AG25" s="39"/>
      <c r="AH25" s="39"/>
      <c r="AI25" s="39"/>
    </row>
    <row r="26" spans="1:35">
      <c r="A26" s="99">
        <v>7758.5</v>
      </c>
      <c r="B26" s="99">
        <v>-1.3165499927708879E-2</v>
      </c>
      <c r="C26" s="99">
        <v>1</v>
      </c>
      <c r="D26" s="101">
        <f t="shared" si="6"/>
        <v>0.77585000000000004</v>
      </c>
      <c r="E26" s="101">
        <f t="shared" si="6"/>
        <v>-1.3165499927708879E-2</v>
      </c>
      <c r="F26" s="41">
        <f t="shared" si="7"/>
        <v>0.77585000000000004</v>
      </c>
      <c r="G26" s="41">
        <f t="shared" si="7"/>
        <v>-1.3165499927708879E-2</v>
      </c>
      <c r="H26" s="41">
        <f t="shared" si="8"/>
        <v>0.6019432225000001</v>
      </c>
      <c r="I26" s="41">
        <f t="shared" si="9"/>
        <v>0.46701764917662508</v>
      </c>
      <c r="J26" s="41">
        <f t="shared" si="10"/>
        <v>0.3623356431136846</v>
      </c>
      <c r="K26" s="41">
        <f t="shared" si="11"/>
        <v>-1.0214453118912935E-2</v>
      </c>
      <c r="L26" s="41">
        <f t="shared" si="12"/>
        <v>-7.9248834523086009E-3</v>
      </c>
      <c r="M26" s="41">
        <f t="shared" ca="1" si="4"/>
        <v>-1.411062869745105E-2</v>
      </c>
      <c r="N26" s="41">
        <f t="shared" ca="1" si="13"/>
        <v>8.9326839139434963E-7</v>
      </c>
      <c r="O26" s="102">
        <f t="shared" ca="1" si="14"/>
        <v>5131.141981518982</v>
      </c>
      <c r="P26" s="41">
        <f t="shared" ca="1" si="15"/>
        <v>7946.3823827169326</v>
      </c>
      <c r="Q26" s="41">
        <f t="shared" ca="1" si="16"/>
        <v>687.26322192378768</v>
      </c>
      <c r="R26" s="39">
        <f t="shared" ca="1" si="5"/>
        <v>9.4512876974217098E-4</v>
      </c>
      <c r="S26" s="39"/>
      <c r="T26" s="39"/>
      <c r="U26" s="39"/>
      <c r="V26" s="39"/>
      <c r="W26" s="39"/>
      <c r="X26" s="39"/>
      <c r="Y26" s="39"/>
      <c r="Z26" s="39"/>
      <c r="AA26" s="39">
        <v>26</v>
      </c>
      <c r="AB26" s="39" t="s">
        <v>139</v>
      </c>
      <c r="AC26" s="39"/>
      <c r="AD26" s="39"/>
      <c r="AE26" s="39"/>
      <c r="AF26" s="39"/>
      <c r="AG26" s="39"/>
      <c r="AH26" s="39"/>
      <c r="AI26" s="39"/>
    </row>
    <row r="27" spans="1:35">
      <c r="A27" s="99">
        <v>7759</v>
      </c>
      <c r="B27" s="99">
        <v>-1.483699992968468E-2</v>
      </c>
      <c r="C27" s="99">
        <v>1</v>
      </c>
      <c r="D27" s="101">
        <f t="shared" si="6"/>
        <v>0.77590000000000003</v>
      </c>
      <c r="E27" s="101">
        <f t="shared" si="6"/>
        <v>-1.483699992968468E-2</v>
      </c>
      <c r="F27" s="41">
        <f t="shared" si="7"/>
        <v>0.77590000000000003</v>
      </c>
      <c r="G27" s="41">
        <f t="shared" si="7"/>
        <v>-1.483699992968468E-2</v>
      </c>
      <c r="H27" s="41">
        <f t="shared" si="8"/>
        <v>0.60202081000000007</v>
      </c>
      <c r="I27" s="41">
        <f t="shared" si="9"/>
        <v>0.46710794647900006</v>
      </c>
      <c r="J27" s="41">
        <f t="shared" si="10"/>
        <v>0.36242905567305617</v>
      </c>
      <c r="K27" s="41">
        <f t="shared" si="11"/>
        <v>-1.1512028245442344E-2</v>
      </c>
      <c r="L27" s="41">
        <f t="shared" si="12"/>
        <v>-8.9321827156387153E-3</v>
      </c>
      <c r="M27" s="41">
        <f t="shared" ca="1" si="4"/>
        <v>-1.4112332272042491E-2</v>
      </c>
      <c r="N27" s="41">
        <f t="shared" ca="1" si="13"/>
        <v>5.2514321403261682E-7</v>
      </c>
      <c r="O27" s="102">
        <f t="shared" ca="1" si="14"/>
        <v>5127.4510510170139</v>
      </c>
      <c r="P27" s="41">
        <f t="shared" ca="1" si="15"/>
        <v>7939.1413992007656</v>
      </c>
      <c r="Q27" s="41">
        <f t="shared" ca="1" si="16"/>
        <v>686.55147376510865</v>
      </c>
      <c r="R27" s="39">
        <f t="shared" ca="1" si="5"/>
        <v>-7.2466765764218899E-4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>
      <c r="A28" s="99">
        <v>7858</v>
      </c>
      <c r="B28" s="99">
        <v>-1.4793999973335303E-2</v>
      </c>
      <c r="C28" s="99">
        <v>0.5</v>
      </c>
      <c r="D28" s="101">
        <f t="shared" si="6"/>
        <v>0.78580000000000005</v>
      </c>
      <c r="E28" s="101">
        <f t="shared" si="6"/>
        <v>-1.4793999973335303E-2</v>
      </c>
      <c r="F28" s="41">
        <f t="shared" si="7"/>
        <v>0.39290000000000003</v>
      </c>
      <c r="G28" s="41">
        <f t="shared" si="7"/>
        <v>-7.3969999866676517E-3</v>
      </c>
      <c r="H28" s="41">
        <f t="shared" si="8"/>
        <v>0.30874082000000003</v>
      </c>
      <c r="I28" s="41">
        <f t="shared" si="9"/>
        <v>0.24260853635600005</v>
      </c>
      <c r="J28" s="41">
        <f t="shared" si="10"/>
        <v>0.19064178786854485</v>
      </c>
      <c r="K28" s="41">
        <f t="shared" si="11"/>
        <v>-5.8125625895234408E-3</v>
      </c>
      <c r="L28" s="41">
        <f t="shared" si="12"/>
        <v>-4.5675116828475196E-3</v>
      </c>
      <c r="M28" s="41">
        <f t="shared" ca="1" si="4"/>
        <v>-1.4450055539341543E-2</v>
      </c>
      <c r="N28" s="41">
        <f t="shared" ca="1" si="13"/>
        <v>5.9148886837643924E-8</v>
      </c>
      <c r="O28" s="102">
        <f t="shared" ca="1" si="14"/>
        <v>1106.8670151621398</v>
      </c>
      <c r="P28" s="41">
        <f t="shared" ca="1" si="15"/>
        <v>1644.9185290338162</v>
      </c>
      <c r="Q28" s="41">
        <f t="shared" ca="1" si="16"/>
        <v>138.45075452642894</v>
      </c>
      <c r="R28" s="39">
        <f t="shared" ca="1" si="5"/>
        <v>-3.4394443399375987E-4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>
      <c r="A29" s="99">
        <v>7929.5</v>
      </c>
      <c r="B29" s="99">
        <v>-1.6418499704741407E-2</v>
      </c>
      <c r="C29" s="99">
        <v>0.2</v>
      </c>
      <c r="D29" s="101">
        <f t="shared" si="6"/>
        <v>0.79295000000000004</v>
      </c>
      <c r="E29" s="101">
        <f t="shared" si="6"/>
        <v>-1.6418499704741407E-2</v>
      </c>
      <c r="F29" s="41">
        <f t="shared" si="7"/>
        <v>0.15859000000000001</v>
      </c>
      <c r="G29" s="41">
        <f t="shared" si="7"/>
        <v>-3.2836999409482817E-3</v>
      </c>
      <c r="H29" s="41">
        <f t="shared" si="8"/>
        <v>0.12575394050000002</v>
      </c>
      <c r="I29" s="41">
        <f t="shared" si="9"/>
        <v>9.9716587119475023E-2</v>
      </c>
      <c r="J29" s="41">
        <f t="shared" si="10"/>
        <v>7.907026775638773E-2</v>
      </c>
      <c r="K29" s="41">
        <f t="shared" si="11"/>
        <v>-2.6038098681749403E-3</v>
      </c>
      <c r="L29" s="41">
        <f t="shared" si="12"/>
        <v>-2.0646910349693191E-3</v>
      </c>
      <c r="M29" s="41">
        <f t="shared" ca="1" si="4"/>
        <v>-1.4694480998859573E-2</v>
      </c>
      <c r="N29" s="41">
        <f t="shared" ca="1" si="13"/>
        <v>5.944480996460952E-7</v>
      </c>
      <c r="O29" s="102">
        <f t="shared" ca="1" si="14"/>
        <v>158.37246774475281</v>
      </c>
      <c r="P29" s="41">
        <f t="shared" ca="1" si="15"/>
        <v>227.51147115211191</v>
      </c>
      <c r="Q29" s="41">
        <f t="shared" ca="1" si="16"/>
        <v>18.713150079828058</v>
      </c>
      <c r="R29" s="39">
        <f t="shared" ca="1" si="5"/>
        <v>-1.7240187058818347E-3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>
      <c r="A30" s="99">
        <v>8662</v>
      </c>
      <c r="B30" s="99">
        <v>-1.5865999899688177E-2</v>
      </c>
      <c r="C30" s="99">
        <v>1</v>
      </c>
      <c r="D30" s="101">
        <f t="shared" si="6"/>
        <v>0.86619999999999997</v>
      </c>
      <c r="E30" s="101">
        <f t="shared" si="6"/>
        <v>-1.5865999899688177E-2</v>
      </c>
      <c r="F30" s="41">
        <f t="shared" si="7"/>
        <v>0.86619999999999997</v>
      </c>
      <c r="G30" s="41">
        <f t="shared" si="7"/>
        <v>-1.5865999899688177E-2</v>
      </c>
      <c r="H30" s="41">
        <f t="shared" si="8"/>
        <v>0.7503024399999999</v>
      </c>
      <c r="I30" s="41">
        <f t="shared" si="9"/>
        <v>0.6499119735279999</v>
      </c>
      <c r="J30" s="41">
        <f t="shared" si="10"/>
        <v>0.56295375146995352</v>
      </c>
      <c r="K30" s="41">
        <f t="shared" si="11"/>
        <v>-1.3743129113109898E-2</v>
      </c>
      <c r="L30" s="41">
        <f t="shared" si="12"/>
        <v>-1.1904298437775794E-2</v>
      </c>
      <c r="M30" s="41">
        <f t="shared" ca="1" si="4"/>
        <v>-1.7223401319932281E-2</v>
      </c>
      <c r="N30" s="41">
        <f t="shared" ca="1" si="13"/>
        <v>1.842538615680712E-6</v>
      </c>
      <c r="O30" s="102">
        <f t="shared" ca="1" si="14"/>
        <v>782.32733690237671</v>
      </c>
      <c r="P30" s="41">
        <f t="shared" ca="1" si="15"/>
        <v>417.99737891429834</v>
      </c>
      <c r="Q30" s="41">
        <f t="shared" ca="1" si="16"/>
        <v>10.804555649808476</v>
      </c>
      <c r="R30" s="39">
        <f t="shared" ca="1" si="5"/>
        <v>1.3574014202441045E-3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>
      <c r="A31" s="99">
        <v>8662.5</v>
      </c>
      <c r="B31" s="99">
        <v>-1.6737500118324533E-2</v>
      </c>
      <c r="C31" s="99">
        <v>1</v>
      </c>
      <c r="D31" s="101">
        <f t="shared" si="6"/>
        <v>0.86624999999999996</v>
      </c>
      <c r="E31" s="101">
        <f t="shared" si="6"/>
        <v>-1.6737500118324533E-2</v>
      </c>
      <c r="F31" s="41">
        <f t="shared" si="7"/>
        <v>0.86624999999999996</v>
      </c>
      <c r="G31" s="41">
        <f t="shared" si="7"/>
        <v>-1.6737500118324533E-2</v>
      </c>
      <c r="H31" s="41">
        <f t="shared" si="8"/>
        <v>0.75038906249999993</v>
      </c>
      <c r="I31" s="41">
        <f t="shared" si="9"/>
        <v>0.65002452539062494</v>
      </c>
      <c r="J31" s="41">
        <f t="shared" si="10"/>
        <v>0.56308374511962889</v>
      </c>
      <c r="K31" s="41">
        <f t="shared" si="11"/>
        <v>-1.4498859477498627E-2</v>
      </c>
      <c r="L31" s="41">
        <f t="shared" si="12"/>
        <v>-1.2559637022383186E-2</v>
      </c>
      <c r="M31" s="41">
        <f t="shared" ca="1" si="4"/>
        <v>-1.7225143004530083E-2</v>
      </c>
      <c r="N31" s="41">
        <f t="shared" ca="1" si="13"/>
        <v>2.3779558446687884E-7</v>
      </c>
      <c r="O31" s="102">
        <f t="shared" ca="1" si="14"/>
        <v>781.06607423401988</v>
      </c>
      <c r="P31" s="41">
        <f t="shared" ca="1" si="15"/>
        <v>416.55079820398169</v>
      </c>
      <c r="Q31" s="41">
        <f t="shared" ca="1" si="16"/>
        <v>10.727132331715996</v>
      </c>
      <c r="R31" s="39">
        <f t="shared" ca="1" si="5"/>
        <v>4.8764288620554985E-4</v>
      </c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>
      <c r="A32" s="99">
        <v>9950</v>
      </c>
      <c r="B32" s="99">
        <v>-2.2849999928439502E-2</v>
      </c>
      <c r="C32" s="99">
        <v>1</v>
      </c>
      <c r="D32" s="101">
        <f t="shared" si="6"/>
        <v>0.995</v>
      </c>
      <c r="E32" s="101">
        <f t="shared" si="6"/>
        <v>-2.2849999928439502E-2</v>
      </c>
      <c r="F32" s="41">
        <f t="shared" si="7"/>
        <v>0.995</v>
      </c>
      <c r="G32" s="41">
        <f t="shared" si="7"/>
        <v>-2.2849999928439502E-2</v>
      </c>
      <c r="H32" s="41">
        <f t="shared" si="8"/>
        <v>0.99002500000000004</v>
      </c>
      <c r="I32" s="41">
        <f t="shared" si="9"/>
        <v>0.98507487500000002</v>
      </c>
      <c r="J32" s="41">
        <f t="shared" si="10"/>
        <v>0.98014950062500006</v>
      </c>
      <c r="K32" s="41">
        <f t="shared" si="11"/>
        <v>-2.2735749928797302E-2</v>
      </c>
      <c r="L32" s="41">
        <f t="shared" si="12"/>
        <v>-2.2622071179153314E-2</v>
      </c>
      <c r="M32" s="41">
        <f t="shared" ca="1" si="4"/>
        <v>-2.1779928628652894E-2</v>
      </c>
      <c r="N32" s="41">
        <f t="shared" ca="1" si="13"/>
        <v>1.1450525866269998E-6</v>
      </c>
      <c r="O32" s="102">
        <f t="shared" ca="1" si="14"/>
        <v>587.47541770198586</v>
      </c>
      <c r="P32" s="41">
        <f t="shared" ca="1" si="15"/>
        <v>3744.5708766590842</v>
      </c>
      <c r="Q32" s="41">
        <f t="shared" ca="1" si="16"/>
        <v>568.25603957809653</v>
      </c>
      <c r="R32" s="39">
        <f t="shared" ca="1" si="5"/>
        <v>-1.0700712997866076E-3</v>
      </c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>
      <c r="A33" s="99">
        <v>10970.5</v>
      </c>
      <c r="B33" s="99">
        <v>-2.4981499926070683E-2</v>
      </c>
      <c r="C33" s="99">
        <v>0.2</v>
      </c>
      <c r="D33" s="101">
        <f t="shared" si="6"/>
        <v>1.0970500000000001</v>
      </c>
      <c r="E33" s="101">
        <f t="shared" si="6"/>
        <v>-2.4981499926070683E-2</v>
      </c>
      <c r="F33" s="41">
        <f t="shared" si="7"/>
        <v>0.21941000000000002</v>
      </c>
      <c r="G33" s="41">
        <f t="shared" si="7"/>
        <v>-4.9962999852141369E-3</v>
      </c>
      <c r="H33" s="41">
        <f t="shared" si="8"/>
        <v>0.24070374050000004</v>
      </c>
      <c r="I33" s="41">
        <f t="shared" si="9"/>
        <v>0.26406403851552507</v>
      </c>
      <c r="J33" s="41">
        <f t="shared" si="10"/>
        <v>0.28969145345345682</v>
      </c>
      <c r="K33" s="41">
        <f t="shared" si="11"/>
        <v>-5.4811908987791695E-3</v>
      </c>
      <c r="L33" s="41">
        <f t="shared" si="12"/>
        <v>-6.0131404755056879E-3</v>
      </c>
      <c r="M33" s="41">
        <f t="shared" ca="1" si="4"/>
        <v>-2.5489497126661452E-2</v>
      </c>
      <c r="N33" s="41">
        <f t="shared" ca="1" si="13"/>
        <v>5.161223116161166E-8</v>
      </c>
      <c r="O33" s="102">
        <f t="shared" ca="1" si="14"/>
        <v>131.00046811853795</v>
      </c>
      <c r="P33" s="41">
        <f t="shared" ca="1" si="15"/>
        <v>504.23295186296667</v>
      </c>
      <c r="Q33" s="41">
        <f t="shared" ca="1" si="16"/>
        <v>66.2214345368794</v>
      </c>
      <c r="R33" s="39">
        <f t="shared" ca="1" si="5"/>
        <v>5.079972005907693E-4</v>
      </c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>
      <c r="A34" s="99">
        <v>12006</v>
      </c>
      <c r="B34" s="99">
        <v>-3.3757999925001059E-2</v>
      </c>
      <c r="C34" s="99">
        <v>0.3</v>
      </c>
      <c r="D34" s="101">
        <f t="shared" si="6"/>
        <v>1.2005999999999999</v>
      </c>
      <c r="E34" s="101">
        <f t="shared" si="6"/>
        <v>-3.3757999925001059E-2</v>
      </c>
      <c r="F34" s="41">
        <f t="shared" si="7"/>
        <v>0.36017999999999994</v>
      </c>
      <c r="G34" s="41">
        <f t="shared" si="7"/>
        <v>-1.0127399977500317E-2</v>
      </c>
      <c r="H34" s="41">
        <f t="shared" si="8"/>
        <v>0.43243210799999987</v>
      </c>
      <c r="I34" s="41">
        <f t="shared" si="9"/>
        <v>0.51917798886479982</v>
      </c>
      <c r="J34" s="41">
        <f t="shared" si="10"/>
        <v>0.62332509343107856</v>
      </c>
      <c r="K34" s="41">
        <f t="shared" si="11"/>
        <v>-1.2158956412986879E-2</v>
      </c>
      <c r="L34" s="41">
        <f t="shared" si="12"/>
        <v>-1.4598043069432047E-2</v>
      </c>
      <c r="M34" s="41">
        <f t="shared" ca="1" si="4"/>
        <v>-2.9343392974960865E-2</v>
      </c>
      <c r="N34" s="41">
        <f t="shared" ca="1" si="13"/>
        <v>5.8466263570029543E-6</v>
      </c>
      <c r="O34" s="102">
        <f t="shared" ca="1" si="14"/>
        <v>622.00750106385647</v>
      </c>
      <c r="P34" s="41">
        <f t="shared" ca="1" si="15"/>
        <v>2074.4035239397617</v>
      </c>
      <c r="Q34" s="41">
        <f t="shared" ca="1" si="16"/>
        <v>258.48488532737241</v>
      </c>
      <c r="R34" s="39">
        <f t="shared" ca="1" si="5"/>
        <v>-4.4146069500401938E-3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>
      <c r="A35" s="99">
        <v>12009</v>
      </c>
      <c r="B35" s="99">
        <v>-3.1786999934411142E-2</v>
      </c>
      <c r="C35" s="99">
        <v>1</v>
      </c>
      <c r="D35" s="101">
        <f t="shared" si="6"/>
        <v>1.2009000000000001</v>
      </c>
      <c r="E35" s="101">
        <f t="shared" si="6"/>
        <v>-3.1786999934411142E-2</v>
      </c>
      <c r="F35" s="41">
        <f t="shared" si="7"/>
        <v>1.2009000000000001</v>
      </c>
      <c r="G35" s="41">
        <f t="shared" si="7"/>
        <v>-3.1786999934411142E-2</v>
      </c>
      <c r="H35" s="41">
        <f t="shared" si="8"/>
        <v>1.4421608100000003</v>
      </c>
      <c r="I35" s="41">
        <f t="shared" si="9"/>
        <v>1.7318909167290004</v>
      </c>
      <c r="J35" s="41">
        <f t="shared" si="10"/>
        <v>2.0798278018998566</v>
      </c>
      <c r="K35" s="41">
        <f t="shared" si="11"/>
        <v>-3.8173008221234345E-2</v>
      </c>
      <c r="L35" s="41">
        <f t="shared" si="12"/>
        <v>-4.5841965572880325E-2</v>
      </c>
      <c r="M35" s="41">
        <f t="shared" ca="1" si="4"/>
        <v>-2.9354689706778646E-2</v>
      </c>
      <c r="N35" s="41">
        <f t="shared" ca="1" si="13"/>
        <v>5.9161330434456457E-6</v>
      </c>
      <c r="O35" s="102">
        <f t="shared" ca="1" si="14"/>
        <v>6921.8358569350994</v>
      </c>
      <c r="P35" s="41">
        <f t="shared" ca="1" si="15"/>
        <v>23078.261658842643</v>
      </c>
      <c r="Q35" s="41">
        <f t="shared" ca="1" si="16"/>
        <v>2875.4041443775436</v>
      </c>
      <c r="R35" s="39">
        <f t="shared" ca="1" si="5"/>
        <v>-2.4323102276324962E-3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>
      <c r="A36" s="99">
        <v>12027</v>
      </c>
      <c r="B36" s="99">
        <v>-2.8560999926412478E-2</v>
      </c>
      <c r="C36" s="99">
        <v>0.8</v>
      </c>
      <c r="D36" s="101">
        <f t="shared" si="6"/>
        <v>1.2027000000000001</v>
      </c>
      <c r="E36" s="101">
        <f t="shared" si="6"/>
        <v>-2.8560999926412478E-2</v>
      </c>
      <c r="F36" s="41">
        <f t="shared" si="7"/>
        <v>0.96216000000000013</v>
      </c>
      <c r="G36" s="41">
        <f t="shared" si="7"/>
        <v>-2.2848799941129982E-2</v>
      </c>
      <c r="H36" s="41">
        <f t="shared" si="8"/>
        <v>1.1571898320000003</v>
      </c>
      <c r="I36" s="41">
        <f t="shared" si="9"/>
        <v>1.3917522109464004</v>
      </c>
      <c r="J36" s="41">
        <f t="shared" si="10"/>
        <v>1.673860384105236</v>
      </c>
      <c r="K36" s="41">
        <f t="shared" si="11"/>
        <v>-2.7480251689197033E-2</v>
      </c>
      <c r="L36" s="41">
        <f t="shared" si="12"/>
        <v>-3.3050498706597278E-2</v>
      </c>
      <c r="M36" s="41">
        <f t="shared" ca="1" si="4"/>
        <v>-2.9422486041882735E-2</v>
      </c>
      <c r="N36" s="41">
        <f t="shared" ca="1" si="13"/>
        <v>5.9372666171842568E-7</v>
      </c>
      <c r="O36" s="102">
        <f t="shared" ca="1" si="14"/>
        <v>4470.8041800583633</v>
      </c>
      <c r="P36" s="41">
        <f t="shared" ca="1" si="15"/>
        <v>14882.55331184868</v>
      </c>
      <c r="Q36" s="41">
        <f t="shared" ca="1" si="16"/>
        <v>1853.0970718089764</v>
      </c>
      <c r="R36" s="39">
        <f t="shared" ca="1" si="5"/>
        <v>8.6148611547025647E-4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>
      <c r="A37" s="99">
        <v>12048</v>
      </c>
      <c r="B37" s="99">
        <v>-3.0463999930361751E-2</v>
      </c>
      <c r="C37" s="99">
        <v>0.05</v>
      </c>
      <c r="D37" s="101">
        <f t="shared" si="6"/>
        <v>1.2048000000000001</v>
      </c>
      <c r="E37" s="101">
        <f t="shared" si="6"/>
        <v>-3.0463999930361751E-2</v>
      </c>
      <c r="F37" s="41">
        <f t="shared" si="7"/>
        <v>6.0240000000000009E-2</v>
      </c>
      <c r="G37" s="41">
        <f t="shared" si="7"/>
        <v>-1.5231999965180877E-3</v>
      </c>
      <c r="H37" s="41">
        <f t="shared" si="8"/>
        <v>7.257715200000002E-2</v>
      </c>
      <c r="I37" s="41">
        <f t="shared" si="9"/>
        <v>8.7440952729600036E-2</v>
      </c>
      <c r="J37" s="41">
        <f t="shared" si="10"/>
        <v>0.10534885984862213</v>
      </c>
      <c r="K37" s="41">
        <f t="shared" si="11"/>
        <v>-1.8351513558049922E-3</v>
      </c>
      <c r="L37" s="41">
        <f t="shared" si="12"/>
        <v>-2.2109903534738547E-3</v>
      </c>
      <c r="M37" s="41">
        <f t="shared" ca="1" si="4"/>
        <v>-2.9501616311931995E-2</v>
      </c>
      <c r="N37" s="41">
        <f t="shared" ca="1" si="13"/>
        <v>4.6309111451097508E-8</v>
      </c>
      <c r="O37" s="102">
        <f t="shared" ca="1" si="14"/>
        <v>17.649850952244662</v>
      </c>
      <c r="P37" s="41">
        <f t="shared" ca="1" si="15"/>
        <v>58.645998684373382</v>
      </c>
      <c r="Q37" s="41">
        <f t="shared" ca="1" si="16"/>
        <v>7.2969533007338327</v>
      </c>
      <c r="R37" s="39">
        <f t="shared" ca="1" si="5"/>
        <v>-9.62383618429756E-4</v>
      </c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>
      <c r="A38" s="99">
        <v>14404.5</v>
      </c>
      <c r="B38" s="99">
        <v>-3.7343499927374069E-2</v>
      </c>
      <c r="C38" s="99">
        <v>0.3</v>
      </c>
      <c r="D38" s="101">
        <f t="shared" si="6"/>
        <v>1.44045</v>
      </c>
      <c r="E38" s="101">
        <f t="shared" si="6"/>
        <v>-3.7343499927374069E-2</v>
      </c>
      <c r="F38" s="41">
        <f t="shared" si="7"/>
        <v>0.43213499999999999</v>
      </c>
      <c r="G38" s="41">
        <f t="shared" si="7"/>
        <v>-1.1203049978212221E-2</v>
      </c>
      <c r="H38" s="41">
        <f t="shared" si="8"/>
        <v>0.62246886074999996</v>
      </c>
      <c r="I38" s="41">
        <f t="shared" si="9"/>
        <v>0.89663527046733749</v>
      </c>
      <c r="J38" s="41">
        <f t="shared" si="10"/>
        <v>1.2915582753446764</v>
      </c>
      <c r="K38" s="41">
        <f t="shared" si="11"/>
        <v>-1.6137433341115795E-2</v>
      </c>
      <c r="L38" s="41">
        <f t="shared" si="12"/>
        <v>-2.3245165856210247E-2</v>
      </c>
      <c r="M38" s="41">
        <f t="shared" ca="1" si="4"/>
        <v>-3.8617482149364099E-2</v>
      </c>
      <c r="N38" s="41">
        <f t="shared" ca="1" si="13"/>
        <v>4.869092105839965E-7</v>
      </c>
      <c r="O38" s="102">
        <f t="shared" ca="1" si="14"/>
        <v>1166.705535556581</v>
      </c>
      <c r="P38" s="41">
        <f t="shared" ca="1" si="15"/>
        <v>3452.5969280345903</v>
      </c>
      <c r="Q38" s="41">
        <f t="shared" ca="1" si="16"/>
        <v>407.04879123158929</v>
      </c>
      <c r="R38" s="39">
        <f t="shared" ca="1" si="5"/>
        <v>1.2739822219900304E-3</v>
      </c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>
      <c r="A39" s="99">
        <v>15306</v>
      </c>
      <c r="B39" s="99">
        <v>-4.2157999923801981E-2</v>
      </c>
      <c r="C39" s="99">
        <v>1</v>
      </c>
      <c r="D39" s="101">
        <f t="shared" si="6"/>
        <v>1.5306</v>
      </c>
      <c r="E39" s="101">
        <f t="shared" si="6"/>
        <v>-4.2157999923801981E-2</v>
      </c>
      <c r="F39" s="41">
        <f t="shared" si="7"/>
        <v>1.5306</v>
      </c>
      <c r="G39" s="41">
        <f t="shared" si="7"/>
        <v>-4.2157999923801981E-2</v>
      </c>
      <c r="H39" s="41">
        <f t="shared" si="8"/>
        <v>2.34273636</v>
      </c>
      <c r="I39" s="41">
        <f t="shared" si="9"/>
        <v>3.5857922726159996</v>
      </c>
      <c r="J39" s="41">
        <f t="shared" si="10"/>
        <v>5.4884136524660487</v>
      </c>
      <c r="K39" s="41">
        <f t="shared" si="11"/>
        <v>-6.4527034683371315E-2</v>
      </c>
      <c r="L39" s="41">
        <f t="shared" si="12"/>
        <v>-9.8765079286368129E-2</v>
      </c>
      <c r="M39" s="41">
        <f t="shared" ca="1" si="4"/>
        <v>-4.2228725124705088E-2</v>
      </c>
      <c r="N39" s="41">
        <f t="shared" ca="1" si="13"/>
        <v>5.0020540427848896E-9</v>
      </c>
      <c r="O39" s="102">
        <f t="shared" ca="1" si="14"/>
        <v>13185.514100974913</v>
      </c>
      <c r="P39" s="41">
        <f t="shared" ca="1" si="15"/>
        <v>38119.750645570588</v>
      </c>
      <c r="Q39" s="41">
        <f t="shared" ca="1" si="16"/>
        <v>4425.5021821193131</v>
      </c>
      <c r="R39" s="39">
        <f t="shared" ca="1" si="5"/>
        <v>7.0725200903107299E-5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>
      <c r="A40" s="99">
        <v>15554</v>
      </c>
      <c r="B40" s="99">
        <v>-4.3071999927633442E-2</v>
      </c>
      <c r="C40" s="99">
        <v>0.1</v>
      </c>
      <c r="D40" s="101">
        <f t="shared" si="6"/>
        <v>1.5553999999999999</v>
      </c>
      <c r="E40" s="101">
        <f t="shared" si="6"/>
        <v>-4.3071999927633442E-2</v>
      </c>
      <c r="F40" s="41">
        <f t="shared" si="7"/>
        <v>0.15554000000000001</v>
      </c>
      <c r="G40" s="41">
        <f t="shared" si="7"/>
        <v>-4.307199992763344E-3</v>
      </c>
      <c r="H40" s="41">
        <f t="shared" si="8"/>
        <v>0.24192691599999999</v>
      </c>
      <c r="I40" s="41">
        <f t="shared" si="9"/>
        <v>0.37629312514639995</v>
      </c>
      <c r="J40" s="41">
        <f t="shared" si="10"/>
        <v>0.58528632685271043</v>
      </c>
      <c r="K40" s="41">
        <f t="shared" si="11"/>
        <v>-6.6994188687441048E-3</v>
      </c>
      <c r="L40" s="41">
        <f t="shared" si="12"/>
        <v>-1.0420276108444581E-2</v>
      </c>
      <c r="M40" s="41">
        <f t="shared" ca="1" si="4"/>
        <v>-4.3234192076240206E-2</v>
      </c>
      <c r="N40" s="41">
        <f t="shared" ca="1" si="13"/>
        <v>2.6306293069678711E-9</v>
      </c>
      <c r="O40" s="102">
        <f t="shared" ca="1" si="14"/>
        <v>130.14681416015665</v>
      </c>
      <c r="P40" s="41">
        <f t="shared" ca="1" si="15"/>
        <v>374.13827933429712</v>
      </c>
      <c r="Q40" s="41">
        <f t="shared" ca="1" si="16"/>
        <v>43.24742964664302</v>
      </c>
      <c r="R40" s="39">
        <f t="shared" ca="1" si="5"/>
        <v>1.6219214860676429E-4</v>
      </c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>
      <c r="A41" s="99">
        <v>16466.5</v>
      </c>
      <c r="B41" s="99">
        <v>-4.5209499905467965E-2</v>
      </c>
      <c r="C41" s="99">
        <v>0.1</v>
      </c>
      <c r="D41" s="101">
        <f t="shared" si="6"/>
        <v>1.6466499999999999</v>
      </c>
      <c r="E41" s="101">
        <f t="shared" si="6"/>
        <v>-4.5209499905467965E-2</v>
      </c>
      <c r="F41" s="41">
        <f t="shared" si="7"/>
        <v>0.16466500000000001</v>
      </c>
      <c r="G41" s="41">
        <f t="shared" si="7"/>
        <v>-4.5209499905467963E-3</v>
      </c>
      <c r="H41" s="41">
        <f t="shared" si="8"/>
        <v>0.27114562225</v>
      </c>
      <c r="I41" s="41">
        <f t="shared" si="9"/>
        <v>0.4464819388779625</v>
      </c>
      <c r="J41" s="41">
        <f t="shared" si="10"/>
        <v>0.73519948465339691</v>
      </c>
      <c r="K41" s="41">
        <f t="shared" si="11"/>
        <v>-7.4444223019338816E-3</v>
      </c>
      <c r="L41" s="41">
        <f t="shared" si="12"/>
        <v>-1.2258357983479426E-2</v>
      </c>
      <c r="M41" s="41">
        <f t="shared" ca="1" si="4"/>
        <v>-4.6978410071320094E-2</v>
      </c>
      <c r="N41" s="41">
        <f t="shared" ca="1" si="13"/>
        <v>3.1290431748550075E-7</v>
      </c>
      <c r="O41" s="102">
        <f t="shared" ca="1" si="14"/>
        <v>115.7157385560087</v>
      </c>
      <c r="P41" s="41">
        <f t="shared" ca="1" si="15"/>
        <v>326.2736002401324</v>
      </c>
      <c r="Q41" s="41">
        <f t="shared" ca="1" si="16"/>
        <v>37.056310302433346</v>
      </c>
      <c r="R41" s="39">
        <f t="shared" ca="1" si="5"/>
        <v>1.7689101658521292E-3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>
      <c r="A42" s="99">
        <v>16467</v>
      </c>
      <c r="B42" s="99">
        <v>-4.6780999866314232E-2</v>
      </c>
      <c r="C42" s="99">
        <v>0.1</v>
      </c>
      <c r="D42" s="101">
        <f t="shared" si="6"/>
        <v>1.6467000000000001</v>
      </c>
      <c r="E42" s="101">
        <f t="shared" si="6"/>
        <v>-4.6780999866314232E-2</v>
      </c>
      <c r="F42" s="41">
        <f t="shared" si="7"/>
        <v>0.16467000000000001</v>
      </c>
      <c r="G42" s="41">
        <f t="shared" si="7"/>
        <v>-4.6780999866314231E-3</v>
      </c>
      <c r="H42" s="41">
        <f t="shared" si="8"/>
        <v>0.27116208900000005</v>
      </c>
      <c r="I42" s="41">
        <f t="shared" si="9"/>
        <v>0.44652261195630011</v>
      </c>
      <c r="J42" s="41">
        <f t="shared" si="10"/>
        <v>0.73528878510843942</v>
      </c>
      <c r="K42" s="41">
        <f t="shared" si="11"/>
        <v>-7.7034272479859648E-3</v>
      </c>
      <c r="L42" s="41">
        <f t="shared" si="12"/>
        <v>-1.2685233649258488E-2</v>
      </c>
      <c r="M42" s="41">
        <f t="shared" ca="1" si="4"/>
        <v>-4.698048095297893E-2</v>
      </c>
      <c r="N42" s="41">
        <f t="shared" ca="1" si="13"/>
        <v>3.9792703936928601E-9</v>
      </c>
      <c r="O42" s="102">
        <f t="shared" ca="1" si="14"/>
        <v>115.70457205677285</v>
      </c>
      <c r="P42" s="41">
        <f t="shared" ca="1" si="15"/>
        <v>326.23875066381976</v>
      </c>
      <c r="Q42" s="41">
        <f t="shared" ca="1" si="16"/>
        <v>37.051954000243889</v>
      </c>
      <c r="R42" s="39">
        <f t="shared" ca="1" si="5"/>
        <v>1.994810866646976E-4</v>
      </c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>
      <c r="A43" s="99">
        <v>18707</v>
      </c>
      <c r="B43" s="99">
        <v>-5.5300999927567318E-2</v>
      </c>
      <c r="C43" s="99">
        <v>1</v>
      </c>
      <c r="D43" s="101">
        <f t="shared" si="6"/>
        <v>1.8707</v>
      </c>
      <c r="E43" s="101">
        <f t="shared" si="6"/>
        <v>-5.5300999927567318E-2</v>
      </c>
      <c r="F43" s="41">
        <f t="shared" si="7"/>
        <v>1.8707</v>
      </c>
      <c r="G43" s="41">
        <f t="shared" si="7"/>
        <v>-5.5300999927567318E-2</v>
      </c>
      <c r="H43" s="41">
        <f t="shared" si="8"/>
        <v>3.4995184900000003</v>
      </c>
      <c r="I43" s="41">
        <f t="shared" si="9"/>
        <v>6.5465492392430003</v>
      </c>
      <c r="J43" s="41">
        <f t="shared" si="10"/>
        <v>12.24662966185188</v>
      </c>
      <c r="K43" s="41">
        <f t="shared" si="11"/>
        <v>-0.10345158056450018</v>
      </c>
      <c r="L43" s="41">
        <f t="shared" si="12"/>
        <v>-0.1935268717620105</v>
      </c>
      <c r="M43" s="41">
        <f t="shared" ca="1" si="4"/>
        <v>-5.6469722484739193E-2</v>
      </c>
      <c r="N43" s="41">
        <f t="shared" ca="1" si="13"/>
        <v>1.3659124156423669E-6</v>
      </c>
      <c r="O43" s="102">
        <f t="shared" ca="1" si="14"/>
        <v>4418.3639956692086</v>
      </c>
      <c r="P43" s="41">
        <f t="shared" ca="1" si="15"/>
        <v>11757.032467609495</v>
      </c>
      <c r="Q43" s="41">
        <f t="shared" ca="1" si="16"/>
        <v>1221.6320845736373</v>
      </c>
      <c r="R43" s="39">
        <f t="shared" ca="1" si="5"/>
        <v>1.1687225571718751E-3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>
      <c r="A44" s="99">
        <v>18707.5</v>
      </c>
      <c r="B44" s="99">
        <v>-5.7172499931766652E-2</v>
      </c>
      <c r="C44" s="99">
        <v>1</v>
      </c>
      <c r="D44" s="101">
        <f t="shared" si="6"/>
        <v>1.8707499999999999</v>
      </c>
      <c r="E44" s="101">
        <f t="shared" si="6"/>
        <v>-5.7172499931766652E-2</v>
      </c>
      <c r="F44" s="41">
        <f t="shared" si="7"/>
        <v>1.8707499999999999</v>
      </c>
      <c r="G44" s="41">
        <f t="shared" si="7"/>
        <v>-5.7172499931766652E-2</v>
      </c>
      <c r="H44" s="41">
        <f t="shared" si="8"/>
        <v>3.4997055624999995</v>
      </c>
      <c r="I44" s="41">
        <f t="shared" si="9"/>
        <v>6.5470741810468738</v>
      </c>
      <c r="J44" s="41">
        <f t="shared" si="10"/>
        <v>12.247939024193439</v>
      </c>
      <c r="K44" s="41">
        <f t="shared" si="11"/>
        <v>-0.10695545424735246</v>
      </c>
      <c r="L44" s="41">
        <f t="shared" si="12"/>
        <v>-0.20008691603323461</v>
      </c>
      <c r="M44" s="41">
        <f t="shared" ca="1" si="4"/>
        <v>-5.6471887871621315E-2</v>
      </c>
      <c r="N44" s="41">
        <f t="shared" ca="1" si="13"/>
        <v>4.9085725882109245E-7</v>
      </c>
      <c r="O44" s="102">
        <f t="shared" ca="1" si="14"/>
        <v>4416.6152291390008</v>
      </c>
      <c r="P44" s="41">
        <f t="shared" ca="1" si="15"/>
        <v>11752.136025989666</v>
      </c>
      <c r="Q44" s="41">
        <f t="shared" ca="1" si="16"/>
        <v>1221.0734430426148</v>
      </c>
      <c r="R44" s="39">
        <f t="shared" ca="1" si="5"/>
        <v>-7.0061206014533639E-4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>
      <c r="A45" s="99">
        <v>19744.5</v>
      </c>
      <c r="B45" s="99">
        <v>-5.7963499923062045E-2</v>
      </c>
      <c r="C45" s="99">
        <v>7.0000000000000007E-2</v>
      </c>
      <c r="D45" s="101">
        <f t="shared" si="6"/>
        <v>1.97445</v>
      </c>
      <c r="E45" s="101">
        <f t="shared" si="6"/>
        <v>-5.7963499923062045E-2</v>
      </c>
      <c r="F45" s="41">
        <f t="shared" si="7"/>
        <v>0.13821150000000001</v>
      </c>
      <c r="G45" s="41">
        <f t="shared" si="7"/>
        <v>-4.0574449946143435E-3</v>
      </c>
      <c r="H45" s="41">
        <f t="shared" si="8"/>
        <v>0.27289169617500003</v>
      </c>
      <c r="I45" s="41">
        <f t="shared" si="9"/>
        <v>0.53881100951272887</v>
      </c>
      <c r="J45" s="41">
        <f t="shared" si="10"/>
        <v>1.0638553977324074</v>
      </c>
      <c r="K45" s="41">
        <f t="shared" si="11"/>
        <v>-8.0112222696162912E-3</v>
      </c>
      <c r="L45" s="41">
        <f t="shared" si="12"/>
        <v>-1.5817757810243888E-2</v>
      </c>
      <c r="M45" s="41">
        <f t="shared" ca="1" si="4"/>
        <v>-6.1008281648082183E-2</v>
      </c>
      <c r="N45" s="41">
        <f t="shared" ca="1" si="13"/>
        <v>6.489487027111623E-7</v>
      </c>
      <c r="O45" s="102">
        <f t="shared" ca="1" si="14"/>
        <v>6.122373356431142</v>
      </c>
      <c r="P45" s="41">
        <f t="shared" ca="1" si="15"/>
        <v>15.018708097836992</v>
      </c>
      <c r="Q45" s="41">
        <f t="shared" ca="1" si="16"/>
        <v>1.2935383545548373</v>
      </c>
      <c r="R45" s="39">
        <f t="shared" ca="1" si="5"/>
        <v>3.0447817250201376E-3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>
      <c r="A46" s="99">
        <v>19745</v>
      </c>
      <c r="B46" s="99">
        <v>-5.823499993130099E-2</v>
      </c>
      <c r="C46" s="99">
        <v>0.15</v>
      </c>
      <c r="D46" s="101">
        <f t="shared" si="6"/>
        <v>1.9744999999999999</v>
      </c>
      <c r="E46" s="101">
        <f t="shared" si="6"/>
        <v>-5.823499993130099E-2</v>
      </c>
      <c r="F46" s="41">
        <f t="shared" si="7"/>
        <v>0.29617499999999997</v>
      </c>
      <c r="G46" s="41">
        <f t="shared" si="7"/>
        <v>-8.7352499896951475E-3</v>
      </c>
      <c r="H46" s="41">
        <f t="shared" si="8"/>
        <v>0.58479753749999996</v>
      </c>
      <c r="I46" s="41">
        <f t="shared" si="9"/>
        <v>1.1546827377937499</v>
      </c>
      <c r="J46" s="41">
        <f t="shared" si="10"/>
        <v>2.2799210657737592</v>
      </c>
      <c r="K46" s="41">
        <f t="shared" si="11"/>
        <v>-1.724775110465307E-2</v>
      </c>
      <c r="L46" s="41">
        <f t="shared" si="12"/>
        <v>-3.4055684556137486E-2</v>
      </c>
      <c r="M46" s="41">
        <f t="shared" ca="1" si="4"/>
        <v>-6.1010490797146488E-2</v>
      </c>
      <c r="N46" s="41">
        <f t="shared" ca="1" si="13"/>
        <v>1.1555024319587687E-6</v>
      </c>
      <c r="O46" s="102">
        <f t="shared" ca="1" si="14"/>
        <v>28.086152111357901</v>
      </c>
      <c r="P46" s="41">
        <f t="shared" ca="1" si="15"/>
        <v>68.89229513261968</v>
      </c>
      <c r="Q46" s="41">
        <f t="shared" ca="1" si="16"/>
        <v>5.9323809842416582</v>
      </c>
      <c r="R46" s="39">
        <f t="shared" ca="1" si="5"/>
        <v>2.775490865845498E-3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>
      <c r="A47" s="99">
        <v>19792.5</v>
      </c>
      <c r="B47" s="99">
        <v>-6.0427499935030937E-2</v>
      </c>
      <c r="C47" s="99">
        <v>0.06</v>
      </c>
      <c r="D47" s="101">
        <f t="shared" si="6"/>
        <v>1.97925</v>
      </c>
      <c r="E47" s="101">
        <f t="shared" si="6"/>
        <v>-6.0427499935030937E-2</v>
      </c>
      <c r="F47" s="41">
        <f t="shared" si="7"/>
        <v>0.118755</v>
      </c>
      <c r="G47" s="41">
        <f t="shared" si="7"/>
        <v>-3.6256499961018563E-3</v>
      </c>
      <c r="H47" s="41">
        <f t="shared" si="8"/>
        <v>0.23504583374999999</v>
      </c>
      <c r="I47" s="41">
        <f t="shared" si="9"/>
        <v>0.46521446644968745</v>
      </c>
      <c r="J47" s="41">
        <f t="shared" si="10"/>
        <v>0.9207757327205438</v>
      </c>
      <c r="K47" s="41">
        <f t="shared" si="11"/>
        <v>-7.1760677547845989E-3</v>
      </c>
      <c r="L47" s="41">
        <f t="shared" si="12"/>
        <v>-1.4203232103657417E-2</v>
      </c>
      <c r="M47" s="41">
        <f t="shared" ca="1" si="4"/>
        <v>-6.1220456129605777E-2</v>
      </c>
      <c r="N47" s="41">
        <f t="shared" ca="1" si="13"/>
        <v>3.7726771590876665E-8</v>
      </c>
      <c r="O47" s="102">
        <f t="shared" ca="1" si="14"/>
        <v>4.0939723885929045</v>
      </c>
      <c r="P47" s="41">
        <f t="shared" ca="1" si="15"/>
        <v>9.9629428809999236</v>
      </c>
      <c r="Q47" s="41">
        <f t="shared" ca="1" si="16"/>
        <v>0.84048752860730414</v>
      </c>
      <c r="R47" s="39">
        <f t="shared" ca="1" si="5"/>
        <v>7.9295619457483979E-4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>
      <c r="A48" s="99">
        <v>19793</v>
      </c>
      <c r="B48" s="99">
        <v>-5.9598999927402474E-2</v>
      </c>
      <c r="C48" s="99">
        <v>0.3</v>
      </c>
      <c r="D48" s="101">
        <f t="shared" si="6"/>
        <v>1.9793000000000001</v>
      </c>
      <c r="E48" s="101">
        <f t="shared" si="6"/>
        <v>-5.9598999927402474E-2</v>
      </c>
      <c r="F48" s="41">
        <f t="shared" si="7"/>
        <v>0.59379000000000004</v>
      </c>
      <c r="G48" s="41">
        <f t="shared" si="7"/>
        <v>-1.7879699978220743E-2</v>
      </c>
      <c r="H48" s="41">
        <f t="shared" si="8"/>
        <v>1.1752885470000001</v>
      </c>
      <c r="I48" s="41">
        <f t="shared" si="9"/>
        <v>2.3262486210771001</v>
      </c>
      <c r="J48" s="41">
        <f t="shared" si="10"/>
        <v>4.6043438956979044</v>
      </c>
      <c r="K48" s="41">
        <f t="shared" si="11"/>
        <v>-3.5389290166892316E-2</v>
      </c>
      <c r="L48" s="41">
        <f t="shared" si="12"/>
        <v>-7.0046022027329957E-2</v>
      </c>
      <c r="M48" s="41">
        <f t="shared" ca="1" si="4"/>
        <v>-6.1222667303330092E-2</v>
      </c>
      <c r="N48" s="41">
        <f t="shared" ca="1" si="13"/>
        <v>7.9088872429550268E-7</v>
      </c>
      <c r="O48" s="102">
        <f t="shared" ca="1" si="14"/>
        <v>102.24605467463419</v>
      </c>
      <c r="P48" s="41">
        <f t="shared" ca="1" si="15"/>
        <v>248.80048086562317</v>
      </c>
      <c r="Q48" s="41">
        <f t="shared" ca="1" si="16"/>
        <v>20.984333272335725</v>
      </c>
      <c r="R48" s="39">
        <f t="shared" ca="1" si="5"/>
        <v>1.6236673759276177E-3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>
      <c r="A49" s="99">
        <v>20735.5</v>
      </c>
      <c r="B49" s="99">
        <v>-6.4846499924897216E-2</v>
      </c>
      <c r="C49" s="99">
        <v>1</v>
      </c>
      <c r="D49" s="101">
        <f t="shared" si="6"/>
        <v>2.07355</v>
      </c>
      <c r="E49" s="101">
        <f t="shared" si="6"/>
        <v>-6.4846499924897216E-2</v>
      </c>
      <c r="F49" s="41">
        <f t="shared" si="7"/>
        <v>2.07355</v>
      </c>
      <c r="G49" s="41">
        <f t="shared" si="7"/>
        <v>-6.4846499924897216E-2</v>
      </c>
      <c r="H49" s="41">
        <f t="shared" si="8"/>
        <v>4.2996096025000003</v>
      </c>
      <c r="I49" s="41">
        <f t="shared" si="9"/>
        <v>8.9154554912638755</v>
      </c>
      <c r="J49" s="41">
        <f t="shared" si="10"/>
        <v>18.486642733910209</v>
      </c>
      <c r="K49" s="41">
        <f t="shared" si="11"/>
        <v>-0.13446245991927061</v>
      </c>
      <c r="L49" s="41">
        <f t="shared" si="12"/>
        <v>-0.27881463376560356</v>
      </c>
      <c r="M49" s="41">
        <f t="shared" ca="1" si="4"/>
        <v>-6.5428218778823877E-2</v>
      </c>
      <c r="N49" s="41">
        <f t="shared" ca="1" si="13"/>
        <v>3.3839682501374733E-7</v>
      </c>
      <c r="O49" s="102">
        <f t="shared" ca="1" si="14"/>
        <v>2.3318891776794826</v>
      </c>
      <c r="P49" s="41">
        <f t="shared" ca="1" si="15"/>
        <v>48.036034002043728</v>
      </c>
      <c r="Q49" s="41">
        <f t="shared" ca="1" si="16"/>
        <v>31.122697358356746</v>
      </c>
      <c r="R49" s="39">
        <f t="shared" ca="1" si="5"/>
        <v>5.8171885392666045E-4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>
      <c r="A50" s="99">
        <v>20757.5</v>
      </c>
      <c r="B50" s="99">
        <v>-6.4822499931324273E-2</v>
      </c>
      <c r="C50" s="99">
        <v>1</v>
      </c>
      <c r="D50" s="101">
        <f t="shared" si="6"/>
        <v>2.0757500000000002</v>
      </c>
      <c r="E50" s="101">
        <f t="shared" si="6"/>
        <v>-6.4822499931324273E-2</v>
      </c>
      <c r="F50" s="41">
        <f t="shared" si="7"/>
        <v>2.0757500000000002</v>
      </c>
      <c r="G50" s="41">
        <f t="shared" si="7"/>
        <v>-6.4822499931324273E-2</v>
      </c>
      <c r="H50" s="41">
        <f t="shared" si="8"/>
        <v>4.3087380625000007</v>
      </c>
      <c r="I50" s="41">
        <f t="shared" si="9"/>
        <v>8.9438630332343774</v>
      </c>
      <c r="J50" s="41">
        <f t="shared" si="10"/>
        <v>18.565223691236259</v>
      </c>
      <c r="K50" s="41">
        <f t="shared" si="11"/>
        <v>-0.13455530423244638</v>
      </c>
      <c r="L50" s="41">
        <f t="shared" si="12"/>
        <v>-0.2793031727605006</v>
      </c>
      <c r="M50" s="41">
        <f t="shared" ca="1" si="4"/>
        <v>-6.5527280523874215E-2</v>
      </c>
      <c r="N50" s="41">
        <f t="shared" ca="1" si="13"/>
        <v>4.9671568363504704E-7</v>
      </c>
      <c r="O50" s="102">
        <f t="shared" ca="1" si="14"/>
        <v>5.8801191426325774</v>
      </c>
      <c r="P50" s="41">
        <f t="shared" ca="1" si="15"/>
        <v>71.273529639218211</v>
      </c>
      <c r="Q50" s="41">
        <f t="shared" ca="1" si="16"/>
        <v>37.298175280946019</v>
      </c>
      <c r="R50" s="39">
        <f t="shared" ca="1" si="5"/>
        <v>7.0478059254994174E-4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>
      <c r="A51" s="99">
        <v>20837</v>
      </c>
      <c r="B51" s="99">
        <v>-6.5890999925613869E-2</v>
      </c>
      <c r="C51" s="99">
        <v>1</v>
      </c>
      <c r="D51" s="101">
        <f t="shared" ref="D51:E113" si="17">A51/A$18</f>
        <v>2.0836999999999999</v>
      </c>
      <c r="E51" s="101">
        <f t="shared" si="17"/>
        <v>-6.5890999925613869E-2</v>
      </c>
      <c r="F51" s="41">
        <f t="shared" ref="F51:G113" si="18">$C51*D51</f>
        <v>2.0836999999999999</v>
      </c>
      <c r="G51" s="41">
        <f t="shared" si="18"/>
        <v>-6.5890999925613869E-2</v>
      </c>
      <c r="H51" s="41">
        <f t="shared" si="8"/>
        <v>4.3418056899999993</v>
      </c>
      <c r="I51" s="41">
        <f t="shared" si="9"/>
        <v>9.0470205162529975</v>
      </c>
      <c r="J51" s="41">
        <f t="shared" si="10"/>
        <v>18.851276649716368</v>
      </c>
      <c r="K51" s="41">
        <f t="shared" si="11"/>
        <v>-0.13729707654500162</v>
      </c>
      <c r="L51" s="41">
        <f t="shared" si="12"/>
        <v>-0.28608591839681985</v>
      </c>
      <c r="M51" s="41">
        <f t="shared" ca="1" si="4"/>
        <v>-6.5885594012359605E-2</v>
      </c>
      <c r="N51" s="41">
        <f t="shared" ca="1" si="13"/>
        <v>2.9223898112625809E-11</v>
      </c>
      <c r="O51" s="102">
        <f t="shared" ca="1" si="14"/>
        <v>32.467911122728374</v>
      </c>
      <c r="P51" s="41">
        <f t="shared" ca="1" si="15"/>
        <v>194.63552265546207</v>
      </c>
      <c r="Q51" s="41">
        <f t="shared" ca="1" si="16"/>
        <v>64.525100180923488</v>
      </c>
      <c r="R51" s="39">
        <f t="shared" ca="1" si="5"/>
        <v>-5.4059132542638721E-6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>
      <c r="A52" s="99">
        <v>20867</v>
      </c>
      <c r="B52" s="99">
        <v>-6.5640999928291421E-2</v>
      </c>
      <c r="C52" s="99">
        <v>1</v>
      </c>
      <c r="D52" s="101">
        <f t="shared" si="17"/>
        <v>2.0867</v>
      </c>
      <c r="E52" s="101">
        <f t="shared" si="17"/>
        <v>-6.5640999928291421E-2</v>
      </c>
      <c r="F52" s="41">
        <f t="shared" si="18"/>
        <v>2.0867</v>
      </c>
      <c r="G52" s="41">
        <f t="shared" si="18"/>
        <v>-6.5640999928291421E-2</v>
      </c>
      <c r="H52" s="41">
        <f t="shared" si="8"/>
        <v>4.3543168899999998</v>
      </c>
      <c r="I52" s="41">
        <f t="shared" si="9"/>
        <v>9.0861530543629989</v>
      </c>
      <c r="J52" s="41">
        <f t="shared" si="10"/>
        <v>18.960075578539271</v>
      </c>
      <c r="K52" s="41">
        <f t="shared" si="11"/>
        <v>-0.1369730745503657</v>
      </c>
      <c r="L52" s="41">
        <f t="shared" si="12"/>
        <v>-0.28582171466424811</v>
      </c>
      <c r="M52" s="41">
        <f t="shared" ca="1" si="4"/>
        <v>-6.6020945212192317E-2</v>
      </c>
      <c r="N52" s="41">
        <f t="shared" ca="1" si="13"/>
        <v>1.4435841875853204E-7</v>
      </c>
      <c r="O52" s="102">
        <f t="shared" ca="1" si="14"/>
        <v>48.231605566360663</v>
      </c>
      <c r="P52" s="41">
        <f t="shared" ca="1" si="15"/>
        <v>257.56870242963487</v>
      </c>
      <c r="Q52" s="41">
        <f t="shared" ca="1" si="16"/>
        <v>76.839922802764676</v>
      </c>
      <c r="R52" s="39">
        <f t="shared" ca="1" si="5"/>
        <v>3.7994528390089544E-4</v>
      </c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>
      <c r="A53" s="99">
        <v>20946.5</v>
      </c>
      <c r="B53" s="99">
        <v>-6.5749499925004784E-2</v>
      </c>
      <c r="C53" s="99">
        <v>1</v>
      </c>
      <c r="D53" s="101">
        <f t="shared" si="17"/>
        <v>2.0946500000000001</v>
      </c>
      <c r="E53" s="101">
        <f t="shared" si="17"/>
        <v>-6.5749499925004784E-2</v>
      </c>
      <c r="F53" s="41">
        <f t="shared" si="18"/>
        <v>2.0946500000000001</v>
      </c>
      <c r="G53" s="41">
        <f t="shared" si="18"/>
        <v>-6.5749499925004784E-2</v>
      </c>
      <c r="H53" s="41">
        <f t="shared" si="8"/>
        <v>4.3875586225000003</v>
      </c>
      <c r="I53" s="41">
        <f t="shared" si="9"/>
        <v>9.1903996686196265</v>
      </c>
      <c r="J53" s="41">
        <f t="shared" si="10"/>
        <v>19.2506706658741</v>
      </c>
      <c r="K53" s="41">
        <f t="shared" si="11"/>
        <v>-0.13772219001791128</v>
      </c>
      <c r="L53" s="41">
        <f t="shared" si="12"/>
        <v>-0.28847978532101787</v>
      </c>
      <c r="M53" s="41">
        <f t="shared" ca="1" si="4"/>
        <v>-6.6379993082820235E-2</v>
      </c>
      <c r="N53" s="41">
        <f t="shared" ca="1" si="13"/>
        <v>3.9752162205209923E-7</v>
      </c>
      <c r="O53" s="102">
        <f t="shared" ca="1" si="14"/>
        <v>105.67759765889659</v>
      </c>
      <c r="P53" s="41">
        <f t="shared" ca="1" si="15"/>
        <v>469.08089202924066</v>
      </c>
      <c r="Q53" s="41">
        <f t="shared" ca="1" si="16"/>
        <v>115.03998142400691</v>
      </c>
      <c r="R53" s="39">
        <f t="shared" ca="1" si="5"/>
        <v>6.3049315781545101E-4</v>
      </c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>
      <c r="A54" s="99">
        <v>20960.5</v>
      </c>
      <c r="B54" s="99">
        <v>-6.6711499930534046E-2</v>
      </c>
      <c r="C54" s="99">
        <v>1</v>
      </c>
      <c r="D54" s="101">
        <f t="shared" si="17"/>
        <v>2.09605</v>
      </c>
      <c r="E54" s="101">
        <f t="shared" si="17"/>
        <v>-6.6711499930534046E-2</v>
      </c>
      <c r="F54" s="41">
        <f t="shared" si="18"/>
        <v>2.09605</v>
      </c>
      <c r="G54" s="41">
        <f t="shared" si="18"/>
        <v>-6.6711499930534046E-2</v>
      </c>
      <c r="H54" s="41">
        <f t="shared" si="8"/>
        <v>4.3934256024999998</v>
      </c>
      <c r="I54" s="41">
        <f t="shared" si="9"/>
        <v>9.208839734120124</v>
      </c>
      <c r="J54" s="41">
        <f t="shared" si="10"/>
        <v>19.302188524702487</v>
      </c>
      <c r="K54" s="41">
        <f t="shared" si="11"/>
        <v>-0.13983063942939589</v>
      </c>
      <c r="L54" s="41">
        <f t="shared" si="12"/>
        <v>-0.29309201177598526</v>
      </c>
      <c r="M54" s="41">
        <f t="shared" ca="1" si="4"/>
        <v>-6.6443276852819338E-2</v>
      </c>
      <c r="N54" s="41">
        <f t="shared" ca="1" si="13"/>
        <v>7.1943619418750107E-8</v>
      </c>
      <c r="O54" s="102">
        <f t="shared" ca="1" si="14"/>
        <v>118.19867446811207</v>
      </c>
      <c r="P54" s="41">
        <f t="shared" ca="1" si="15"/>
        <v>513.18733267958351</v>
      </c>
      <c r="Q54" s="41">
        <f t="shared" ca="1" si="16"/>
        <v>122.61965013369621</v>
      </c>
      <c r="R54" s="39">
        <f t="shared" ca="1" si="5"/>
        <v>-2.6822307771470766E-4</v>
      </c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>
      <c r="A55" s="99">
        <v>21747.5</v>
      </c>
      <c r="B55" s="99">
        <v>-7.0072499926027376E-2</v>
      </c>
      <c r="C55" s="99">
        <v>1</v>
      </c>
      <c r="D55" s="101">
        <f t="shared" si="17"/>
        <v>2.17475</v>
      </c>
      <c r="E55" s="101">
        <f t="shared" si="17"/>
        <v>-7.0072499926027376E-2</v>
      </c>
      <c r="F55" s="41">
        <f t="shared" si="18"/>
        <v>2.17475</v>
      </c>
      <c r="G55" s="41">
        <f t="shared" si="18"/>
        <v>-7.0072499926027376E-2</v>
      </c>
      <c r="H55" s="41">
        <f t="shared" si="8"/>
        <v>4.7295375625</v>
      </c>
      <c r="I55" s="41">
        <f t="shared" si="9"/>
        <v>10.285561814046876</v>
      </c>
      <c r="J55" s="41">
        <f t="shared" si="10"/>
        <v>22.368525555098444</v>
      </c>
      <c r="K55" s="41">
        <f t="shared" si="11"/>
        <v>-0.15239016921412804</v>
      </c>
      <c r="L55" s="41">
        <f t="shared" si="12"/>
        <v>-0.33141052049842495</v>
      </c>
      <c r="M55" s="41">
        <f t="shared" ca="1" si="4"/>
        <v>-7.0027318766879926E-2</v>
      </c>
      <c r="N55" s="41">
        <f t="shared" ca="1" si="13"/>
        <v>2.0413371419072469E-9</v>
      </c>
      <c r="O55" s="102">
        <f t="shared" ca="1" si="14"/>
        <v>2152.0013405758973</v>
      </c>
      <c r="P55" s="41">
        <f t="shared" ca="1" si="15"/>
        <v>6764.4787006995039</v>
      </c>
      <c r="Q55" s="41">
        <f t="shared" ca="1" si="16"/>
        <v>1015.1514553456402</v>
      </c>
      <c r="R55" s="39">
        <f t="shared" ca="1" si="5"/>
        <v>-4.5181159147450467E-5</v>
      </c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>
      <c r="A56" s="99">
        <v>21891</v>
      </c>
      <c r="B56" s="99">
        <v>-7.1912999927008059E-2</v>
      </c>
      <c r="C56" s="99">
        <v>1</v>
      </c>
      <c r="D56" s="101">
        <f t="shared" si="17"/>
        <v>2.1890999999999998</v>
      </c>
      <c r="E56" s="101">
        <f t="shared" si="17"/>
        <v>-7.1912999927008059E-2</v>
      </c>
      <c r="F56" s="41">
        <f t="shared" si="18"/>
        <v>2.1890999999999998</v>
      </c>
      <c r="G56" s="41">
        <f t="shared" si="18"/>
        <v>-7.1912999927008059E-2</v>
      </c>
      <c r="H56" s="41">
        <f t="shared" si="8"/>
        <v>4.7921588099999992</v>
      </c>
      <c r="I56" s="41">
        <f t="shared" si="9"/>
        <v>10.490514850970998</v>
      </c>
      <c r="J56" s="41">
        <f t="shared" si="10"/>
        <v>22.964786060260611</v>
      </c>
      <c r="K56" s="41">
        <f t="shared" si="11"/>
        <v>-0.15742474814021332</v>
      </c>
      <c r="L56" s="41">
        <f t="shared" si="12"/>
        <v>-0.34461851615374095</v>
      </c>
      <c r="M56" s="41">
        <f t="shared" ca="1" si="4"/>
        <v>-7.0686457988018231E-2</v>
      </c>
      <c r="N56" s="41">
        <f t="shared" ca="1" si="13"/>
        <v>1.5044051281009269E-6</v>
      </c>
      <c r="O56" s="102">
        <f t="shared" ca="1" si="14"/>
        <v>2845.2206579712056</v>
      </c>
      <c r="P56" s="41">
        <f t="shared" ca="1" si="15"/>
        <v>8814.0792197670144</v>
      </c>
      <c r="Q56" s="41">
        <f t="shared" ca="1" si="16"/>
        <v>1289.8851863700061</v>
      </c>
      <c r="R56" s="39">
        <f t="shared" ca="1" si="5"/>
        <v>-1.226541938989828E-3</v>
      </c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>
      <c r="A57" s="99">
        <v>21897</v>
      </c>
      <c r="B57" s="99">
        <v>-7.1800999925471842E-2</v>
      </c>
      <c r="C57" s="99">
        <v>1</v>
      </c>
      <c r="D57" s="101">
        <f t="shared" si="17"/>
        <v>2.1897000000000002</v>
      </c>
      <c r="E57" s="101">
        <f t="shared" si="17"/>
        <v>-7.1800999925471842E-2</v>
      </c>
      <c r="F57" s="41">
        <f t="shared" si="18"/>
        <v>2.1897000000000002</v>
      </c>
      <c r="G57" s="41">
        <f t="shared" si="18"/>
        <v>-7.1800999925471842E-2</v>
      </c>
      <c r="H57" s="41">
        <f t="shared" si="8"/>
        <v>4.7947860900000006</v>
      </c>
      <c r="I57" s="41">
        <f t="shared" si="9"/>
        <v>10.499143101273003</v>
      </c>
      <c r="J57" s="41">
        <f t="shared" si="10"/>
        <v>22.989973648857497</v>
      </c>
      <c r="K57" s="41">
        <f t="shared" si="11"/>
        <v>-0.1572226495368057</v>
      </c>
      <c r="L57" s="41">
        <f t="shared" si="12"/>
        <v>-0.3442704356907435</v>
      </c>
      <c r="M57" s="41">
        <f t="shared" ca="1" si="4"/>
        <v>-7.0714055651913438E-2</v>
      </c>
      <c r="N57" s="41">
        <f t="shared" ca="1" si="13"/>
        <v>1.1814478538214077E-6</v>
      </c>
      <c r="O57" s="102">
        <f t="shared" ca="1" si="14"/>
        <v>2876.652134722211</v>
      </c>
      <c r="P57" s="41">
        <f t="shared" ca="1" si="15"/>
        <v>8906.6529574065844</v>
      </c>
      <c r="Q57" s="41">
        <f t="shared" ca="1" si="16"/>
        <v>1302.2155970469505</v>
      </c>
      <c r="R57" s="39">
        <f t="shared" ca="1" si="5"/>
        <v>-1.0869442735584045E-3</v>
      </c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>
      <c r="A58" s="99">
        <v>22933</v>
      </c>
      <c r="B58" s="99">
        <v>-7.7618999923288357E-2</v>
      </c>
      <c r="C58" s="99">
        <v>0.15</v>
      </c>
      <c r="D58" s="101">
        <f t="shared" si="17"/>
        <v>2.2932999999999999</v>
      </c>
      <c r="E58" s="101">
        <f t="shared" si="17"/>
        <v>-7.7618999923288357E-2</v>
      </c>
      <c r="F58" s="41">
        <f t="shared" si="18"/>
        <v>0.343995</v>
      </c>
      <c r="G58" s="41">
        <f t="shared" si="18"/>
        <v>-1.1642849988493253E-2</v>
      </c>
      <c r="H58" s="41">
        <f t="shared" si="8"/>
        <v>0.78888373349999996</v>
      </c>
      <c r="I58" s="41">
        <f t="shared" si="9"/>
        <v>1.8091470660355498</v>
      </c>
      <c r="J58" s="41">
        <f t="shared" si="10"/>
        <v>4.1489169665393257</v>
      </c>
      <c r="K58" s="41">
        <f t="shared" si="11"/>
        <v>-2.6700547878611574E-2</v>
      </c>
      <c r="L58" s="41">
        <f t="shared" si="12"/>
        <v>-6.1232366450019921E-2</v>
      </c>
      <c r="M58" s="41">
        <f t="shared" ca="1" si="4"/>
        <v>-7.5524786550321757E-2</v>
      </c>
      <c r="N58" s="41">
        <f t="shared" ca="1" si="13"/>
        <v>6.5785944772682123E-7</v>
      </c>
      <c r="O58" s="102">
        <f t="shared" ca="1" si="14"/>
        <v>263.43862605671507</v>
      </c>
      <c r="P58" s="41">
        <f t="shared" ca="1" si="15"/>
        <v>774.34524225309508</v>
      </c>
      <c r="Q58" s="41">
        <f t="shared" ca="1" si="16"/>
        <v>103.37628192283661</v>
      </c>
      <c r="R58" s="39">
        <f t="shared" ca="1" si="5"/>
        <v>-2.0942133729665996E-3</v>
      </c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>
      <c r="A59" s="99"/>
      <c r="B59" s="99"/>
      <c r="C59" s="99"/>
      <c r="D59" s="101">
        <f t="shared" si="17"/>
        <v>0</v>
      </c>
      <c r="E59" s="101">
        <f t="shared" si="17"/>
        <v>0</v>
      </c>
      <c r="F59" s="41">
        <f t="shared" si="18"/>
        <v>0</v>
      </c>
      <c r="G59" s="41">
        <f t="shared" si="18"/>
        <v>0</v>
      </c>
      <c r="H59" s="41">
        <f t="shared" si="8"/>
        <v>0</v>
      </c>
      <c r="I59" s="41">
        <f t="shared" si="9"/>
        <v>0</v>
      </c>
      <c r="J59" s="41">
        <f t="shared" si="10"/>
        <v>0</v>
      </c>
      <c r="K59" s="41">
        <f t="shared" si="11"/>
        <v>0</v>
      </c>
      <c r="L59" s="41">
        <f t="shared" si="12"/>
        <v>0</v>
      </c>
      <c r="M59" s="41">
        <f t="shared" ca="1" si="4"/>
        <v>9.7845530226422367E-3</v>
      </c>
      <c r="N59" s="41">
        <f t="shared" ca="1" si="13"/>
        <v>0</v>
      </c>
      <c r="O59" s="102">
        <f t="shared" ca="1" si="14"/>
        <v>0</v>
      </c>
      <c r="P59" s="41">
        <f t="shared" ca="1" si="15"/>
        <v>0</v>
      </c>
      <c r="Q59" s="41">
        <f t="shared" ca="1" si="16"/>
        <v>0</v>
      </c>
      <c r="R59" s="39">
        <f t="shared" ca="1" si="5"/>
        <v>-9.7845530226422367E-3</v>
      </c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>
      <c r="A60" s="99"/>
      <c r="B60" s="99"/>
      <c r="C60" s="99"/>
      <c r="D60" s="101">
        <f t="shared" si="17"/>
        <v>0</v>
      </c>
      <c r="E60" s="101">
        <f t="shared" si="17"/>
        <v>0</v>
      </c>
      <c r="F60" s="41">
        <f t="shared" si="18"/>
        <v>0</v>
      </c>
      <c r="G60" s="41">
        <f t="shared" si="18"/>
        <v>0</v>
      </c>
      <c r="H60" s="41">
        <f t="shared" si="8"/>
        <v>0</v>
      </c>
      <c r="I60" s="41">
        <f t="shared" si="9"/>
        <v>0</v>
      </c>
      <c r="J60" s="41">
        <f t="shared" si="10"/>
        <v>0</v>
      </c>
      <c r="K60" s="41">
        <f t="shared" si="11"/>
        <v>0</v>
      </c>
      <c r="L60" s="41">
        <f t="shared" si="12"/>
        <v>0</v>
      </c>
      <c r="M60" s="41">
        <f t="shared" ca="1" si="4"/>
        <v>9.7845530226422367E-3</v>
      </c>
      <c r="N60" s="41">
        <f t="shared" ca="1" si="13"/>
        <v>0</v>
      </c>
      <c r="O60" s="102">
        <f t="shared" ca="1" si="14"/>
        <v>0</v>
      </c>
      <c r="P60" s="41">
        <f t="shared" ca="1" si="15"/>
        <v>0</v>
      </c>
      <c r="Q60" s="41">
        <f t="shared" ca="1" si="16"/>
        <v>0</v>
      </c>
      <c r="R60" s="39">
        <f t="shared" ca="1" si="5"/>
        <v>-9.7845530226422367E-3</v>
      </c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>
      <c r="A61" s="99"/>
      <c r="B61" s="99"/>
      <c r="C61" s="99"/>
      <c r="D61" s="101">
        <f t="shared" si="17"/>
        <v>0</v>
      </c>
      <c r="E61" s="101">
        <f t="shared" si="17"/>
        <v>0</v>
      </c>
      <c r="F61" s="41">
        <f t="shared" si="18"/>
        <v>0</v>
      </c>
      <c r="G61" s="41">
        <f t="shared" si="18"/>
        <v>0</v>
      </c>
      <c r="H61" s="41">
        <f t="shared" si="8"/>
        <v>0</v>
      </c>
      <c r="I61" s="41">
        <f t="shared" si="9"/>
        <v>0</v>
      </c>
      <c r="J61" s="41">
        <f t="shared" si="10"/>
        <v>0</v>
      </c>
      <c r="K61" s="41">
        <f t="shared" si="11"/>
        <v>0</v>
      </c>
      <c r="L61" s="41">
        <f t="shared" si="12"/>
        <v>0</v>
      </c>
      <c r="M61" s="41">
        <f t="shared" ca="1" si="4"/>
        <v>9.7845530226422367E-3</v>
      </c>
      <c r="N61" s="41">
        <f t="shared" ca="1" si="13"/>
        <v>0</v>
      </c>
      <c r="O61" s="102">
        <f t="shared" ca="1" si="14"/>
        <v>0</v>
      </c>
      <c r="P61" s="41">
        <f t="shared" ca="1" si="15"/>
        <v>0</v>
      </c>
      <c r="Q61" s="41">
        <f t="shared" ca="1" si="16"/>
        <v>0</v>
      </c>
      <c r="R61" s="39">
        <f t="shared" ca="1" si="5"/>
        <v>-9.7845530226422367E-3</v>
      </c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>
      <c r="A62" s="99"/>
      <c r="B62" s="99"/>
      <c r="C62" s="99"/>
      <c r="D62" s="101">
        <f t="shared" si="17"/>
        <v>0</v>
      </c>
      <c r="E62" s="101">
        <f t="shared" si="17"/>
        <v>0</v>
      </c>
      <c r="F62" s="41">
        <f t="shared" si="18"/>
        <v>0</v>
      </c>
      <c r="G62" s="41">
        <f t="shared" si="18"/>
        <v>0</v>
      </c>
      <c r="H62" s="41">
        <f t="shared" si="8"/>
        <v>0</v>
      </c>
      <c r="I62" s="41">
        <f t="shared" si="9"/>
        <v>0</v>
      </c>
      <c r="J62" s="41">
        <f t="shared" si="10"/>
        <v>0</v>
      </c>
      <c r="K62" s="41">
        <f t="shared" si="11"/>
        <v>0</v>
      </c>
      <c r="L62" s="41">
        <f t="shared" si="12"/>
        <v>0</v>
      </c>
      <c r="M62" s="41">
        <f t="shared" ca="1" si="4"/>
        <v>9.7845530226422367E-3</v>
      </c>
      <c r="N62" s="41">
        <f t="shared" ca="1" si="13"/>
        <v>0</v>
      </c>
      <c r="O62" s="102">
        <f t="shared" ca="1" si="14"/>
        <v>0</v>
      </c>
      <c r="P62" s="41">
        <f t="shared" ca="1" si="15"/>
        <v>0</v>
      </c>
      <c r="Q62" s="41">
        <f t="shared" ca="1" si="16"/>
        <v>0</v>
      </c>
      <c r="R62" s="39">
        <f t="shared" ca="1" si="5"/>
        <v>-9.7845530226422367E-3</v>
      </c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>
      <c r="A63" s="99"/>
      <c r="B63" s="99"/>
      <c r="C63" s="99"/>
      <c r="D63" s="101">
        <f t="shared" si="17"/>
        <v>0</v>
      </c>
      <c r="E63" s="101">
        <f t="shared" si="17"/>
        <v>0</v>
      </c>
      <c r="F63" s="41">
        <f t="shared" si="18"/>
        <v>0</v>
      </c>
      <c r="G63" s="41">
        <f t="shared" si="18"/>
        <v>0</v>
      </c>
      <c r="H63" s="41">
        <f t="shared" si="8"/>
        <v>0</v>
      </c>
      <c r="I63" s="41">
        <f t="shared" si="9"/>
        <v>0</v>
      </c>
      <c r="J63" s="41">
        <f t="shared" si="10"/>
        <v>0</v>
      </c>
      <c r="K63" s="41">
        <f t="shared" si="11"/>
        <v>0</v>
      </c>
      <c r="L63" s="41">
        <f t="shared" si="12"/>
        <v>0</v>
      </c>
      <c r="M63" s="41">
        <f t="shared" ca="1" si="4"/>
        <v>9.7845530226422367E-3</v>
      </c>
      <c r="N63" s="41">
        <f t="shared" ca="1" si="13"/>
        <v>0</v>
      </c>
      <c r="O63" s="102">
        <f t="shared" ca="1" si="14"/>
        <v>0</v>
      </c>
      <c r="P63" s="41">
        <f t="shared" ca="1" si="15"/>
        <v>0</v>
      </c>
      <c r="Q63" s="41">
        <f t="shared" ca="1" si="16"/>
        <v>0</v>
      </c>
      <c r="R63" s="39">
        <f t="shared" ca="1" si="5"/>
        <v>-9.7845530226422367E-3</v>
      </c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>
      <c r="A64" s="99"/>
      <c r="B64" s="99"/>
      <c r="C64" s="99"/>
      <c r="D64" s="101">
        <f t="shared" si="17"/>
        <v>0</v>
      </c>
      <c r="E64" s="101">
        <f t="shared" si="17"/>
        <v>0</v>
      </c>
      <c r="F64" s="41">
        <f t="shared" si="18"/>
        <v>0</v>
      </c>
      <c r="G64" s="41">
        <f t="shared" si="18"/>
        <v>0</v>
      </c>
      <c r="H64" s="41">
        <f t="shared" si="8"/>
        <v>0</v>
      </c>
      <c r="I64" s="41">
        <f t="shared" si="9"/>
        <v>0</v>
      </c>
      <c r="J64" s="41">
        <f t="shared" si="10"/>
        <v>0</v>
      </c>
      <c r="K64" s="41">
        <f t="shared" si="11"/>
        <v>0</v>
      </c>
      <c r="L64" s="41">
        <f t="shared" si="12"/>
        <v>0</v>
      </c>
      <c r="M64" s="41">
        <f t="shared" ca="1" si="4"/>
        <v>9.7845530226422367E-3</v>
      </c>
      <c r="N64" s="41">
        <f t="shared" ca="1" si="13"/>
        <v>0</v>
      </c>
      <c r="O64" s="102">
        <f t="shared" ca="1" si="14"/>
        <v>0</v>
      </c>
      <c r="P64" s="41">
        <f t="shared" ca="1" si="15"/>
        <v>0</v>
      </c>
      <c r="Q64" s="41">
        <f t="shared" ca="1" si="16"/>
        <v>0</v>
      </c>
      <c r="R64" s="39">
        <f t="shared" ca="1" si="5"/>
        <v>-9.7845530226422367E-3</v>
      </c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>
      <c r="A65" s="99"/>
      <c r="B65" s="99"/>
      <c r="C65" s="99"/>
      <c r="D65" s="101">
        <f t="shared" si="17"/>
        <v>0</v>
      </c>
      <c r="E65" s="101">
        <f t="shared" si="17"/>
        <v>0</v>
      </c>
      <c r="F65" s="41">
        <f t="shared" si="18"/>
        <v>0</v>
      </c>
      <c r="G65" s="41">
        <f t="shared" si="18"/>
        <v>0</v>
      </c>
      <c r="H65" s="41">
        <f t="shared" si="8"/>
        <v>0</v>
      </c>
      <c r="I65" s="41">
        <f t="shared" si="9"/>
        <v>0</v>
      </c>
      <c r="J65" s="41">
        <f t="shared" si="10"/>
        <v>0</v>
      </c>
      <c r="K65" s="41">
        <f t="shared" si="11"/>
        <v>0</v>
      </c>
      <c r="L65" s="41">
        <f t="shared" si="12"/>
        <v>0</v>
      </c>
      <c r="M65" s="41">
        <f t="shared" ca="1" si="4"/>
        <v>9.7845530226422367E-3</v>
      </c>
      <c r="N65" s="41">
        <f t="shared" ca="1" si="13"/>
        <v>0</v>
      </c>
      <c r="O65" s="102">
        <f t="shared" ca="1" si="14"/>
        <v>0</v>
      </c>
      <c r="P65" s="41">
        <f t="shared" ca="1" si="15"/>
        <v>0</v>
      </c>
      <c r="Q65" s="41">
        <f t="shared" ca="1" si="16"/>
        <v>0</v>
      </c>
      <c r="R65" s="39">
        <f t="shared" ca="1" si="5"/>
        <v>-9.7845530226422367E-3</v>
      </c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>
      <c r="A66" s="99"/>
      <c r="B66" s="99"/>
      <c r="C66" s="99"/>
      <c r="D66" s="101">
        <f t="shared" si="17"/>
        <v>0</v>
      </c>
      <c r="E66" s="101">
        <f t="shared" si="17"/>
        <v>0</v>
      </c>
      <c r="F66" s="41">
        <f t="shared" si="18"/>
        <v>0</v>
      </c>
      <c r="G66" s="41">
        <f t="shared" si="18"/>
        <v>0</v>
      </c>
      <c r="H66" s="41">
        <f t="shared" si="8"/>
        <v>0</v>
      </c>
      <c r="I66" s="41">
        <f t="shared" si="9"/>
        <v>0</v>
      </c>
      <c r="J66" s="41">
        <f t="shared" si="10"/>
        <v>0</v>
      </c>
      <c r="K66" s="41">
        <f t="shared" si="11"/>
        <v>0</v>
      </c>
      <c r="L66" s="41">
        <f t="shared" si="12"/>
        <v>0</v>
      </c>
      <c r="M66" s="41">
        <f t="shared" ca="1" si="4"/>
        <v>9.7845530226422367E-3</v>
      </c>
      <c r="N66" s="41">
        <f t="shared" ca="1" si="13"/>
        <v>0</v>
      </c>
      <c r="O66" s="102">
        <f t="shared" ca="1" si="14"/>
        <v>0</v>
      </c>
      <c r="P66" s="41">
        <f t="shared" ca="1" si="15"/>
        <v>0</v>
      </c>
      <c r="Q66" s="41">
        <f t="shared" ca="1" si="16"/>
        <v>0</v>
      </c>
      <c r="R66" s="39">
        <f t="shared" ca="1" si="5"/>
        <v>-9.7845530226422367E-3</v>
      </c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>
      <c r="A67" s="99"/>
      <c r="B67" s="99"/>
      <c r="C67" s="99"/>
      <c r="D67" s="101">
        <f t="shared" si="17"/>
        <v>0</v>
      </c>
      <c r="E67" s="101">
        <f t="shared" si="17"/>
        <v>0</v>
      </c>
      <c r="F67" s="41">
        <f t="shared" si="18"/>
        <v>0</v>
      </c>
      <c r="G67" s="41">
        <f t="shared" si="18"/>
        <v>0</v>
      </c>
      <c r="H67" s="41">
        <f t="shared" si="8"/>
        <v>0</v>
      </c>
      <c r="I67" s="41">
        <f t="shared" si="9"/>
        <v>0</v>
      </c>
      <c r="J67" s="41">
        <f t="shared" si="10"/>
        <v>0</v>
      </c>
      <c r="K67" s="41">
        <f t="shared" si="11"/>
        <v>0</v>
      </c>
      <c r="L67" s="41">
        <f t="shared" si="12"/>
        <v>0</v>
      </c>
      <c r="M67" s="41">
        <f t="shared" ca="1" si="4"/>
        <v>9.7845530226422367E-3</v>
      </c>
      <c r="N67" s="41">
        <f t="shared" ca="1" si="13"/>
        <v>0</v>
      </c>
      <c r="O67" s="102">
        <f t="shared" ca="1" si="14"/>
        <v>0</v>
      </c>
      <c r="P67" s="41">
        <f t="shared" ca="1" si="15"/>
        <v>0</v>
      </c>
      <c r="Q67" s="41">
        <f t="shared" ca="1" si="16"/>
        <v>0</v>
      </c>
      <c r="R67" s="39">
        <f t="shared" ca="1" si="5"/>
        <v>-9.7845530226422367E-3</v>
      </c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>
      <c r="A68" s="99"/>
      <c r="B68" s="99"/>
      <c r="C68" s="99"/>
      <c r="D68" s="101">
        <f t="shared" si="17"/>
        <v>0</v>
      </c>
      <c r="E68" s="101">
        <f t="shared" si="17"/>
        <v>0</v>
      </c>
      <c r="F68" s="41">
        <f t="shared" si="18"/>
        <v>0</v>
      </c>
      <c r="G68" s="41">
        <f t="shared" si="18"/>
        <v>0</v>
      </c>
      <c r="H68" s="41">
        <f t="shared" si="8"/>
        <v>0</v>
      </c>
      <c r="I68" s="41">
        <f t="shared" si="9"/>
        <v>0</v>
      </c>
      <c r="J68" s="41">
        <f t="shared" si="10"/>
        <v>0</v>
      </c>
      <c r="K68" s="41">
        <f t="shared" si="11"/>
        <v>0</v>
      </c>
      <c r="L68" s="41">
        <f t="shared" si="12"/>
        <v>0</v>
      </c>
      <c r="M68" s="41">
        <f t="shared" ca="1" si="4"/>
        <v>9.7845530226422367E-3</v>
      </c>
      <c r="N68" s="41">
        <f t="shared" ca="1" si="13"/>
        <v>0</v>
      </c>
      <c r="O68" s="102">
        <f t="shared" ca="1" si="14"/>
        <v>0</v>
      </c>
      <c r="P68" s="41">
        <f t="shared" ca="1" si="15"/>
        <v>0</v>
      </c>
      <c r="Q68" s="41">
        <f t="shared" ca="1" si="16"/>
        <v>0</v>
      </c>
      <c r="R68" s="39">
        <f t="shared" ca="1" si="5"/>
        <v>-9.7845530226422367E-3</v>
      </c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>
      <c r="A69" s="99"/>
      <c r="B69" s="99"/>
      <c r="C69" s="99"/>
      <c r="D69" s="101">
        <f t="shared" si="17"/>
        <v>0</v>
      </c>
      <c r="E69" s="101">
        <f t="shared" si="17"/>
        <v>0</v>
      </c>
      <c r="F69" s="41">
        <f t="shared" si="18"/>
        <v>0</v>
      </c>
      <c r="G69" s="41">
        <f t="shared" si="18"/>
        <v>0</v>
      </c>
      <c r="H69" s="41">
        <f t="shared" si="8"/>
        <v>0</v>
      </c>
      <c r="I69" s="41">
        <f t="shared" si="9"/>
        <v>0</v>
      </c>
      <c r="J69" s="41">
        <f t="shared" si="10"/>
        <v>0</v>
      </c>
      <c r="K69" s="41">
        <f t="shared" si="11"/>
        <v>0</v>
      </c>
      <c r="L69" s="41">
        <f t="shared" si="12"/>
        <v>0</v>
      </c>
      <c r="M69" s="41">
        <f t="shared" ca="1" si="4"/>
        <v>9.7845530226422367E-3</v>
      </c>
      <c r="N69" s="41">
        <f t="shared" ca="1" si="13"/>
        <v>0</v>
      </c>
      <c r="O69" s="102">
        <f t="shared" ca="1" si="14"/>
        <v>0</v>
      </c>
      <c r="P69" s="41">
        <f t="shared" ca="1" si="15"/>
        <v>0</v>
      </c>
      <c r="Q69" s="41">
        <f t="shared" ca="1" si="16"/>
        <v>0</v>
      </c>
      <c r="R69" s="39">
        <f t="shared" ca="1" si="5"/>
        <v>-9.7845530226422367E-3</v>
      </c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>
      <c r="A70" s="99"/>
      <c r="B70" s="99"/>
      <c r="C70" s="99"/>
      <c r="D70" s="101">
        <f t="shared" si="17"/>
        <v>0</v>
      </c>
      <c r="E70" s="101">
        <f t="shared" si="17"/>
        <v>0</v>
      </c>
      <c r="F70" s="41">
        <f t="shared" si="18"/>
        <v>0</v>
      </c>
      <c r="G70" s="41">
        <f t="shared" si="18"/>
        <v>0</v>
      </c>
      <c r="H70" s="41">
        <f t="shared" si="8"/>
        <v>0</v>
      </c>
      <c r="I70" s="41">
        <f t="shared" si="9"/>
        <v>0</v>
      </c>
      <c r="J70" s="41">
        <f t="shared" si="10"/>
        <v>0</v>
      </c>
      <c r="K70" s="41">
        <f t="shared" si="11"/>
        <v>0</v>
      </c>
      <c r="L70" s="41">
        <f t="shared" si="12"/>
        <v>0</v>
      </c>
      <c r="M70" s="41">
        <f t="shared" ca="1" si="4"/>
        <v>9.7845530226422367E-3</v>
      </c>
      <c r="N70" s="41">
        <f t="shared" ca="1" si="13"/>
        <v>0</v>
      </c>
      <c r="O70" s="102">
        <f t="shared" ca="1" si="14"/>
        <v>0</v>
      </c>
      <c r="P70" s="41">
        <f t="shared" ca="1" si="15"/>
        <v>0</v>
      </c>
      <c r="Q70" s="41">
        <f t="shared" ca="1" si="16"/>
        <v>0</v>
      </c>
      <c r="R70" s="39">
        <f t="shared" ca="1" si="5"/>
        <v>-9.7845530226422367E-3</v>
      </c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>
      <c r="A71" s="99"/>
      <c r="B71" s="99"/>
      <c r="C71" s="99"/>
      <c r="D71" s="101">
        <f t="shared" si="17"/>
        <v>0</v>
      </c>
      <c r="E71" s="101">
        <f t="shared" si="17"/>
        <v>0</v>
      </c>
      <c r="F71" s="41">
        <f t="shared" si="18"/>
        <v>0</v>
      </c>
      <c r="G71" s="41">
        <f t="shared" si="18"/>
        <v>0</v>
      </c>
      <c r="H71" s="41">
        <f t="shared" si="8"/>
        <v>0</v>
      </c>
      <c r="I71" s="41">
        <f t="shared" si="9"/>
        <v>0</v>
      </c>
      <c r="J71" s="41">
        <f t="shared" si="10"/>
        <v>0</v>
      </c>
      <c r="K71" s="41">
        <f t="shared" si="11"/>
        <v>0</v>
      </c>
      <c r="L71" s="41">
        <f t="shared" si="12"/>
        <v>0</v>
      </c>
      <c r="M71" s="41">
        <f t="shared" ca="1" si="4"/>
        <v>9.7845530226422367E-3</v>
      </c>
      <c r="N71" s="41">
        <f t="shared" ca="1" si="13"/>
        <v>0</v>
      </c>
      <c r="O71" s="102">
        <f t="shared" ca="1" si="14"/>
        <v>0</v>
      </c>
      <c r="P71" s="41">
        <f t="shared" ca="1" si="15"/>
        <v>0</v>
      </c>
      <c r="Q71" s="41">
        <f t="shared" ca="1" si="16"/>
        <v>0</v>
      </c>
      <c r="R71" s="39">
        <f t="shared" ca="1" si="5"/>
        <v>-9.7845530226422367E-3</v>
      </c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A72" s="99"/>
      <c r="B72" s="99"/>
      <c r="C72" s="99"/>
      <c r="D72" s="101">
        <f t="shared" si="17"/>
        <v>0</v>
      </c>
      <c r="E72" s="101">
        <f t="shared" si="17"/>
        <v>0</v>
      </c>
      <c r="F72" s="41">
        <f t="shared" si="18"/>
        <v>0</v>
      </c>
      <c r="G72" s="41">
        <f t="shared" si="18"/>
        <v>0</v>
      </c>
      <c r="H72" s="41">
        <f t="shared" si="8"/>
        <v>0</v>
      </c>
      <c r="I72" s="41">
        <f t="shared" si="9"/>
        <v>0</v>
      </c>
      <c r="J72" s="41">
        <f t="shared" si="10"/>
        <v>0</v>
      </c>
      <c r="K72" s="41">
        <f t="shared" si="11"/>
        <v>0</v>
      </c>
      <c r="L72" s="41">
        <f t="shared" si="12"/>
        <v>0</v>
      </c>
      <c r="M72" s="41">
        <f t="shared" ca="1" si="4"/>
        <v>9.7845530226422367E-3</v>
      </c>
      <c r="N72" s="41">
        <f t="shared" ca="1" si="13"/>
        <v>0</v>
      </c>
      <c r="O72" s="102">
        <f t="shared" ca="1" si="14"/>
        <v>0</v>
      </c>
      <c r="P72" s="41">
        <f t="shared" ca="1" si="15"/>
        <v>0</v>
      </c>
      <c r="Q72" s="41">
        <f t="shared" ca="1" si="16"/>
        <v>0</v>
      </c>
      <c r="R72" s="39">
        <f t="shared" ca="1" si="5"/>
        <v>-9.7845530226422367E-3</v>
      </c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1:35">
      <c r="A73" s="99"/>
      <c r="B73" s="99"/>
      <c r="C73" s="99"/>
      <c r="D73" s="101">
        <f t="shared" si="17"/>
        <v>0</v>
      </c>
      <c r="E73" s="101">
        <f t="shared" si="17"/>
        <v>0</v>
      </c>
      <c r="F73" s="41">
        <f t="shared" si="18"/>
        <v>0</v>
      </c>
      <c r="G73" s="41">
        <f t="shared" si="18"/>
        <v>0</v>
      </c>
      <c r="H73" s="41">
        <f t="shared" si="8"/>
        <v>0</v>
      </c>
      <c r="I73" s="41">
        <f t="shared" si="9"/>
        <v>0</v>
      </c>
      <c r="J73" s="41">
        <f t="shared" si="10"/>
        <v>0</v>
      </c>
      <c r="K73" s="41">
        <f t="shared" si="11"/>
        <v>0</v>
      </c>
      <c r="L73" s="41">
        <f t="shared" si="12"/>
        <v>0</v>
      </c>
      <c r="M73" s="41">
        <f t="shared" ca="1" si="4"/>
        <v>9.7845530226422367E-3</v>
      </c>
      <c r="N73" s="41">
        <f t="shared" ca="1" si="13"/>
        <v>0</v>
      </c>
      <c r="O73" s="102">
        <f t="shared" ca="1" si="14"/>
        <v>0</v>
      </c>
      <c r="P73" s="41">
        <f t="shared" ca="1" si="15"/>
        <v>0</v>
      </c>
      <c r="Q73" s="41">
        <f t="shared" ca="1" si="16"/>
        <v>0</v>
      </c>
      <c r="R73" s="39">
        <f t="shared" ca="1" si="5"/>
        <v>-9.7845530226422367E-3</v>
      </c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>
      <c r="A74" s="99"/>
      <c r="B74" s="99"/>
      <c r="C74" s="99"/>
      <c r="D74" s="101">
        <f t="shared" si="17"/>
        <v>0</v>
      </c>
      <c r="E74" s="101">
        <f t="shared" si="17"/>
        <v>0</v>
      </c>
      <c r="F74" s="41">
        <f t="shared" si="18"/>
        <v>0</v>
      </c>
      <c r="G74" s="41">
        <f t="shared" si="18"/>
        <v>0</v>
      </c>
      <c r="H74" s="41">
        <f t="shared" si="8"/>
        <v>0</v>
      </c>
      <c r="I74" s="41">
        <f t="shared" si="9"/>
        <v>0</v>
      </c>
      <c r="J74" s="41">
        <f t="shared" si="10"/>
        <v>0</v>
      </c>
      <c r="K74" s="41">
        <f t="shared" si="11"/>
        <v>0</v>
      </c>
      <c r="L74" s="41">
        <f t="shared" si="12"/>
        <v>0</v>
      </c>
      <c r="M74" s="41">
        <f t="shared" ca="1" si="4"/>
        <v>9.7845530226422367E-3</v>
      </c>
      <c r="N74" s="41">
        <f t="shared" ca="1" si="13"/>
        <v>0</v>
      </c>
      <c r="O74" s="102">
        <f t="shared" ca="1" si="14"/>
        <v>0</v>
      </c>
      <c r="P74" s="41">
        <f t="shared" ca="1" si="15"/>
        <v>0</v>
      </c>
      <c r="Q74" s="41">
        <f t="shared" ca="1" si="16"/>
        <v>0</v>
      </c>
      <c r="R74" s="39">
        <f t="shared" ca="1" si="5"/>
        <v>-9.7845530226422367E-3</v>
      </c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1:35">
      <c r="A75" s="99"/>
      <c r="B75" s="99"/>
      <c r="C75" s="99"/>
      <c r="D75" s="101">
        <f t="shared" si="17"/>
        <v>0</v>
      </c>
      <c r="E75" s="101">
        <f t="shared" si="17"/>
        <v>0</v>
      </c>
      <c r="F75" s="41">
        <f t="shared" si="18"/>
        <v>0</v>
      </c>
      <c r="G75" s="41">
        <f t="shared" si="18"/>
        <v>0</v>
      </c>
      <c r="H75" s="41">
        <f t="shared" si="8"/>
        <v>0</v>
      </c>
      <c r="I75" s="41">
        <f t="shared" si="9"/>
        <v>0</v>
      </c>
      <c r="J75" s="41">
        <f t="shared" si="10"/>
        <v>0</v>
      </c>
      <c r="K75" s="41">
        <f t="shared" si="11"/>
        <v>0</v>
      </c>
      <c r="L75" s="41">
        <f t="shared" si="12"/>
        <v>0</v>
      </c>
      <c r="M75" s="41">
        <f t="shared" ca="1" si="4"/>
        <v>9.7845530226422367E-3</v>
      </c>
      <c r="N75" s="41">
        <f t="shared" ca="1" si="13"/>
        <v>0</v>
      </c>
      <c r="O75" s="102">
        <f t="shared" ca="1" si="14"/>
        <v>0</v>
      </c>
      <c r="P75" s="41">
        <f t="shared" ca="1" si="15"/>
        <v>0</v>
      </c>
      <c r="Q75" s="41">
        <f t="shared" ca="1" si="16"/>
        <v>0</v>
      </c>
      <c r="R75" s="39">
        <f t="shared" ca="1" si="5"/>
        <v>-9.7845530226422367E-3</v>
      </c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1:35">
      <c r="A76" s="99"/>
      <c r="B76" s="99"/>
      <c r="C76" s="99"/>
      <c r="D76" s="101">
        <f t="shared" si="17"/>
        <v>0</v>
      </c>
      <c r="E76" s="101">
        <f t="shared" si="17"/>
        <v>0</v>
      </c>
      <c r="F76" s="41">
        <f t="shared" si="18"/>
        <v>0</v>
      </c>
      <c r="G76" s="41">
        <f t="shared" si="18"/>
        <v>0</v>
      </c>
      <c r="H76" s="41">
        <f t="shared" si="8"/>
        <v>0</v>
      </c>
      <c r="I76" s="41">
        <f t="shared" si="9"/>
        <v>0</v>
      </c>
      <c r="J76" s="41">
        <f t="shared" si="10"/>
        <v>0</v>
      </c>
      <c r="K76" s="41">
        <f t="shared" si="11"/>
        <v>0</v>
      </c>
      <c r="L76" s="41">
        <f t="shared" si="12"/>
        <v>0</v>
      </c>
      <c r="M76" s="41">
        <f t="shared" ca="1" si="4"/>
        <v>9.7845530226422367E-3</v>
      </c>
      <c r="N76" s="41">
        <f t="shared" ca="1" si="13"/>
        <v>0</v>
      </c>
      <c r="O76" s="102">
        <f t="shared" ca="1" si="14"/>
        <v>0</v>
      </c>
      <c r="P76" s="41">
        <f t="shared" ca="1" si="15"/>
        <v>0</v>
      </c>
      <c r="Q76" s="41">
        <f t="shared" ca="1" si="16"/>
        <v>0</v>
      </c>
      <c r="R76" s="39">
        <f t="shared" ca="1" si="5"/>
        <v>-9.7845530226422367E-3</v>
      </c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1:35">
      <c r="A77" s="99"/>
      <c r="B77" s="99"/>
      <c r="C77" s="99"/>
      <c r="D77" s="101">
        <f t="shared" si="17"/>
        <v>0</v>
      </c>
      <c r="E77" s="101">
        <f t="shared" si="17"/>
        <v>0</v>
      </c>
      <c r="F77" s="41">
        <f t="shared" si="18"/>
        <v>0</v>
      </c>
      <c r="G77" s="41">
        <f t="shared" si="18"/>
        <v>0</v>
      </c>
      <c r="H77" s="41">
        <f t="shared" si="8"/>
        <v>0</v>
      </c>
      <c r="I77" s="41">
        <f t="shared" si="9"/>
        <v>0</v>
      </c>
      <c r="J77" s="41">
        <f t="shared" si="10"/>
        <v>0</v>
      </c>
      <c r="K77" s="41">
        <f t="shared" si="11"/>
        <v>0</v>
      </c>
      <c r="L77" s="41">
        <f t="shared" si="12"/>
        <v>0</v>
      </c>
      <c r="M77" s="41">
        <f t="shared" ca="1" si="4"/>
        <v>9.7845530226422367E-3</v>
      </c>
      <c r="N77" s="41">
        <f t="shared" ca="1" si="13"/>
        <v>0</v>
      </c>
      <c r="O77" s="102">
        <f t="shared" ca="1" si="14"/>
        <v>0</v>
      </c>
      <c r="P77" s="41">
        <f t="shared" ca="1" si="15"/>
        <v>0</v>
      </c>
      <c r="Q77" s="41">
        <f t="shared" ca="1" si="16"/>
        <v>0</v>
      </c>
      <c r="R77" s="39">
        <f t="shared" ca="1" si="5"/>
        <v>-9.7845530226422367E-3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78" spans="1:35">
      <c r="A78" s="99"/>
      <c r="B78" s="99"/>
      <c r="C78" s="99"/>
      <c r="D78" s="101">
        <f t="shared" si="17"/>
        <v>0</v>
      </c>
      <c r="E78" s="101">
        <f t="shared" si="17"/>
        <v>0</v>
      </c>
      <c r="F78" s="41">
        <f t="shared" si="18"/>
        <v>0</v>
      </c>
      <c r="G78" s="41">
        <f t="shared" si="18"/>
        <v>0</v>
      </c>
      <c r="H78" s="41">
        <f t="shared" si="8"/>
        <v>0</v>
      </c>
      <c r="I78" s="41">
        <f t="shared" si="9"/>
        <v>0</v>
      </c>
      <c r="J78" s="41">
        <f t="shared" si="10"/>
        <v>0</v>
      </c>
      <c r="K78" s="41">
        <f t="shared" si="11"/>
        <v>0</v>
      </c>
      <c r="L78" s="41">
        <f t="shared" si="12"/>
        <v>0</v>
      </c>
      <c r="M78" s="41">
        <f t="shared" ca="1" si="4"/>
        <v>9.7845530226422367E-3</v>
      </c>
      <c r="N78" s="41">
        <f t="shared" ca="1" si="13"/>
        <v>0</v>
      </c>
      <c r="O78" s="102">
        <f t="shared" ca="1" si="14"/>
        <v>0</v>
      </c>
      <c r="P78" s="41">
        <f t="shared" ca="1" si="15"/>
        <v>0</v>
      </c>
      <c r="Q78" s="41">
        <f t="shared" ca="1" si="16"/>
        <v>0</v>
      </c>
      <c r="R78" s="39">
        <f t="shared" ca="1" si="5"/>
        <v>-9.7845530226422367E-3</v>
      </c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</row>
    <row r="79" spans="1:35">
      <c r="A79" s="99"/>
      <c r="B79" s="99"/>
      <c r="C79" s="99"/>
      <c r="D79" s="101">
        <f t="shared" si="17"/>
        <v>0</v>
      </c>
      <c r="E79" s="101">
        <f t="shared" si="17"/>
        <v>0</v>
      </c>
      <c r="F79" s="41">
        <f t="shared" si="18"/>
        <v>0</v>
      </c>
      <c r="G79" s="41">
        <f t="shared" si="18"/>
        <v>0</v>
      </c>
      <c r="H79" s="41">
        <f t="shared" si="8"/>
        <v>0</v>
      </c>
      <c r="I79" s="41">
        <f t="shared" si="9"/>
        <v>0</v>
      </c>
      <c r="J79" s="41">
        <f t="shared" si="10"/>
        <v>0</v>
      </c>
      <c r="K79" s="41">
        <f t="shared" si="11"/>
        <v>0</v>
      </c>
      <c r="L79" s="41">
        <f t="shared" si="12"/>
        <v>0</v>
      </c>
      <c r="M79" s="41">
        <f t="shared" ca="1" si="4"/>
        <v>9.7845530226422367E-3</v>
      </c>
      <c r="N79" s="41">
        <f t="shared" ca="1" si="13"/>
        <v>0</v>
      </c>
      <c r="O79" s="102">
        <f t="shared" ca="1" si="14"/>
        <v>0</v>
      </c>
      <c r="P79" s="41">
        <f t="shared" ca="1" si="15"/>
        <v>0</v>
      </c>
      <c r="Q79" s="41">
        <f t="shared" ca="1" si="16"/>
        <v>0</v>
      </c>
      <c r="R79" s="39">
        <f t="shared" ca="1" si="5"/>
        <v>-9.7845530226422367E-3</v>
      </c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</row>
    <row r="80" spans="1:35">
      <c r="A80" s="99"/>
      <c r="B80" s="99"/>
      <c r="C80" s="99"/>
      <c r="D80" s="101">
        <f t="shared" si="17"/>
        <v>0</v>
      </c>
      <c r="E80" s="101">
        <f t="shared" si="17"/>
        <v>0</v>
      </c>
      <c r="F80" s="41">
        <f t="shared" si="18"/>
        <v>0</v>
      </c>
      <c r="G80" s="41">
        <f t="shared" si="18"/>
        <v>0</v>
      </c>
      <c r="H80" s="41">
        <f t="shared" si="8"/>
        <v>0</v>
      </c>
      <c r="I80" s="41">
        <f t="shared" si="9"/>
        <v>0</v>
      </c>
      <c r="J80" s="41">
        <f t="shared" si="10"/>
        <v>0</v>
      </c>
      <c r="K80" s="41">
        <f t="shared" si="11"/>
        <v>0</v>
      </c>
      <c r="L80" s="41">
        <f t="shared" si="12"/>
        <v>0</v>
      </c>
      <c r="M80" s="41">
        <f t="shared" ca="1" si="4"/>
        <v>9.7845530226422367E-3</v>
      </c>
      <c r="N80" s="41">
        <f t="shared" ca="1" si="13"/>
        <v>0</v>
      </c>
      <c r="O80" s="102">
        <f t="shared" ca="1" si="14"/>
        <v>0</v>
      </c>
      <c r="P80" s="41">
        <f t="shared" ca="1" si="15"/>
        <v>0</v>
      </c>
      <c r="Q80" s="41">
        <f t="shared" ca="1" si="16"/>
        <v>0</v>
      </c>
      <c r="R80" s="39">
        <f t="shared" ca="1" si="5"/>
        <v>-9.7845530226422367E-3</v>
      </c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</row>
    <row r="81" spans="1:35">
      <c r="A81" s="99"/>
      <c r="B81" s="99"/>
      <c r="C81" s="99"/>
      <c r="D81" s="101">
        <f t="shared" si="17"/>
        <v>0</v>
      </c>
      <c r="E81" s="101">
        <f t="shared" si="17"/>
        <v>0</v>
      </c>
      <c r="F81" s="41">
        <f t="shared" si="18"/>
        <v>0</v>
      </c>
      <c r="G81" s="41">
        <f t="shared" si="18"/>
        <v>0</v>
      </c>
      <c r="H81" s="41">
        <f t="shared" si="8"/>
        <v>0</v>
      </c>
      <c r="I81" s="41">
        <f t="shared" si="9"/>
        <v>0</v>
      </c>
      <c r="J81" s="41">
        <f t="shared" si="10"/>
        <v>0</v>
      </c>
      <c r="K81" s="41">
        <f t="shared" si="11"/>
        <v>0</v>
      </c>
      <c r="L81" s="41">
        <f t="shared" si="12"/>
        <v>0</v>
      </c>
      <c r="M81" s="41">
        <f t="shared" ca="1" si="4"/>
        <v>9.7845530226422367E-3</v>
      </c>
      <c r="N81" s="41">
        <f t="shared" ca="1" si="13"/>
        <v>0</v>
      </c>
      <c r="O81" s="102">
        <f t="shared" ca="1" si="14"/>
        <v>0</v>
      </c>
      <c r="P81" s="41">
        <f t="shared" ca="1" si="15"/>
        <v>0</v>
      </c>
      <c r="Q81" s="41">
        <f t="shared" ca="1" si="16"/>
        <v>0</v>
      </c>
      <c r="R81" s="39">
        <f t="shared" ca="1" si="5"/>
        <v>-9.7845530226422367E-3</v>
      </c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</row>
    <row r="82" spans="1:35">
      <c r="A82" s="99"/>
      <c r="B82" s="99"/>
      <c r="C82" s="99"/>
      <c r="D82" s="101">
        <f t="shared" si="17"/>
        <v>0</v>
      </c>
      <c r="E82" s="101">
        <f t="shared" si="17"/>
        <v>0</v>
      </c>
      <c r="F82" s="41">
        <f t="shared" si="18"/>
        <v>0</v>
      </c>
      <c r="G82" s="41">
        <f t="shared" si="18"/>
        <v>0</v>
      </c>
      <c r="H82" s="41">
        <f t="shared" si="8"/>
        <v>0</v>
      </c>
      <c r="I82" s="41">
        <f t="shared" si="9"/>
        <v>0</v>
      </c>
      <c r="J82" s="41">
        <f t="shared" si="10"/>
        <v>0</v>
      </c>
      <c r="K82" s="41">
        <f t="shared" si="11"/>
        <v>0</v>
      </c>
      <c r="L82" s="41">
        <f t="shared" si="12"/>
        <v>0</v>
      </c>
      <c r="M82" s="41">
        <f t="shared" ca="1" si="4"/>
        <v>9.7845530226422367E-3</v>
      </c>
      <c r="N82" s="41">
        <f t="shared" ca="1" si="13"/>
        <v>0</v>
      </c>
      <c r="O82" s="102">
        <f t="shared" ca="1" si="14"/>
        <v>0</v>
      </c>
      <c r="P82" s="41">
        <f t="shared" ca="1" si="15"/>
        <v>0</v>
      </c>
      <c r="Q82" s="41">
        <f t="shared" ca="1" si="16"/>
        <v>0</v>
      </c>
      <c r="R82" s="39">
        <f t="shared" ca="1" si="5"/>
        <v>-9.7845530226422367E-3</v>
      </c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</row>
    <row r="83" spans="1:35">
      <c r="A83" s="99"/>
      <c r="B83" s="99"/>
      <c r="C83" s="99"/>
      <c r="D83" s="101">
        <f t="shared" si="17"/>
        <v>0</v>
      </c>
      <c r="E83" s="101">
        <f t="shared" si="17"/>
        <v>0</v>
      </c>
      <c r="F83" s="41">
        <f t="shared" si="18"/>
        <v>0</v>
      </c>
      <c r="G83" s="41">
        <f t="shared" si="18"/>
        <v>0</v>
      </c>
      <c r="H83" s="41">
        <f t="shared" si="8"/>
        <v>0</v>
      </c>
      <c r="I83" s="41">
        <f t="shared" si="9"/>
        <v>0</v>
      </c>
      <c r="J83" s="41">
        <f t="shared" si="10"/>
        <v>0</v>
      </c>
      <c r="K83" s="41">
        <f t="shared" si="11"/>
        <v>0</v>
      </c>
      <c r="L83" s="41">
        <f t="shared" si="12"/>
        <v>0</v>
      </c>
      <c r="M83" s="41">
        <f t="shared" ca="1" si="4"/>
        <v>9.7845530226422367E-3</v>
      </c>
      <c r="N83" s="41">
        <f t="shared" ca="1" si="13"/>
        <v>0</v>
      </c>
      <c r="O83" s="102">
        <f t="shared" ca="1" si="14"/>
        <v>0</v>
      </c>
      <c r="P83" s="41">
        <f t="shared" ca="1" si="15"/>
        <v>0</v>
      </c>
      <c r="Q83" s="41">
        <f t="shared" ca="1" si="16"/>
        <v>0</v>
      </c>
      <c r="R83" s="39">
        <f t="shared" ca="1" si="5"/>
        <v>-9.7845530226422367E-3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</row>
    <row r="84" spans="1:35">
      <c r="A84" s="99"/>
      <c r="B84" s="99"/>
      <c r="C84" s="99"/>
      <c r="D84" s="101">
        <f t="shared" si="17"/>
        <v>0</v>
      </c>
      <c r="E84" s="101">
        <f t="shared" si="17"/>
        <v>0</v>
      </c>
      <c r="F84" s="41">
        <f t="shared" si="18"/>
        <v>0</v>
      </c>
      <c r="G84" s="41">
        <f t="shared" si="18"/>
        <v>0</v>
      </c>
      <c r="H84" s="41">
        <f t="shared" si="8"/>
        <v>0</v>
      </c>
      <c r="I84" s="41">
        <f t="shared" si="9"/>
        <v>0</v>
      </c>
      <c r="J84" s="41">
        <f t="shared" si="10"/>
        <v>0</v>
      </c>
      <c r="K84" s="41">
        <f t="shared" si="11"/>
        <v>0</v>
      </c>
      <c r="L84" s="41">
        <f t="shared" si="12"/>
        <v>0</v>
      </c>
      <c r="M84" s="41">
        <f t="shared" ca="1" si="4"/>
        <v>9.7845530226422367E-3</v>
      </c>
      <c r="N84" s="41">
        <f t="shared" ca="1" si="13"/>
        <v>0</v>
      </c>
      <c r="O84" s="102">
        <f t="shared" ca="1" si="14"/>
        <v>0</v>
      </c>
      <c r="P84" s="41">
        <f t="shared" ca="1" si="15"/>
        <v>0</v>
      </c>
      <c r="Q84" s="41">
        <f t="shared" ca="1" si="16"/>
        <v>0</v>
      </c>
      <c r="R84" s="39">
        <f t="shared" ca="1" si="5"/>
        <v>-9.7845530226422367E-3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5" spans="1:35">
      <c r="A85" s="99"/>
      <c r="B85" s="99"/>
      <c r="C85" s="99"/>
      <c r="D85" s="101">
        <f t="shared" si="17"/>
        <v>0</v>
      </c>
      <c r="E85" s="101">
        <f t="shared" si="17"/>
        <v>0</v>
      </c>
      <c r="F85" s="41">
        <f t="shared" si="18"/>
        <v>0</v>
      </c>
      <c r="G85" s="41">
        <f t="shared" si="18"/>
        <v>0</v>
      </c>
      <c r="H85" s="41">
        <f t="shared" si="8"/>
        <v>0</v>
      </c>
      <c r="I85" s="41">
        <f t="shared" si="9"/>
        <v>0</v>
      </c>
      <c r="J85" s="41">
        <f t="shared" si="10"/>
        <v>0</v>
      </c>
      <c r="K85" s="41">
        <f t="shared" si="11"/>
        <v>0</v>
      </c>
      <c r="L85" s="41">
        <f t="shared" si="12"/>
        <v>0</v>
      </c>
      <c r="M85" s="41">
        <f t="shared" ref="M85:M148" ca="1" si="19">+E$4+E$5*D85+E$6*D85^2</f>
        <v>9.7845530226422367E-3</v>
      </c>
      <c r="N85" s="41">
        <f t="shared" ca="1" si="13"/>
        <v>0</v>
      </c>
      <c r="O85" s="102">
        <f t="shared" ca="1" si="14"/>
        <v>0</v>
      </c>
      <c r="P85" s="41">
        <f t="shared" ca="1" si="15"/>
        <v>0</v>
      </c>
      <c r="Q85" s="41">
        <f t="shared" ca="1" si="16"/>
        <v>0</v>
      </c>
      <c r="R85" s="39">
        <f t="shared" ref="R85:R148" ca="1" si="20">+E85-M85</f>
        <v>-9.7845530226422367E-3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</row>
    <row r="86" spans="1:35">
      <c r="A86" s="99"/>
      <c r="B86" s="99"/>
      <c r="C86" s="99"/>
      <c r="D86" s="101">
        <f t="shared" si="17"/>
        <v>0</v>
      </c>
      <c r="E86" s="101">
        <f t="shared" si="17"/>
        <v>0</v>
      </c>
      <c r="F86" s="41">
        <f t="shared" si="18"/>
        <v>0</v>
      </c>
      <c r="G86" s="41">
        <f t="shared" si="18"/>
        <v>0</v>
      </c>
      <c r="H86" s="41">
        <f t="shared" ref="H86:H149" si="21">C86*D86*D86</f>
        <v>0</v>
      </c>
      <c r="I86" s="41">
        <f t="shared" ref="I86:I149" si="22">C86*D86*D86*D86</f>
        <v>0</v>
      </c>
      <c r="J86" s="41">
        <f t="shared" ref="J86:J149" si="23">C86*D86*D86*D86*D86</f>
        <v>0</v>
      </c>
      <c r="K86" s="41">
        <f t="shared" ref="K86:K149" si="24">C86*E86*D86</f>
        <v>0</v>
      </c>
      <c r="L86" s="41">
        <f t="shared" ref="L86:L149" si="25">C86*E86*D86*D86</f>
        <v>0</v>
      </c>
      <c r="M86" s="41">
        <f t="shared" ca="1" si="19"/>
        <v>9.7845530226422367E-3</v>
      </c>
      <c r="N86" s="41">
        <f t="shared" ref="N86:N149" ca="1" si="26">C86*(M86-E86)^2</f>
        <v>0</v>
      </c>
      <c r="O86" s="102">
        <f t="shared" ref="O86:O149" ca="1" si="27">(C86*O$1-O$2*F86+O$3*H86)^2</f>
        <v>0</v>
      </c>
      <c r="P86" s="41">
        <f t="shared" ref="P86:P149" ca="1" si="28">(-C86*O$2+O$4*F86-O$5*H86)^2</f>
        <v>0</v>
      </c>
      <c r="Q86" s="41">
        <f t="shared" ref="Q86:Q149" ca="1" si="29">+(C86*O$3-F86*O$5+H86*O$6)^2</f>
        <v>0</v>
      </c>
      <c r="R86" s="39">
        <f t="shared" ca="1" si="20"/>
        <v>-9.7845530226422367E-3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</row>
    <row r="87" spans="1:35">
      <c r="A87" s="99"/>
      <c r="B87" s="99"/>
      <c r="C87" s="99"/>
      <c r="D87" s="101">
        <f t="shared" si="17"/>
        <v>0</v>
      </c>
      <c r="E87" s="101">
        <f t="shared" si="17"/>
        <v>0</v>
      </c>
      <c r="F87" s="41">
        <f t="shared" si="18"/>
        <v>0</v>
      </c>
      <c r="G87" s="41">
        <f t="shared" si="18"/>
        <v>0</v>
      </c>
      <c r="H87" s="41">
        <f t="shared" si="21"/>
        <v>0</v>
      </c>
      <c r="I87" s="41">
        <f t="shared" si="22"/>
        <v>0</v>
      </c>
      <c r="J87" s="41">
        <f t="shared" si="23"/>
        <v>0</v>
      </c>
      <c r="K87" s="41">
        <f t="shared" si="24"/>
        <v>0</v>
      </c>
      <c r="L87" s="41">
        <f t="shared" si="25"/>
        <v>0</v>
      </c>
      <c r="M87" s="41">
        <f t="shared" ca="1" si="19"/>
        <v>9.7845530226422367E-3</v>
      </c>
      <c r="N87" s="41">
        <f t="shared" ca="1" si="26"/>
        <v>0</v>
      </c>
      <c r="O87" s="102">
        <f t="shared" ca="1" si="27"/>
        <v>0</v>
      </c>
      <c r="P87" s="41">
        <f t="shared" ca="1" si="28"/>
        <v>0</v>
      </c>
      <c r="Q87" s="41">
        <f t="shared" ca="1" si="29"/>
        <v>0</v>
      </c>
      <c r="R87" s="39">
        <f t="shared" ca="1" si="20"/>
        <v>-9.7845530226422367E-3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</row>
    <row r="88" spans="1:35">
      <c r="A88" s="99"/>
      <c r="B88" s="99"/>
      <c r="C88" s="99"/>
      <c r="D88" s="101">
        <f t="shared" si="17"/>
        <v>0</v>
      </c>
      <c r="E88" s="101">
        <f t="shared" si="17"/>
        <v>0</v>
      </c>
      <c r="F88" s="41">
        <f t="shared" si="18"/>
        <v>0</v>
      </c>
      <c r="G88" s="41">
        <f t="shared" si="18"/>
        <v>0</v>
      </c>
      <c r="H88" s="41">
        <f t="shared" si="21"/>
        <v>0</v>
      </c>
      <c r="I88" s="41">
        <f t="shared" si="22"/>
        <v>0</v>
      </c>
      <c r="J88" s="41">
        <f t="shared" si="23"/>
        <v>0</v>
      </c>
      <c r="K88" s="41">
        <f t="shared" si="24"/>
        <v>0</v>
      </c>
      <c r="L88" s="41">
        <f t="shared" si="25"/>
        <v>0</v>
      </c>
      <c r="M88" s="41">
        <f t="shared" ca="1" si="19"/>
        <v>9.7845530226422367E-3</v>
      </c>
      <c r="N88" s="41">
        <f t="shared" ca="1" si="26"/>
        <v>0</v>
      </c>
      <c r="O88" s="102">
        <f t="shared" ca="1" si="27"/>
        <v>0</v>
      </c>
      <c r="P88" s="41">
        <f t="shared" ca="1" si="28"/>
        <v>0</v>
      </c>
      <c r="Q88" s="41">
        <f t="shared" ca="1" si="29"/>
        <v>0</v>
      </c>
      <c r="R88" s="39">
        <f t="shared" ca="1" si="20"/>
        <v>-9.7845530226422367E-3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</row>
    <row r="89" spans="1:35">
      <c r="A89" s="99"/>
      <c r="B89" s="99"/>
      <c r="C89" s="99"/>
      <c r="D89" s="101">
        <f t="shared" si="17"/>
        <v>0</v>
      </c>
      <c r="E89" s="101">
        <f t="shared" si="17"/>
        <v>0</v>
      </c>
      <c r="F89" s="41">
        <f t="shared" si="18"/>
        <v>0</v>
      </c>
      <c r="G89" s="41">
        <f t="shared" si="18"/>
        <v>0</v>
      </c>
      <c r="H89" s="41">
        <f t="shared" si="21"/>
        <v>0</v>
      </c>
      <c r="I89" s="41">
        <f t="shared" si="22"/>
        <v>0</v>
      </c>
      <c r="J89" s="41">
        <f t="shared" si="23"/>
        <v>0</v>
      </c>
      <c r="K89" s="41">
        <f t="shared" si="24"/>
        <v>0</v>
      </c>
      <c r="L89" s="41">
        <f t="shared" si="25"/>
        <v>0</v>
      </c>
      <c r="M89" s="41">
        <f t="shared" ca="1" si="19"/>
        <v>9.7845530226422367E-3</v>
      </c>
      <c r="N89" s="41">
        <f t="shared" ca="1" si="26"/>
        <v>0</v>
      </c>
      <c r="O89" s="102">
        <f t="shared" ca="1" si="27"/>
        <v>0</v>
      </c>
      <c r="P89" s="41">
        <f t="shared" ca="1" si="28"/>
        <v>0</v>
      </c>
      <c r="Q89" s="41">
        <f t="shared" ca="1" si="29"/>
        <v>0</v>
      </c>
      <c r="R89" s="39">
        <f t="shared" ca="1" si="20"/>
        <v>-9.7845530226422367E-3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</row>
    <row r="90" spans="1:35">
      <c r="A90" s="99"/>
      <c r="B90" s="99"/>
      <c r="C90" s="99"/>
      <c r="D90" s="101">
        <f t="shared" si="17"/>
        <v>0</v>
      </c>
      <c r="E90" s="101">
        <f t="shared" si="17"/>
        <v>0</v>
      </c>
      <c r="F90" s="41">
        <f t="shared" si="18"/>
        <v>0</v>
      </c>
      <c r="G90" s="41">
        <f t="shared" si="18"/>
        <v>0</v>
      </c>
      <c r="H90" s="41">
        <f t="shared" si="21"/>
        <v>0</v>
      </c>
      <c r="I90" s="41">
        <f t="shared" si="22"/>
        <v>0</v>
      </c>
      <c r="J90" s="41">
        <f t="shared" si="23"/>
        <v>0</v>
      </c>
      <c r="K90" s="41">
        <f t="shared" si="24"/>
        <v>0</v>
      </c>
      <c r="L90" s="41">
        <f t="shared" si="25"/>
        <v>0</v>
      </c>
      <c r="M90" s="41">
        <f t="shared" ca="1" si="19"/>
        <v>9.7845530226422367E-3</v>
      </c>
      <c r="N90" s="41">
        <f t="shared" ca="1" si="26"/>
        <v>0</v>
      </c>
      <c r="O90" s="102">
        <f t="shared" ca="1" si="27"/>
        <v>0</v>
      </c>
      <c r="P90" s="41">
        <f t="shared" ca="1" si="28"/>
        <v>0</v>
      </c>
      <c r="Q90" s="41">
        <f t="shared" ca="1" si="29"/>
        <v>0</v>
      </c>
      <c r="R90" s="39">
        <f t="shared" ca="1" si="20"/>
        <v>-9.7845530226422367E-3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</row>
    <row r="91" spans="1:35">
      <c r="A91" s="99"/>
      <c r="B91" s="99"/>
      <c r="C91" s="99"/>
      <c r="D91" s="101">
        <f t="shared" si="17"/>
        <v>0</v>
      </c>
      <c r="E91" s="101">
        <f t="shared" si="17"/>
        <v>0</v>
      </c>
      <c r="F91" s="41">
        <f t="shared" si="18"/>
        <v>0</v>
      </c>
      <c r="G91" s="41">
        <f t="shared" si="18"/>
        <v>0</v>
      </c>
      <c r="H91" s="41">
        <f t="shared" si="21"/>
        <v>0</v>
      </c>
      <c r="I91" s="41">
        <f t="shared" si="22"/>
        <v>0</v>
      </c>
      <c r="J91" s="41">
        <f t="shared" si="23"/>
        <v>0</v>
      </c>
      <c r="K91" s="41">
        <f t="shared" si="24"/>
        <v>0</v>
      </c>
      <c r="L91" s="41">
        <f t="shared" si="25"/>
        <v>0</v>
      </c>
      <c r="M91" s="41">
        <f t="shared" ca="1" si="19"/>
        <v>9.7845530226422367E-3</v>
      </c>
      <c r="N91" s="41">
        <f t="shared" ca="1" si="26"/>
        <v>0</v>
      </c>
      <c r="O91" s="102">
        <f t="shared" ca="1" si="27"/>
        <v>0</v>
      </c>
      <c r="P91" s="41">
        <f t="shared" ca="1" si="28"/>
        <v>0</v>
      </c>
      <c r="Q91" s="41">
        <f t="shared" ca="1" si="29"/>
        <v>0</v>
      </c>
      <c r="R91" s="39">
        <f t="shared" ca="1" si="20"/>
        <v>-9.7845530226422367E-3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1:35">
      <c r="A92" s="99"/>
      <c r="B92" s="99"/>
      <c r="C92" s="99"/>
      <c r="D92" s="101">
        <f t="shared" si="17"/>
        <v>0</v>
      </c>
      <c r="E92" s="101">
        <f t="shared" si="17"/>
        <v>0</v>
      </c>
      <c r="F92" s="41">
        <f t="shared" si="18"/>
        <v>0</v>
      </c>
      <c r="G92" s="41">
        <f t="shared" si="18"/>
        <v>0</v>
      </c>
      <c r="H92" s="41">
        <f t="shared" si="21"/>
        <v>0</v>
      </c>
      <c r="I92" s="41">
        <f t="shared" si="22"/>
        <v>0</v>
      </c>
      <c r="J92" s="41">
        <f t="shared" si="23"/>
        <v>0</v>
      </c>
      <c r="K92" s="41">
        <f t="shared" si="24"/>
        <v>0</v>
      </c>
      <c r="L92" s="41">
        <f t="shared" si="25"/>
        <v>0</v>
      </c>
      <c r="M92" s="41">
        <f t="shared" ca="1" si="19"/>
        <v>9.7845530226422367E-3</v>
      </c>
      <c r="N92" s="41">
        <f t="shared" ca="1" si="26"/>
        <v>0</v>
      </c>
      <c r="O92" s="102">
        <f t="shared" ca="1" si="27"/>
        <v>0</v>
      </c>
      <c r="P92" s="41">
        <f t="shared" ca="1" si="28"/>
        <v>0</v>
      </c>
      <c r="Q92" s="41">
        <f t="shared" ca="1" si="29"/>
        <v>0</v>
      </c>
      <c r="R92" s="39">
        <f t="shared" ca="1" si="20"/>
        <v>-9.7845530226422367E-3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1:35">
      <c r="A93" s="99"/>
      <c r="B93" s="99"/>
      <c r="C93" s="99"/>
      <c r="D93" s="101">
        <f t="shared" si="17"/>
        <v>0</v>
      </c>
      <c r="E93" s="101">
        <f t="shared" si="17"/>
        <v>0</v>
      </c>
      <c r="F93" s="41">
        <f t="shared" si="18"/>
        <v>0</v>
      </c>
      <c r="G93" s="41">
        <f t="shared" si="18"/>
        <v>0</v>
      </c>
      <c r="H93" s="41">
        <f t="shared" si="21"/>
        <v>0</v>
      </c>
      <c r="I93" s="41">
        <f t="shared" si="22"/>
        <v>0</v>
      </c>
      <c r="J93" s="41">
        <f t="shared" si="23"/>
        <v>0</v>
      </c>
      <c r="K93" s="41">
        <f t="shared" si="24"/>
        <v>0</v>
      </c>
      <c r="L93" s="41">
        <f t="shared" si="25"/>
        <v>0</v>
      </c>
      <c r="M93" s="41">
        <f t="shared" ca="1" si="19"/>
        <v>9.7845530226422367E-3</v>
      </c>
      <c r="N93" s="41">
        <f t="shared" ca="1" si="26"/>
        <v>0</v>
      </c>
      <c r="O93" s="102">
        <f t="shared" ca="1" si="27"/>
        <v>0</v>
      </c>
      <c r="P93" s="41">
        <f t="shared" ca="1" si="28"/>
        <v>0</v>
      </c>
      <c r="Q93" s="41">
        <f t="shared" ca="1" si="29"/>
        <v>0</v>
      </c>
      <c r="R93" s="39">
        <f t="shared" ca="1" si="20"/>
        <v>-9.7845530226422367E-3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94" spans="1:35">
      <c r="A94" s="99"/>
      <c r="B94" s="99"/>
      <c r="C94" s="99"/>
      <c r="D94" s="101">
        <f t="shared" si="17"/>
        <v>0</v>
      </c>
      <c r="E94" s="101">
        <f t="shared" si="17"/>
        <v>0</v>
      </c>
      <c r="F94" s="41">
        <f t="shared" si="18"/>
        <v>0</v>
      </c>
      <c r="G94" s="41">
        <f t="shared" si="18"/>
        <v>0</v>
      </c>
      <c r="H94" s="41">
        <f t="shared" si="21"/>
        <v>0</v>
      </c>
      <c r="I94" s="41">
        <f t="shared" si="22"/>
        <v>0</v>
      </c>
      <c r="J94" s="41">
        <f t="shared" si="23"/>
        <v>0</v>
      </c>
      <c r="K94" s="41">
        <f t="shared" si="24"/>
        <v>0</v>
      </c>
      <c r="L94" s="41">
        <f t="shared" si="25"/>
        <v>0</v>
      </c>
      <c r="M94" s="41">
        <f t="shared" ca="1" si="19"/>
        <v>9.7845530226422367E-3</v>
      </c>
      <c r="N94" s="41">
        <f t="shared" ca="1" si="26"/>
        <v>0</v>
      </c>
      <c r="O94" s="102">
        <f t="shared" ca="1" si="27"/>
        <v>0</v>
      </c>
      <c r="P94" s="41">
        <f t="shared" ca="1" si="28"/>
        <v>0</v>
      </c>
      <c r="Q94" s="41">
        <f t="shared" ca="1" si="29"/>
        <v>0</v>
      </c>
      <c r="R94" s="39">
        <f t="shared" ca="1" si="20"/>
        <v>-9.7845530226422367E-3</v>
      </c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</row>
    <row r="95" spans="1:35">
      <c r="A95" s="99"/>
      <c r="B95" s="99"/>
      <c r="C95" s="99"/>
      <c r="D95" s="101">
        <f t="shared" si="17"/>
        <v>0</v>
      </c>
      <c r="E95" s="101">
        <f t="shared" si="17"/>
        <v>0</v>
      </c>
      <c r="F95" s="41">
        <f t="shared" si="18"/>
        <v>0</v>
      </c>
      <c r="G95" s="41">
        <f t="shared" si="18"/>
        <v>0</v>
      </c>
      <c r="H95" s="41">
        <f t="shared" si="21"/>
        <v>0</v>
      </c>
      <c r="I95" s="41">
        <f t="shared" si="22"/>
        <v>0</v>
      </c>
      <c r="J95" s="41">
        <f t="shared" si="23"/>
        <v>0</v>
      </c>
      <c r="K95" s="41">
        <f t="shared" si="24"/>
        <v>0</v>
      </c>
      <c r="L95" s="41">
        <f t="shared" si="25"/>
        <v>0</v>
      </c>
      <c r="M95" s="41">
        <f t="shared" ca="1" si="19"/>
        <v>9.7845530226422367E-3</v>
      </c>
      <c r="N95" s="41">
        <f t="shared" ca="1" si="26"/>
        <v>0</v>
      </c>
      <c r="O95" s="102">
        <f t="shared" ca="1" si="27"/>
        <v>0</v>
      </c>
      <c r="P95" s="41">
        <f t="shared" ca="1" si="28"/>
        <v>0</v>
      </c>
      <c r="Q95" s="41">
        <f t="shared" ca="1" si="29"/>
        <v>0</v>
      </c>
      <c r="R95" s="39">
        <f t="shared" ca="1" si="20"/>
        <v>-9.7845530226422367E-3</v>
      </c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</row>
    <row r="96" spans="1:35">
      <c r="A96" s="99"/>
      <c r="B96" s="99"/>
      <c r="C96" s="99"/>
      <c r="D96" s="101">
        <f t="shared" si="17"/>
        <v>0</v>
      </c>
      <c r="E96" s="101">
        <f t="shared" si="17"/>
        <v>0</v>
      </c>
      <c r="F96" s="41">
        <f t="shared" si="18"/>
        <v>0</v>
      </c>
      <c r="G96" s="41">
        <f t="shared" si="18"/>
        <v>0</v>
      </c>
      <c r="H96" s="41">
        <f t="shared" si="21"/>
        <v>0</v>
      </c>
      <c r="I96" s="41">
        <f t="shared" si="22"/>
        <v>0</v>
      </c>
      <c r="J96" s="41">
        <f t="shared" si="23"/>
        <v>0</v>
      </c>
      <c r="K96" s="41">
        <f t="shared" si="24"/>
        <v>0</v>
      </c>
      <c r="L96" s="41">
        <f t="shared" si="25"/>
        <v>0</v>
      </c>
      <c r="M96" s="41">
        <f t="shared" ca="1" si="19"/>
        <v>9.7845530226422367E-3</v>
      </c>
      <c r="N96" s="41">
        <f t="shared" ca="1" si="26"/>
        <v>0</v>
      </c>
      <c r="O96" s="102">
        <f t="shared" ca="1" si="27"/>
        <v>0</v>
      </c>
      <c r="P96" s="41">
        <f t="shared" ca="1" si="28"/>
        <v>0</v>
      </c>
      <c r="Q96" s="41">
        <f t="shared" ca="1" si="29"/>
        <v>0</v>
      </c>
      <c r="R96" s="39">
        <f t="shared" ca="1" si="20"/>
        <v>-9.7845530226422367E-3</v>
      </c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</row>
    <row r="97" spans="1:35">
      <c r="A97" s="99"/>
      <c r="B97" s="99"/>
      <c r="C97" s="99"/>
      <c r="D97" s="101">
        <f t="shared" si="17"/>
        <v>0</v>
      </c>
      <c r="E97" s="101">
        <f t="shared" si="17"/>
        <v>0</v>
      </c>
      <c r="F97" s="41">
        <f t="shared" si="18"/>
        <v>0</v>
      </c>
      <c r="G97" s="41">
        <f t="shared" si="18"/>
        <v>0</v>
      </c>
      <c r="H97" s="41">
        <f t="shared" si="21"/>
        <v>0</v>
      </c>
      <c r="I97" s="41">
        <f t="shared" si="22"/>
        <v>0</v>
      </c>
      <c r="J97" s="41">
        <f t="shared" si="23"/>
        <v>0</v>
      </c>
      <c r="K97" s="41">
        <f t="shared" si="24"/>
        <v>0</v>
      </c>
      <c r="L97" s="41">
        <f t="shared" si="25"/>
        <v>0</v>
      </c>
      <c r="M97" s="41">
        <f t="shared" ca="1" si="19"/>
        <v>9.7845530226422367E-3</v>
      </c>
      <c r="N97" s="41">
        <f t="shared" ca="1" si="26"/>
        <v>0</v>
      </c>
      <c r="O97" s="102">
        <f t="shared" ca="1" si="27"/>
        <v>0</v>
      </c>
      <c r="P97" s="41">
        <f t="shared" ca="1" si="28"/>
        <v>0</v>
      </c>
      <c r="Q97" s="41">
        <f t="shared" ca="1" si="29"/>
        <v>0</v>
      </c>
      <c r="R97" s="39">
        <f t="shared" ca="1" si="20"/>
        <v>-9.7845530226422367E-3</v>
      </c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</row>
    <row r="98" spans="1:35">
      <c r="A98" s="99"/>
      <c r="B98" s="99"/>
      <c r="C98" s="99"/>
      <c r="D98" s="101">
        <f t="shared" si="17"/>
        <v>0</v>
      </c>
      <c r="E98" s="101">
        <f t="shared" si="17"/>
        <v>0</v>
      </c>
      <c r="F98" s="41">
        <f t="shared" si="18"/>
        <v>0</v>
      </c>
      <c r="G98" s="41">
        <f t="shared" si="18"/>
        <v>0</v>
      </c>
      <c r="H98" s="41">
        <f t="shared" si="21"/>
        <v>0</v>
      </c>
      <c r="I98" s="41">
        <f t="shared" si="22"/>
        <v>0</v>
      </c>
      <c r="J98" s="41">
        <f t="shared" si="23"/>
        <v>0</v>
      </c>
      <c r="K98" s="41">
        <f t="shared" si="24"/>
        <v>0</v>
      </c>
      <c r="L98" s="41">
        <f t="shared" si="25"/>
        <v>0</v>
      </c>
      <c r="M98" s="41">
        <f t="shared" ca="1" si="19"/>
        <v>9.7845530226422367E-3</v>
      </c>
      <c r="N98" s="41">
        <f t="shared" ca="1" si="26"/>
        <v>0</v>
      </c>
      <c r="O98" s="102">
        <f t="shared" ca="1" si="27"/>
        <v>0</v>
      </c>
      <c r="P98" s="41">
        <f t="shared" ca="1" si="28"/>
        <v>0</v>
      </c>
      <c r="Q98" s="41">
        <f t="shared" ca="1" si="29"/>
        <v>0</v>
      </c>
      <c r="R98" s="39">
        <f t="shared" ca="1" si="20"/>
        <v>-9.7845530226422367E-3</v>
      </c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</row>
    <row r="99" spans="1:35">
      <c r="A99" s="99"/>
      <c r="B99" s="99"/>
      <c r="C99" s="99"/>
      <c r="D99" s="101">
        <f t="shared" si="17"/>
        <v>0</v>
      </c>
      <c r="E99" s="101">
        <f t="shared" si="17"/>
        <v>0</v>
      </c>
      <c r="F99" s="41">
        <f t="shared" si="18"/>
        <v>0</v>
      </c>
      <c r="G99" s="41">
        <f t="shared" si="18"/>
        <v>0</v>
      </c>
      <c r="H99" s="41">
        <f t="shared" si="21"/>
        <v>0</v>
      </c>
      <c r="I99" s="41">
        <f t="shared" si="22"/>
        <v>0</v>
      </c>
      <c r="J99" s="41">
        <f t="shared" si="23"/>
        <v>0</v>
      </c>
      <c r="K99" s="41">
        <f t="shared" si="24"/>
        <v>0</v>
      </c>
      <c r="L99" s="41">
        <f t="shared" si="25"/>
        <v>0</v>
      </c>
      <c r="M99" s="41">
        <f t="shared" ca="1" si="19"/>
        <v>9.7845530226422367E-3</v>
      </c>
      <c r="N99" s="41">
        <f t="shared" ca="1" si="26"/>
        <v>0</v>
      </c>
      <c r="O99" s="102">
        <f t="shared" ca="1" si="27"/>
        <v>0</v>
      </c>
      <c r="P99" s="41">
        <f t="shared" ca="1" si="28"/>
        <v>0</v>
      </c>
      <c r="Q99" s="41">
        <f t="shared" ca="1" si="29"/>
        <v>0</v>
      </c>
      <c r="R99" s="39">
        <f t="shared" ca="1" si="20"/>
        <v>-9.7845530226422367E-3</v>
      </c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</row>
    <row r="100" spans="1:35">
      <c r="A100" s="99"/>
      <c r="B100" s="99"/>
      <c r="C100" s="99"/>
      <c r="D100" s="101">
        <f t="shared" si="17"/>
        <v>0</v>
      </c>
      <c r="E100" s="101">
        <f t="shared" si="17"/>
        <v>0</v>
      </c>
      <c r="F100" s="41">
        <f t="shared" si="18"/>
        <v>0</v>
      </c>
      <c r="G100" s="41">
        <f t="shared" si="18"/>
        <v>0</v>
      </c>
      <c r="H100" s="41">
        <f t="shared" si="21"/>
        <v>0</v>
      </c>
      <c r="I100" s="41">
        <f t="shared" si="22"/>
        <v>0</v>
      </c>
      <c r="J100" s="41">
        <f t="shared" si="23"/>
        <v>0</v>
      </c>
      <c r="K100" s="41">
        <f t="shared" si="24"/>
        <v>0</v>
      </c>
      <c r="L100" s="41">
        <f t="shared" si="25"/>
        <v>0</v>
      </c>
      <c r="M100" s="41">
        <f t="shared" ca="1" si="19"/>
        <v>9.7845530226422367E-3</v>
      </c>
      <c r="N100" s="41">
        <f t="shared" ca="1" si="26"/>
        <v>0</v>
      </c>
      <c r="O100" s="102">
        <f t="shared" ca="1" si="27"/>
        <v>0</v>
      </c>
      <c r="P100" s="41">
        <f t="shared" ca="1" si="28"/>
        <v>0</v>
      </c>
      <c r="Q100" s="41">
        <f t="shared" ca="1" si="29"/>
        <v>0</v>
      </c>
      <c r="R100" s="39">
        <f t="shared" ca="1" si="20"/>
        <v>-9.7845530226422367E-3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</row>
    <row r="101" spans="1:35">
      <c r="A101" s="99"/>
      <c r="B101" s="99"/>
      <c r="C101" s="99"/>
      <c r="D101" s="101">
        <f t="shared" si="17"/>
        <v>0</v>
      </c>
      <c r="E101" s="101">
        <f t="shared" si="17"/>
        <v>0</v>
      </c>
      <c r="F101" s="41">
        <f t="shared" si="18"/>
        <v>0</v>
      </c>
      <c r="G101" s="41">
        <f t="shared" si="18"/>
        <v>0</v>
      </c>
      <c r="H101" s="41">
        <f t="shared" si="21"/>
        <v>0</v>
      </c>
      <c r="I101" s="41">
        <f t="shared" si="22"/>
        <v>0</v>
      </c>
      <c r="J101" s="41">
        <f t="shared" si="23"/>
        <v>0</v>
      </c>
      <c r="K101" s="41">
        <f t="shared" si="24"/>
        <v>0</v>
      </c>
      <c r="L101" s="41">
        <f t="shared" si="25"/>
        <v>0</v>
      </c>
      <c r="M101" s="41">
        <f t="shared" ca="1" si="19"/>
        <v>9.7845530226422367E-3</v>
      </c>
      <c r="N101" s="41">
        <f t="shared" ca="1" si="26"/>
        <v>0</v>
      </c>
      <c r="O101" s="102">
        <f t="shared" ca="1" si="27"/>
        <v>0</v>
      </c>
      <c r="P101" s="41">
        <f t="shared" ca="1" si="28"/>
        <v>0</v>
      </c>
      <c r="Q101" s="41">
        <f t="shared" ca="1" si="29"/>
        <v>0</v>
      </c>
      <c r="R101" s="39">
        <f t="shared" ca="1" si="20"/>
        <v>-9.7845530226422367E-3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</row>
    <row r="102" spans="1:35">
      <c r="A102" s="99"/>
      <c r="B102" s="99"/>
      <c r="C102" s="99"/>
      <c r="D102" s="101">
        <f t="shared" si="17"/>
        <v>0</v>
      </c>
      <c r="E102" s="101">
        <f t="shared" si="17"/>
        <v>0</v>
      </c>
      <c r="F102" s="41">
        <f t="shared" si="18"/>
        <v>0</v>
      </c>
      <c r="G102" s="41">
        <f t="shared" si="18"/>
        <v>0</v>
      </c>
      <c r="H102" s="41">
        <f t="shared" si="21"/>
        <v>0</v>
      </c>
      <c r="I102" s="41">
        <f t="shared" si="22"/>
        <v>0</v>
      </c>
      <c r="J102" s="41">
        <f t="shared" si="23"/>
        <v>0</v>
      </c>
      <c r="K102" s="41">
        <f t="shared" si="24"/>
        <v>0</v>
      </c>
      <c r="L102" s="41">
        <f t="shared" si="25"/>
        <v>0</v>
      </c>
      <c r="M102" s="41">
        <f t="shared" ca="1" si="19"/>
        <v>9.7845530226422367E-3</v>
      </c>
      <c r="N102" s="41">
        <f t="shared" ca="1" si="26"/>
        <v>0</v>
      </c>
      <c r="O102" s="102">
        <f t="shared" ca="1" si="27"/>
        <v>0</v>
      </c>
      <c r="P102" s="41">
        <f t="shared" ca="1" si="28"/>
        <v>0</v>
      </c>
      <c r="Q102" s="41">
        <f t="shared" ca="1" si="29"/>
        <v>0</v>
      </c>
      <c r="R102" s="39">
        <f t="shared" ca="1" si="20"/>
        <v>-9.7845530226422367E-3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</row>
    <row r="103" spans="1:35">
      <c r="A103" s="99"/>
      <c r="B103" s="99"/>
      <c r="C103" s="99"/>
      <c r="D103" s="101">
        <f t="shared" si="17"/>
        <v>0</v>
      </c>
      <c r="E103" s="101">
        <f t="shared" si="17"/>
        <v>0</v>
      </c>
      <c r="F103" s="41">
        <f t="shared" si="18"/>
        <v>0</v>
      </c>
      <c r="G103" s="41">
        <f t="shared" si="18"/>
        <v>0</v>
      </c>
      <c r="H103" s="41">
        <f t="shared" si="21"/>
        <v>0</v>
      </c>
      <c r="I103" s="41">
        <f t="shared" si="22"/>
        <v>0</v>
      </c>
      <c r="J103" s="41">
        <f t="shared" si="23"/>
        <v>0</v>
      </c>
      <c r="K103" s="41">
        <f t="shared" si="24"/>
        <v>0</v>
      </c>
      <c r="L103" s="41">
        <f t="shared" si="25"/>
        <v>0</v>
      </c>
      <c r="M103" s="41">
        <f t="shared" ca="1" si="19"/>
        <v>9.7845530226422367E-3</v>
      </c>
      <c r="N103" s="41">
        <f t="shared" ca="1" si="26"/>
        <v>0</v>
      </c>
      <c r="O103" s="102">
        <f t="shared" ca="1" si="27"/>
        <v>0</v>
      </c>
      <c r="P103" s="41">
        <f t="shared" ca="1" si="28"/>
        <v>0</v>
      </c>
      <c r="Q103" s="41">
        <f t="shared" ca="1" si="29"/>
        <v>0</v>
      </c>
      <c r="R103" s="39">
        <f t="shared" ca="1" si="20"/>
        <v>-9.7845530226422367E-3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1:35">
      <c r="A104" s="99"/>
      <c r="B104" s="99"/>
      <c r="C104" s="99"/>
      <c r="D104" s="101">
        <f t="shared" si="17"/>
        <v>0</v>
      </c>
      <c r="E104" s="101">
        <f t="shared" si="17"/>
        <v>0</v>
      </c>
      <c r="F104" s="41">
        <f t="shared" si="18"/>
        <v>0</v>
      </c>
      <c r="G104" s="41">
        <f t="shared" si="18"/>
        <v>0</v>
      </c>
      <c r="H104" s="41">
        <f t="shared" si="21"/>
        <v>0</v>
      </c>
      <c r="I104" s="41">
        <f t="shared" si="22"/>
        <v>0</v>
      </c>
      <c r="J104" s="41">
        <f t="shared" si="23"/>
        <v>0</v>
      </c>
      <c r="K104" s="41">
        <f t="shared" si="24"/>
        <v>0</v>
      </c>
      <c r="L104" s="41">
        <f t="shared" si="25"/>
        <v>0</v>
      </c>
      <c r="M104" s="41">
        <f t="shared" ca="1" si="19"/>
        <v>9.7845530226422367E-3</v>
      </c>
      <c r="N104" s="41">
        <f t="shared" ca="1" si="26"/>
        <v>0</v>
      </c>
      <c r="O104" s="102">
        <f t="shared" ca="1" si="27"/>
        <v>0</v>
      </c>
      <c r="P104" s="41">
        <f t="shared" ca="1" si="28"/>
        <v>0</v>
      </c>
      <c r="Q104" s="41">
        <f t="shared" ca="1" si="29"/>
        <v>0</v>
      </c>
      <c r="R104" s="39">
        <f t="shared" ca="1" si="20"/>
        <v>-9.7845530226422367E-3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1:35">
      <c r="A105" s="99"/>
      <c r="B105" s="99"/>
      <c r="C105" s="99"/>
      <c r="D105" s="101">
        <f t="shared" si="17"/>
        <v>0</v>
      </c>
      <c r="E105" s="101">
        <f t="shared" si="17"/>
        <v>0</v>
      </c>
      <c r="F105" s="41">
        <f t="shared" si="18"/>
        <v>0</v>
      </c>
      <c r="G105" s="41">
        <f t="shared" si="18"/>
        <v>0</v>
      </c>
      <c r="H105" s="41">
        <f t="shared" si="21"/>
        <v>0</v>
      </c>
      <c r="I105" s="41">
        <f t="shared" si="22"/>
        <v>0</v>
      </c>
      <c r="J105" s="41">
        <f t="shared" si="23"/>
        <v>0</v>
      </c>
      <c r="K105" s="41">
        <f t="shared" si="24"/>
        <v>0</v>
      </c>
      <c r="L105" s="41">
        <f t="shared" si="25"/>
        <v>0</v>
      </c>
      <c r="M105" s="41">
        <f t="shared" ca="1" si="19"/>
        <v>9.7845530226422367E-3</v>
      </c>
      <c r="N105" s="41">
        <f t="shared" ca="1" si="26"/>
        <v>0</v>
      </c>
      <c r="O105" s="102">
        <f t="shared" ca="1" si="27"/>
        <v>0</v>
      </c>
      <c r="P105" s="41">
        <f t="shared" ca="1" si="28"/>
        <v>0</v>
      </c>
      <c r="Q105" s="41">
        <f t="shared" ca="1" si="29"/>
        <v>0</v>
      </c>
      <c r="R105" s="39">
        <f t="shared" ca="1" si="20"/>
        <v>-9.7845530226422367E-3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  <row r="106" spans="1:35">
      <c r="A106" s="99"/>
      <c r="B106" s="99"/>
      <c r="C106" s="99"/>
      <c r="D106" s="101">
        <f t="shared" si="17"/>
        <v>0</v>
      </c>
      <c r="E106" s="101">
        <f t="shared" si="17"/>
        <v>0</v>
      </c>
      <c r="F106" s="41">
        <f t="shared" si="18"/>
        <v>0</v>
      </c>
      <c r="G106" s="41">
        <f t="shared" si="18"/>
        <v>0</v>
      </c>
      <c r="H106" s="41">
        <f t="shared" si="21"/>
        <v>0</v>
      </c>
      <c r="I106" s="41">
        <f t="shared" si="22"/>
        <v>0</v>
      </c>
      <c r="J106" s="41">
        <f t="shared" si="23"/>
        <v>0</v>
      </c>
      <c r="K106" s="41">
        <f t="shared" si="24"/>
        <v>0</v>
      </c>
      <c r="L106" s="41">
        <f t="shared" si="25"/>
        <v>0</v>
      </c>
      <c r="M106" s="41">
        <f t="shared" ca="1" si="19"/>
        <v>9.7845530226422367E-3</v>
      </c>
      <c r="N106" s="41">
        <f t="shared" ca="1" si="26"/>
        <v>0</v>
      </c>
      <c r="O106" s="102">
        <f t="shared" ca="1" si="27"/>
        <v>0</v>
      </c>
      <c r="P106" s="41">
        <f t="shared" ca="1" si="28"/>
        <v>0</v>
      </c>
      <c r="Q106" s="41">
        <f t="shared" ca="1" si="29"/>
        <v>0</v>
      </c>
      <c r="R106" s="39">
        <f t="shared" ca="1" si="20"/>
        <v>-9.7845530226422367E-3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</row>
    <row r="107" spans="1:35">
      <c r="A107" s="99"/>
      <c r="B107" s="99"/>
      <c r="C107" s="99"/>
      <c r="D107" s="101">
        <f t="shared" si="17"/>
        <v>0</v>
      </c>
      <c r="E107" s="101">
        <f t="shared" si="17"/>
        <v>0</v>
      </c>
      <c r="F107" s="41">
        <f t="shared" si="18"/>
        <v>0</v>
      </c>
      <c r="G107" s="41">
        <f t="shared" si="18"/>
        <v>0</v>
      </c>
      <c r="H107" s="41">
        <f t="shared" si="21"/>
        <v>0</v>
      </c>
      <c r="I107" s="41">
        <f t="shared" si="22"/>
        <v>0</v>
      </c>
      <c r="J107" s="41">
        <f t="shared" si="23"/>
        <v>0</v>
      </c>
      <c r="K107" s="41">
        <f t="shared" si="24"/>
        <v>0</v>
      </c>
      <c r="L107" s="41">
        <f t="shared" si="25"/>
        <v>0</v>
      </c>
      <c r="M107" s="41">
        <f t="shared" ca="1" si="19"/>
        <v>9.7845530226422367E-3</v>
      </c>
      <c r="N107" s="41">
        <f t="shared" ca="1" si="26"/>
        <v>0</v>
      </c>
      <c r="O107" s="102">
        <f t="shared" ca="1" si="27"/>
        <v>0</v>
      </c>
      <c r="P107" s="41">
        <f t="shared" ca="1" si="28"/>
        <v>0</v>
      </c>
      <c r="Q107" s="41">
        <f t="shared" ca="1" si="29"/>
        <v>0</v>
      </c>
      <c r="R107" s="39">
        <f t="shared" ca="1" si="20"/>
        <v>-9.7845530226422367E-3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</row>
    <row r="108" spans="1:35">
      <c r="A108" s="99"/>
      <c r="B108" s="99"/>
      <c r="C108" s="99"/>
      <c r="D108" s="101">
        <f t="shared" si="17"/>
        <v>0</v>
      </c>
      <c r="E108" s="101">
        <f t="shared" si="17"/>
        <v>0</v>
      </c>
      <c r="F108" s="41">
        <f t="shared" si="18"/>
        <v>0</v>
      </c>
      <c r="G108" s="41">
        <f t="shared" si="18"/>
        <v>0</v>
      </c>
      <c r="H108" s="41">
        <f t="shared" si="21"/>
        <v>0</v>
      </c>
      <c r="I108" s="41">
        <f t="shared" si="22"/>
        <v>0</v>
      </c>
      <c r="J108" s="41">
        <f t="shared" si="23"/>
        <v>0</v>
      </c>
      <c r="K108" s="41">
        <f t="shared" si="24"/>
        <v>0</v>
      </c>
      <c r="L108" s="41">
        <f t="shared" si="25"/>
        <v>0</v>
      </c>
      <c r="M108" s="41">
        <f t="shared" ca="1" si="19"/>
        <v>9.7845530226422367E-3</v>
      </c>
      <c r="N108" s="41">
        <f t="shared" ca="1" si="26"/>
        <v>0</v>
      </c>
      <c r="O108" s="102">
        <f t="shared" ca="1" si="27"/>
        <v>0</v>
      </c>
      <c r="P108" s="41">
        <f t="shared" ca="1" si="28"/>
        <v>0</v>
      </c>
      <c r="Q108" s="41">
        <f t="shared" ca="1" si="29"/>
        <v>0</v>
      </c>
      <c r="R108" s="39">
        <f t="shared" ca="1" si="20"/>
        <v>-9.7845530226422367E-3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</row>
    <row r="109" spans="1:35">
      <c r="A109" s="99"/>
      <c r="B109" s="99"/>
      <c r="C109" s="99"/>
      <c r="D109" s="101">
        <f t="shared" si="17"/>
        <v>0</v>
      </c>
      <c r="E109" s="101">
        <f t="shared" si="17"/>
        <v>0</v>
      </c>
      <c r="F109" s="41">
        <f t="shared" si="18"/>
        <v>0</v>
      </c>
      <c r="G109" s="41">
        <f t="shared" si="18"/>
        <v>0</v>
      </c>
      <c r="H109" s="41">
        <f t="shared" si="21"/>
        <v>0</v>
      </c>
      <c r="I109" s="41">
        <f t="shared" si="22"/>
        <v>0</v>
      </c>
      <c r="J109" s="41">
        <f t="shared" si="23"/>
        <v>0</v>
      </c>
      <c r="K109" s="41">
        <f t="shared" si="24"/>
        <v>0</v>
      </c>
      <c r="L109" s="41">
        <f t="shared" si="25"/>
        <v>0</v>
      </c>
      <c r="M109" s="41">
        <f t="shared" ca="1" si="19"/>
        <v>9.7845530226422367E-3</v>
      </c>
      <c r="N109" s="41">
        <f t="shared" ca="1" si="26"/>
        <v>0</v>
      </c>
      <c r="O109" s="102">
        <f t="shared" ca="1" si="27"/>
        <v>0</v>
      </c>
      <c r="P109" s="41">
        <f t="shared" ca="1" si="28"/>
        <v>0</v>
      </c>
      <c r="Q109" s="41">
        <f t="shared" ca="1" si="29"/>
        <v>0</v>
      </c>
      <c r="R109" s="39">
        <f t="shared" ca="1" si="20"/>
        <v>-9.7845530226422367E-3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</row>
    <row r="110" spans="1:35">
      <c r="A110" s="99"/>
      <c r="B110" s="99"/>
      <c r="C110" s="99"/>
      <c r="D110" s="101">
        <f t="shared" si="17"/>
        <v>0</v>
      </c>
      <c r="E110" s="101">
        <f t="shared" si="17"/>
        <v>0</v>
      </c>
      <c r="F110" s="41">
        <f t="shared" si="18"/>
        <v>0</v>
      </c>
      <c r="G110" s="41">
        <f t="shared" si="18"/>
        <v>0</v>
      </c>
      <c r="H110" s="41">
        <f t="shared" si="21"/>
        <v>0</v>
      </c>
      <c r="I110" s="41">
        <f t="shared" si="22"/>
        <v>0</v>
      </c>
      <c r="J110" s="41">
        <f t="shared" si="23"/>
        <v>0</v>
      </c>
      <c r="K110" s="41">
        <f t="shared" si="24"/>
        <v>0</v>
      </c>
      <c r="L110" s="41">
        <f t="shared" si="25"/>
        <v>0</v>
      </c>
      <c r="M110" s="41">
        <f t="shared" ca="1" si="19"/>
        <v>9.7845530226422367E-3</v>
      </c>
      <c r="N110" s="41">
        <f t="shared" ca="1" si="26"/>
        <v>0</v>
      </c>
      <c r="O110" s="102">
        <f t="shared" ca="1" si="27"/>
        <v>0</v>
      </c>
      <c r="P110" s="41">
        <f t="shared" ca="1" si="28"/>
        <v>0</v>
      </c>
      <c r="Q110" s="41">
        <f t="shared" ca="1" si="29"/>
        <v>0</v>
      </c>
      <c r="R110" s="39">
        <f t="shared" ca="1" si="20"/>
        <v>-9.7845530226422367E-3</v>
      </c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</row>
    <row r="111" spans="1:35">
      <c r="A111" s="99"/>
      <c r="B111" s="99"/>
      <c r="C111" s="99"/>
      <c r="D111" s="101">
        <f t="shared" si="17"/>
        <v>0</v>
      </c>
      <c r="E111" s="101">
        <f t="shared" si="17"/>
        <v>0</v>
      </c>
      <c r="F111" s="41">
        <f t="shared" si="18"/>
        <v>0</v>
      </c>
      <c r="G111" s="41">
        <f t="shared" si="18"/>
        <v>0</v>
      </c>
      <c r="H111" s="41">
        <f t="shared" si="21"/>
        <v>0</v>
      </c>
      <c r="I111" s="41">
        <f t="shared" si="22"/>
        <v>0</v>
      </c>
      <c r="J111" s="41">
        <f t="shared" si="23"/>
        <v>0</v>
      </c>
      <c r="K111" s="41">
        <f t="shared" si="24"/>
        <v>0</v>
      </c>
      <c r="L111" s="41">
        <f t="shared" si="25"/>
        <v>0</v>
      </c>
      <c r="M111" s="41">
        <f t="shared" ca="1" si="19"/>
        <v>9.7845530226422367E-3</v>
      </c>
      <c r="N111" s="41">
        <f t="shared" ca="1" si="26"/>
        <v>0</v>
      </c>
      <c r="O111" s="102">
        <f t="shared" ca="1" si="27"/>
        <v>0</v>
      </c>
      <c r="P111" s="41">
        <f t="shared" ca="1" si="28"/>
        <v>0</v>
      </c>
      <c r="Q111" s="41">
        <f t="shared" ca="1" si="29"/>
        <v>0</v>
      </c>
      <c r="R111" s="39">
        <f t="shared" ca="1" si="20"/>
        <v>-9.7845530226422367E-3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</row>
    <row r="112" spans="1:35">
      <c r="A112" s="99"/>
      <c r="B112" s="99"/>
      <c r="C112" s="99"/>
      <c r="D112" s="101">
        <f t="shared" si="17"/>
        <v>0</v>
      </c>
      <c r="E112" s="101">
        <f t="shared" si="17"/>
        <v>0</v>
      </c>
      <c r="F112" s="41">
        <f t="shared" si="18"/>
        <v>0</v>
      </c>
      <c r="G112" s="41">
        <f t="shared" si="18"/>
        <v>0</v>
      </c>
      <c r="H112" s="41">
        <f t="shared" si="21"/>
        <v>0</v>
      </c>
      <c r="I112" s="41">
        <f t="shared" si="22"/>
        <v>0</v>
      </c>
      <c r="J112" s="41">
        <f t="shared" si="23"/>
        <v>0</v>
      </c>
      <c r="K112" s="41">
        <f t="shared" si="24"/>
        <v>0</v>
      </c>
      <c r="L112" s="41">
        <f t="shared" si="25"/>
        <v>0</v>
      </c>
      <c r="M112" s="41">
        <f t="shared" ca="1" si="19"/>
        <v>9.7845530226422367E-3</v>
      </c>
      <c r="N112" s="41">
        <f t="shared" ca="1" si="26"/>
        <v>0</v>
      </c>
      <c r="O112" s="102">
        <f t="shared" ca="1" si="27"/>
        <v>0</v>
      </c>
      <c r="P112" s="41">
        <f t="shared" ca="1" si="28"/>
        <v>0</v>
      </c>
      <c r="Q112" s="41">
        <f t="shared" ca="1" si="29"/>
        <v>0</v>
      </c>
      <c r="R112" s="39">
        <f t="shared" ca="1" si="20"/>
        <v>-9.7845530226422367E-3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</row>
    <row r="113" spans="1:35">
      <c r="A113" s="99"/>
      <c r="B113" s="99"/>
      <c r="C113" s="99"/>
      <c r="D113" s="101">
        <f t="shared" si="17"/>
        <v>0</v>
      </c>
      <c r="E113" s="101">
        <f t="shared" si="17"/>
        <v>0</v>
      </c>
      <c r="F113" s="41">
        <f t="shared" si="18"/>
        <v>0</v>
      </c>
      <c r="G113" s="41">
        <f t="shared" si="18"/>
        <v>0</v>
      </c>
      <c r="H113" s="41">
        <f t="shared" si="21"/>
        <v>0</v>
      </c>
      <c r="I113" s="41">
        <f t="shared" si="22"/>
        <v>0</v>
      </c>
      <c r="J113" s="41">
        <f t="shared" si="23"/>
        <v>0</v>
      </c>
      <c r="K113" s="41">
        <f t="shared" si="24"/>
        <v>0</v>
      </c>
      <c r="L113" s="41">
        <f t="shared" si="25"/>
        <v>0</v>
      </c>
      <c r="M113" s="41">
        <f t="shared" ca="1" si="19"/>
        <v>9.7845530226422367E-3</v>
      </c>
      <c r="N113" s="41">
        <f t="shared" ca="1" si="26"/>
        <v>0</v>
      </c>
      <c r="O113" s="102">
        <f t="shared" ca="1" si="27"/>
        <v>0</v>
      </c>
      <c r="P113" s="41">
        <f t="shared" ca="1" si="28"/>
        <v>0</v>
      </c>
      <c r="Q113" s="41">
        <f t="shared" ca="1" si="29"/>
        <v>0</v>
      </c>
      <c r="R113" s="39">
        <f t="shared" ca="1" si="20"/>
        <v>-9.7845530226422367E-3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</row>
    <row r="114" spans="1:35">
      <c r="A114" s="99"/>
      <c r="B114" s="99"/>
      <c r="C114" s="99"/>
      <c r="D114" s="101">
        <f t="shared" ref="D114:E177" si="30">A114/A$18</f>
        <v>0</v>
      </c>
      <c r="E114" s="101">
        <f t="shared" si="30"/>
        <v>0</v>
      </c>
      <c r="F114" s="41">
        <f t="shared" ref="F114:G177" si="31">$C114*D114</f>
        <v>0</v>
      </c>
      <c r="G114" s="41">
        <f t="shared" si="31"/>
        <v>0</v>
      </c>
      <c r="H114" s="41">
        <f t="shared" si="21"/>
        <v>0</v>
      </c>
      <c r="I114" s="41">
        <f t="shared" si="22"/>
        <v>0</v>
      </c>
      <c r="J114" s="41">
        <f t="shared" si="23"/>
        <v>0</v>
      </c>
      <c r="K114" s="41">
        <f t="shared" si="24"/>
        <v>0</v>
      </c>
      <c r="L114" s="41">
        <f t="shared" si="25"/>
        <v>0</v>
      </c>
      <c r="M114" s="41">
        <f t="shared" ca="1" si="19"/>
        <v>9.7845530226422367E-3</v>
      </c>
      <c r="N114" s="41">
        <f t="shared" ca="1" si="26"/>
        <v>0</v>
      </c>
      <c r="O114" s="102">
        <f t="shared" ca="1" si="27"/>
        <v>0</v>
      </c>
      <c r="P114" s="41">
        <f t="shared" ca="1" si="28"/>
        <v>0</v>
      </c>
      <c r="Q114" s="41">
        <f t="shared" ca="1" si="29"/>
        <v>0</v>
      </c>
      <c r="R114" s="39">
        <f t="shared" ca="1" si="20"/>
        <v>-9.7845530226422367E-3</v>
      </c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</row>
    <row r="115" spans="1:35">
      <c r="A115" s="99"/>
      <c r="B115" s="99"/>
      <c r="C115" s="99"/>
      <c r="D115" s="101">
        <f t="shared" si="30"/>
        <v>0</v>
      </c>
      <c r="E115" s="101">
        <f t="shared" si="30"/>
        <v>0</v>
      </c>
      <c r="F115" s="41">
        <f t="shared" si="31"/>
        <v>0</v>
      </c>
      <c r="G115" s="41">
        <f t="shared" si="31"/>
        <v>0</v>
      </c>
      <c r="H115" s="41">
        <f t="shared" si="21"/>
        <v>0</v>
      </c>
      <c r="I115" s="41">
        <f t="shared" si="22"/>
        <v>0</v>
      </c>
      <c r="J115" s="41">
        <f t="shared" si="23"/>
        <v>0</v>
      </c>
      <c r="K115" s="41">
        <f t="shared" si="24"/>
        <v>0</v>
      </c>
      <c r="L115" s="41">
        <f t="shared" si="25"/>
        <v>0</v>
      </c>
      <c r="M115" s="41">
        <f t="shared" ca="1" si="19"/>
        <v>9.7845530226422367E-3</v>
      </c>
      <c r="N115" s="41">
        <f t="shared" ca="1" si="26"/>
        <v>0</v>
      </c>
      <c r="O115" s="102">
        <f t="shared" ca="1" si="27"/>
        <v>0</v>
      </c>
      <c r="P115" s="41">
        <f t="shared" ca="1" si="28"/>
        <v>0</v>
      </c>
      <c r="Q115" s="41">
        <f t="shared" ca="1" si="29"/>
        <v>0</v>
      </c>
      <c r="R115" s="39">
        <f t="shared" ca="1" si="20"/>
        <v>-9.7845530226422367E-3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</row>
    <row r="116" spans="1:35">
      <c r="A116" s="99"/>
      <c r="B116" s="99"/>
      <c r="C116" s="99"/>
      <c r="D116" s="101">
        <f t="shared" si="30"/>
        <v>0</v>
      </c>
      <c r="E116" s="101">
        <f t="shared" si="30"/>
        <v>0</v>
      </c>
      <c r="F116" s="41">
        <f t="shared" si="31"/>
        <v>0</v>
      </c>
      <c r="G116" s="41">
        <f t="shared" si="31"/>
        <v>0</v>
      </c>
      <c r="H116" s="41">
        <f t="shared" si="21"/>
        <v>0</v>
      </c>
      <c r="I116" s="41">
        <f t="shared" si="22"/>
        <v>0</v>
      </c>
      <c r="J116" s="41">
        <f t="shared" si="23"/>
        <v>0</v>
      </c>
      <c r="K116" s="41">
        <f t="shared" si="24"/>
        <v>0</v>
      </c>
      <c r="L116" s="41">
        <f t="shared" si="25"/>
        <v>0</v>
      </c>
      <c r="M116" s="41">
        <f t="shared" ca="1" si="19"/>
        <v>9.7845530226422367E-3</v>
      </c>
      <c r="N116" s="41">
        <f t="shared" ca="1" si="26"/>
        <v>0</v>
      </c>
      <c r="O116" s="102">
        <f t="shared" ca="1" si="27"/>
        <v>0</v>
      </c>
      <c r="P116" s="41">
        <f t="shared" ca="1" si="28"/>
        <v>0</v>
      </c>
      <c r="Q116" s="41">
        <f t="shared" ca="1" si="29"/>
        <v>0</v>
      </c>
      <c r="R116" s="39">
        <f t="shared" ca="1" si="20"/>
        <v>-9.7845530226422367E-3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</row>
    <row r="117" spans="1:35">
      <c r="A117" s="99"/>
      <c r="B117" s="99"/>
      <c r="C117" s="99"/>
      <c r="D117" s="101">
        <f t="shared" si="30"/>
        <v>0</v>
      </c>
      <c r="E117" s="101">
        <f t="shared" si="30"/>
        <v>0</v>
      </c>
      <c r="F117" s="41">
        <f t="shared" si="31"/>
        <v>0</v>
      </c>
      <c r="G117" s="41">
        <f t="shared" si="31"/>
        <v>0</v>
      </c>
      <c r="H117" s="41">
        <f t="shared" si="21"/>
        <v>0</v>
      </c>
      <c r="I117" s="41">
        <f t="shared" si="22"/>
        <v>0</v>
      </c>
      <c r="J117" s="41">
        <f t="shared" si="23"/>
        <v>0</v>
      </c>
      <c r="K117" s="41">
        <f t="shared" si="24"/>
        <v>0</v>
      </c>
      <c r="L117" s="41">
        <f t="shared" si="25"/>
        <v>0</v>
      </c>
      <c r="M117" s="41">
        <f t="shared" ca="1" si="19"/>
        <v>9.7845530226422367E-3</v>
      </c>
      <c r="N117" s="41">
        <f t="shared" ca="1" si="26"/>
        <v>0</v>
      </c>
      <c r="O117" s="102">
        <f t="shared" ca="1" si="27"/>
        <v>0</v>
      </c>
      <c r="P117" s="41">
        <f t="shared" ca="1" si="28"/>
        <v>0</v>
      </c>
      <c r="Q117" s="41">
        <f t="shared" ca="1" si="29"/>
        <v>0</v>
      </c>
      <c r="R117" s="39">
        <f t="shared" ca="1" si="20"/>
        <v>-9.7845530226422367E-3</v>
      </c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</row>
    <row r="118" spans="1:35">
      <c r="A118" s="99"/>
      <c r="B118" s="99"/>
      <c r="C118" s="99"/>
      <c r="D118" s="101">
        <f t="shared" si="30"/>
        <v>0</v>
      </c>
      <c r="E118" s="101">
        <f t="shared" si="30"/>
        <v>0</v>
      </c>
      <c r="F118" s="41">
        <f t="shared" si="31"/>
        <v>0</v>
      </c>
      <c r="G118" s="41">
        <f t="shared" si="31"/>
        <v>0</v>
      </c>
      <c r="H118" s="41">
        <f t="shared" si="21"/>
        <v>0</v>
      </c>
      <c r="I118" s="41">
        <f t="shared" si="22"/>
        <v>0</v>
      </c>
      <c r="J118" s="41">
        <f t="shared" si="23"/>
        <v>0</v>
      </c>
      <c r="K118" s="41">
        <f t="shared" si="24"/>
        <v>0</v>
      </c>
      <c r="L118" s="41">
        <f t="shared" si="25"/>
        <v>0</v>
      </c>
      <c r="M118" s="41">
        <f t="shared" ca="1" si="19"/>
        <v>9.7845530226422367E-3</v>
      </c>
      <c r="N118" s="41">
        <f t="shared" ca="1" si="26"/>
        <v>0</v>
      </c>
      <c r="O118" s="102">
        <f t="shared" ca="1" si="27"/>
        <v>0</v>
      </c>
      <c r="P118" s="41">
        <f t="shared" ca="1" si="28"/>
        <v>0</v>
      </c>
      <c r="Q118" s="41">
        <f t="shared" ca="1" si="29"/>
        <v>0</v>
      </c>
      <c r="R118" s="39">
        <f t="shared" ca="1" si="20"/>
        <v>-9.7845530226422367E-3</v>
      </c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</row>
    <row r="119" spans="1:35">
      <c r="A119" s="99"/>
      <c r="B119" s="99"/>
      <c r="C119" s="99"/>
      <c r="D119" s="101">
        <f t="shared" si="30"/>
        <v>0</v>
      </c>
      <c r="E119" s="101">
        <f t="shared" si="30"/>
        <v>0</v>
      </c>
      <c r="F119" s="41">
        <f t="shared" si="31"/>
        <v>0</v>
      </c>
      <c r="G119" s="41">
        <f t="shared" si="31"/>
        <v>0</v>
      </c>
      <c r="H119" s="41">
        <f t="shared" si="21"/>
        <v>0</v>
      </c>
      <c r="I119" s="41">
        <f t="shared" si="22"/>
        <v>0</v>
      </c>
      <c r="J119" s="41">
        <f t="shared" si="23"/>
        <v>0</v>
      </c>
      <c r="K119" s="41">
        <f t="shared" si="24"/>
        <v>0</v>
      </c>
      <c r="L119" s="41">
        <f t="shared" si="25"/>
        <v>0</v>
      </c>
      <c r="M119" s="41">
        <f t="shared" ca="1" si="19"/>
        <v>9.7845530226422367E-3</v>
      </c>
      <c r="N119" s="41">
        <f t="shared" ca="1" si="26"/>
        <v>0</v>
      </c>
      <c r="O119" s="102">
        <f t="shared" ca="1" si="27"/>
        <v>0</v>
      </c>
      <c r="P119" s="41">
        <f t="shared" ca="1" si="28"/>
        <v>0</v>
      </c>
      <c r="Q119" s="41">
        <f t="shared" ca="1" si="29"/>
        <v>0</v>
      </c>
      <c r="R119" s="39">
        <f t="shared" ca="1" si="20"/>
        <v>-9.7845530226422367E-3</v>
      </c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35">
      <c r="A120" s="99"/>
      <c r="B120" s="99"/>
      <c r="C120" s="99"/>
      <c r="D120" s="101">
        <f t="shared" si="30"/>
        <v>0</v>
      </c>
      <c r="E120" s="101">
        <f t="shared" si="30"/>
        <v>0</v>
      </c>
      <c r="F120" s="41">
        <f t="shared" si="31"/>
        <v>0</v>
      </c>
      <c r="G120" s="41">
        <f t="shared" si="31"/>
        <v>0</v>
      </c>
      <c r="H120" s="41">
        <f t="shared" si="21"/>
        <v>0</v>
      </c>
      <c r="I120" s="41">
        <f t="shared" si="22"/>
        <v>0</v>
      </c>
      <c r="J120" s="41">
        <f t="shared" si="23"/>
        <v>0</v>
      </c>
      <c r="K120" s="41">
        <f t="shared" si="24"/>
        <v>0</v>
      </c>
      <c r="L120" s="41">
        <f t="shared" si="25"/>
        <v>0</v>
      </c>
      <c r="M120" s="41">
        <f t="shared" ca="1" si="19"/>
        <v>9.7845530226422367E-3</v>
      </c>
      <c r="N120" s="41">
        <f t="shared" ca="1" si="26"/>
        <v>0</v>
      </c>
      <c r="O120" s="102">
        <f t="shared" ca="1" si="27"/>
        <v>0</v>
      </c>
      <c r="P120" s="41">
        <f t="shared" ca="1" si="28"/>
        <v>0</v>
      </c>
      <c r="Q120" s="41">
        <f t="shared" ca="1" si="29"/>
        <v>0</v>
      </c>
      <c r="R120" s="39">
        <f t="shared" ca="1" si="20"/>
        <v>-9.7845530226422367E-3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</row>
    <row r="121" spans="1:35">
      <c r="A121" s="99"/>
      <c r="B121" s="99"/>
      <c r="C121" s="99"/>
      <c r="D121" s="101">
        <f t="shared" si="30"/>
        <v>0</v>
      </c>
      <c r="E121" s="101">
        <f t="shared" si="30"/>
        <v>0</v>
      </c>
      <c r="F121" s="41">
        <f t="shared" si="31"/>
        <v>0</v>
      </c>
      <c r="G121" s="41">
        <f t="shared" si="31"/>
        <v>0</v>
      </c>
      <c r="H121" s="41">
        <f t="shared" si="21"/>
        <v>0</v>
      </c>
      <c r="I121" s="41">
        <f t="shared" si="22"/>
        <v>0</v>
      </c>
      <c r="J121" s="41">
        <f t="shared" si="23"/>
        <v>0</v>
      </c>
      <c r="K121" s="41">
        <f t="shared" si="24"/>
        <v>0</v>
      </c>
      <c r="L121" s="41">
        <f t="shared" si="25"/>
        <v>0</v>
      </c>
      <c r="M121" s="41">
        <f t="shared" ca="1" si="19"/>
        <v>9.7845530226422367E-3</v>
      </c>
      <c r="N121" s="41">
        <f t="shared" ca="1" si="26"/>
        <v>0</v>
      </c>
      <c r="O121" s="102">
        <f t="shared" ca="1" si="27"/>
        <v>0</v>
      </c>
      <c r="P121" s="41">
        <f t="shared" ca="1" si="28"/>
        <v>0</v>
      </c>
      <c r="Q121" s="41">
        <f t="shared" ca="1" si="29"/>
        <v>0</v>
      </c>
      <c r="R121" s="39">
        <f t="shared" ca="1" si="20"/>
        <v>-9.7845530226422367E-3</v>
      </c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</row>
    <row r="122" spans="1:35">
      <c r="A122" s="99"/>
      <c r="B122" s="99"/>
      <c r="C122" s="99"/>
      <c r="D122" s="101">
        <f t="shared" si="30"/>
        <v>0</v>
      </c>
      <c r="E122" s="101">
        <f t="shared" si="30"/>
        <v>0</v>
      </c>
      <c r="F122" s="41">
        <f t="shared" si="31"/>
        <v>0</v>
      </c>
      <c r="G122" s="41">
        <f t="shared" si="31"/>
        <v>0</v>
      </c>
      <c r="H122" s="41">
        <f t="shared" si="21"/>
        <v>0</v>
      </c>
      <c r="I122" s="41">
        <f t="shared" si="22"/>
        <v>0</v>
      </c>
      <c r="J122" s="41">
        <f t="shared" si="23"/>
        <v>0</v>
      </c>
      <c r="K122" s="41">
        <f t="shared" si="24"/>
        <v>0</v>
      </c>
      <c r="L122" s="41">
        <f t="shared" si="25"/>
        <v>0</v>
      </c>
      <c r="M122" s="41">
        <f t="shared" ca="1" si="19"/>
        <v>9.7845530226422367E-3</v>
      </c>
      <c r="N122" s="41">
        <f t="shared" ca="1" si="26"/>
        <v>0</v>
      </c>
      <c r="O122" s="102">
        <f t="shared" ca="1" si="27"/>
        <v>0</v>
      </c>
      <c r="P122" s="41">
        <f t="shared" ca="1" si="28"/>
        <v>0</v>
      </c>
      <c r="Q122" s="41">
        <f t="shared" ca="1" si="29"/>
        <v>0</v>
      </c>
      <c r="R122" s="39">
        <f t="shared" ca="1" si="20"/>
        <v>-9.7845530226422367E-3</v>
      </c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</row>
    <row r="123" spans="1:35">
      <c r="A123" s="99"/>
      <c r="B123" s="99"/>
      <c r="C123" s="99"/>
      <c r="D123" s="101">
        <f t="shared" si="30"/>
        <v>0</v>
      </c>
      <c r="E123" s="101">
        <f t="shared" si="30"/>
        <v>0</v>
      </c>
      <c r="F123" s="41">
        <f t="shared" si="31"/>
        <v>0</v>
      </c>
      <c r="G123" s="41">
        <f t="shared" si="31"/>
        <v>0</v>
      </c>
      <c r="H123" s="41">
        <f t="shared" si="21"/>
        <v>0</v>
      </c>
      <c r="I123" s="41">
        <f t="shared" si="22"/>
        <v>0</v>
      </c>
      <c r="J123" s="41">
        <f t="shared" si="23"/>
        <v>0</v>
      </c>
      <c r="K123" s="41">
        <f t="shared" si="24"/>
        <v>0</v>
      </c>
      <c r="L123" s="41">
        <f t="shared" si="25"/>
        <v>0</v>
      </c>
      <c r="M123" s="41">
        <f t="shared" ca="1" si="19"/>
        <v>9.7845530226422367E-3</v>
      </c>
      <c r="N123" s="41">
        <f t="shared" ca="1" si="26"/>
        <v>0</v>
      </c>
      <c r="O123" s="102">
        <f t="shared" ca="1" si="27"/>
        <v>0</v>
      </c>
      <c r="P123" s="41">
        <f t="shared" ca="1" si="28"/>
        <v>0</v>
      </c>
      <c r="Q123" s="41">
        <f t="shared" ca="1" si="29"/>
        <v>0</v>
      </c>
      <c r="R123" s="39">
        <f t="shared" ca="1" si="20"/>
        <v>-9.7845530226422367E-3</v>
      </c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</row>
    <row r="124" spans="1:35">
      <c r="A124" s="99"/>
      <c r="B124" s="99"/>
      <c r="C124" s="99"/>
      <c r="D124" s="101">
        <f t="shared" si="30"/>
        <v>0</v>
      </c>
      <c r="E124" s="101">
        <f t="shared" si="30"/>
        <v>0</v>
      </c>
      <c r="F124" s="41">
        <f t="shared" si="31"/>
        <v>0</v>
      </c>
      <c r="G124" s="41">
        <f t="shared" si="31"/>
        <v>0</v>
      </c>
      <c r="H124" s="41">
        <f t="shared" si="21"/>
        <v>0</v>
      </c>
      <c r="I124" s="41">
        <f t="shared" si="22"/>
        <v>0</v>
      </c>
      <c r="J124" s="41">
        <f t="shared" si="23"/>
        <v>0</v>
      </c>
      <c r="K124" s="41">
        <f t="shared" si="24"/>
        <v>0</v>
      </c>
      <c r="L124" s="41">
        <f t="shared" si="25"/>
        <v>0</v>
      </c>
      <c r="M124" s="41">
        <f t="shared" ca="1" si="19"/>
        <v>9.7845530226422367E-3</v>
      </c>
      <c r="N124" s="41">
        <f t="shared" ca="1" si="26"/>
        <v>0</v>
      </c>
      <c r="O124" s="102">
        <f t="shared" ca="1" si="27"/>
        <v>0</v>
      </c>
      <c r="P124" s="41">
        <f t="shared" ca="1" si="28"/>
        <v>0</v>
      </c>
      <c r="Q124" s="41">
        <f t="shared" ca="1" si="29"/>
        <v>0</v>
      </c>
      <c r="R124" s="39">
        <f t="shared" ca="1" si="20"/>
        <v>-9.7845530226422367E-3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</row>
    <row r="125" spans="1:35">
      <c r="A125" s="99"/>
      <c r="B125" s="99"/>
      <c r="C125" s="99"/>
      <c r="D125" s="101">
        <f t="shared" si="30"/>
        <v>0</v>
      </c>
      <c r="E125" s="101">
        <f t="shared" si="30"/>
        <v>0</v>
      </c>
      <c r="F125" s="41">
        <f t="shared" si="31"/>
        <v>0</v>
      </c>
      <c r="G125" s="41">
        <f t="shared" si="31"/>
        <v>0</v>
      </c>
      <c r="H125" s="41">
        <f t="shared" si="21"/>
        <v>0</v>
      </c>
      <c r="I125" s="41">
        <f t="shared" si="22"/>
        <v>0</v>
      </c>
      <c r="J125" s="41">
        <f t="shared" si="23"/>
        <v>0</v>
      </c>
      <c r="K125" s="41">
        <f t="shared" si="24"/>
        <v>0</v>
      </c>
      <c r="L125" s="41">
        <f t="shared" si="25"/>
        <v>0</v>
      </c>
      <c r="M125" s="41">
        <f t="shared" ca="1" si="19"/>
        <v>9.7845530226422367E-3</v>
      </c>
      <c r="N125" s="41">
        <f t="shared" ca="1" si="26"/>
        <v>0</v>
      </c>
      <c r="O125" s="102">
        <f t="shared" ca="1" si="27"/>
        <v>0</v>
      </c>
      <c r="P125" s="41">
        <f t="shared" ca="1" si="28"/>
        <v>0</v>
      </c>
      <c r="Q125" s="41">
        <f t="shared" ca="1" si="29"/>
        <v>0</v>
      </c>
      <c r="R125" s="39">
        <f t="shared" ca="1" si="20"/>
        <v>-9.7845530226422367E-3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</row>
    <row r="126" spans="1:35">
      <c r="A126" s="99"/>
      <c r="B126" s="99"/>
      <c r="C126" s="99"/>
      <c r="D126" s="101">
        <f t="shared" si="30"/>
        <v>0</v>
      </c>
      <c r="E126" s="101">
        <f t="shared" si="30"/>
        <v>0</v>
      </c>
      <c r="F126" s="41">
        <f t="shared" si="31"/>
        <v>0</v>
      </c>
      <c r="G126" s="41">
        <f t="shared" si="31"/>
        <v>0</v>
      </c>
      <c r="H126" s="41">
        <f t="shared" si="21"/>
        <v>0</v>
      </c>
      <c r="I126" s="41">
        <f t="shared" si="22"/>
        <v>0</v>
      </c>
      <c r="J126" s="41">
        <f t="shared" si="23"/>
        <v>0</v>
      </c>
      <c r="K126" s="41">
        <f t="shared" si="24"/>
        <v>0</v>
      </c>
      <c r="L126" s="41">
        <f t="shared" si="25"/>
        <v>0</v>
      </c>
      <c r="M126" s="41">
        <f t="shared" ca="1" si="19"/>
        <v>9.7845530226422367E-3</v>
      </c>
      <c r="N126" s="41">
        <f t="shared" ca="1" si="26"/>
        <v>0</v>
      </c>
      <c r="O126" s="102">
        <f t="shared" ca="1" si="27"/>
        <v>0</v>
      </c>
      <c r="P126" s="41">
        <f t="shared" ca="1" si="28"/>
        <v>0</v>
      </c>
      <c r="Q126" s="41">
        <f t="shared" ca="1" si="29"/>
        <v>0</v>
      </c>
      <c r="R126" s="39">
        <f t="shared" ca="1" si="20"/>
        <v>-9.7845530226422367E-3</v>
      </c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</row>
    <row r="127" spans="1:35">
      <c r="A127" s="99"/>
      <c r="B127" s="99"/>
      <c r="C127" s="99"/>
      <c r="D127" s="101">
        <f t="shared" si="30"/>
        <v>0</v>
      </c>
      <c r="E127" s="101">
        <f t="shared" si="30"/>
        <v>0</v>
      </c>
      <c r="F127" s="41">
        <f t="shared" si="31"/>
        <v>0</v>
      </c>
      <c r="G127" s="41">
        <f t="shared" si="31"/>
        <v>0</v>
      </c>
      <c r="H127" s="41">
        <f t="shared" si="21"/>
        <v>0</v>
      </c>
      <c r="I127" s="41">
        <f t="shared" si="22"/>
        <v>0</v>
      </c>
      <c r="J127" s="41">
        <f t="shared" si="23"/>
        <v>0</v>
      </c>
      <c r="K127" s="41">
        <f t="shared" si="24"/>
        <v>0</v>
      </c>
      <c r="L127" s="41">
        <f t="shared" si="25"/>
        <v>0</v>
      </c>
      <c r="M127" s="41">
        <f t="shared" ca="1" si="19"/>
        <v>9.7845530226422367E-3</v>
      </c>
      <c r="N127" s="41">
        <f t="shared" ca="1" si="26"/>
        <v>0</v>
      </c>
      <c r="O127" s="102">
        <f t="shared" ca="1" si="27"/>
        <v>0</v>
      </c>
      <c r="P127" s="41">
        <f t="shared" ca="1" si="28"/>
        <v>0</v>
      </c>
      <c r="Q127" s="41">
        <f t="shared" ca="1" si="29"/>
        <v>0</v>
      </c>
      <c r="R127" s="39">
        <f t="shared" ca="1" si="20"/>
        <v>-9.7845530226422367E-3</v>
      </c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</row>
    <row r="128" spans="1:35">
      <c r="A128" s="99"/>
      <c r="B128" s="99"/>
      <c r="C128" s="99"/>
      <c r="D128" s="101">
        <f t="shared" si="30"/>
        <v>0</v>
      </c>
      <c r="E128" s="101">
        <f t="shared" si="30"/>
        <v>0</v>
      </c>
      <c r="F128" s="41">
        <f t="shared" si="31"/>
        <v>0</v>
      </c>
      <c r="G128" s="41">
        <f t="shared" si="31"/>
        <v>0</v>
      </c>
      <c r="H128" s="41">
        <f t="shared" si="21"/>
        <v>0</v>
      </c>
      <c r="I128" s="41">
        <f t="shared" si="22"/>
        <v>0</v>
      </c>
      <c r="J128" s="41">
        <f t="shared" si="23"/>
        <v>0</v>
      </c>
      <c r="K128" s="41">
        <f t="shared" si="24"/>
        <v>0</v>
      </c>
      <c r="L128" s="41">
        <f t="shared" si="25"/>
        <v>0</v>
      </c>
      <c r="M128" s="41">
        <f t="shared" ca="1" si="19"/>
        <v>9.7845530226422367E-3</v>
      </c>
      <c r="N128" s="41">
        <f t="shared" ca="1" si="26"/>
        <v>0</v>
      </c>
      <c r="O128" s="102">
        <f t="shared" ca="1" si="27"/>
        <v>0</v>
      </c>
      <c r="P128" s="41">
        <f t="shared" ca="1" si="28"/>
        <v>0</v>
      </c>
      <c r="Q128" s="41">
        <f t="shared" ca="1" si="29"/>
        <v>0</v>
      </c>
      <c r="R128" s="39">
        <f t="shared" ca="1" si="20"/>
        <v>-9.7845530226422367E-3</v>
      </c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</row>
    <row r="129" spans="1:35">
      <c r="A129" s="99"/>
      <c r="B129" s="99"/>
      <c r="C129" s="99"/>
      <c r="D129" s="101">
        <f t="shared" si="30"/>
        <v>0</v>
      </c>
      <c r="E129" s="101">
        <f t="shared" si="30"/>
        <v>0</v>
      </c>
      <c r="F129" s="41">
        <f t="shared" si="31"/>
        <v>0</v>
      </c>
      <c r="G129" s="41">
        <f t="shared" si="31"/>
        <v>0</v>
      </c>
      <c r="H129" s="41">
        <f t="shared" si="21"/>
        <v>0</v>
      </c>
      <c r="I129" s="41">
        <f t="shared" si="22"/>
        <v>0</v>
      </c>
      <c r="J129" s="41">
        <f t="shared" si="23"/>
        <v>0</v>
      </c>
      <c r="K129" s="41">
        <f t="shared" si="24"/>
        <v>0</v>
      </c>
      <c r="L129" s="41">
        <f t="shared" si="25"/>
        <v>0</v>
      </c>
      <c r="M129" s="41">
        <f t="shared" ca="1" si="19"/>
        <v>9.7845530226422367E-3</v>
      </c>
      <c r="N129" s="41">
        <f t="shared" ca="1" si="26"/>
        <v>0</v>
      </c>
      <c r="O129" s="102">
        <f t="shared" ca="1" si="27"/>
        <v>0</v>
      </c>
      <c r="P129" s="41">
        <f t="shared" ca="1" si="28"/>
        <v>0</v>
      </c>
      <c r="Q129" s="41">
        <f t="shared" ca="1" si="29"/>
        <v>0</v>
      </c>
      <c r="R129" s="39">
        <f t="shared" ca="1" si="20"/>
        <v>-9.7845530226422367E-3</v>
      </c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</row>
    <row r="130" spans="1:35">
      <c r="A130" s="99"/>
      <c r="B130" s="99"/>
      <c r="C130" s="99"/>
      <c r="D130" s="101">
        <f t="shared" si="30"/>
        <v>0</v>
      </c>
      <c r="E130" s="101">
        <f t="shared" si="30"/>
        <v>0</v>
      </c>
      <c r="F130" s="41">
        <f t="shared" si="31"/>
        <v>0</v>
      </c>
      <c r="G130" s="41">
        <f t="shared" si="31"/>
        <v>0</v>
      </c>
      <c r="H130" s="41">
        <f t="shared" si="21"/>
        <v>0</v>
      </c>
      <c r="I130" s="41">
        <f t="shared" si="22"/>
        <v>0</v>
      </c>
      <c r="J130" s="41">
        <f t="shared" si="23"/>
        <v>0</v>
      </c>
      <c r="K130" s="41">
        <f t="shared" si="24"/>
        <v>0</v>
      </c>
      <c r="L130" s="41">
        <f t="shared" si="25"/>
        <v>0</v>
      </c>
      <c r="M130" s="41">
        <f t="shared" ca="1" si="19"/>
        <v>9.7845530226422367E-3</v>
      </c>
      <c r="N130" s="41">
        <f t="shared" ca="1" si="26"/>
        <v>0</v>
      </c>
      <c r="O130" s="102">
        <f t="shared" ca="1" si="27"/>
        <v>0</v>
      </c>
      <c r="P130" s="41">
        <f t="shared" ca="1" si="28"/>
        <v>0</v>
      </c>
      <c r="Q130" s="41">
        <f t="shared" ca="1" si="29"/>
        <v>0</v>
      </c>
      <c r="R130" s="39">
        <f t="shared" ca="1" si="20"/>
        <v>-9.7845530226422367E-3</v>
      </c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</row>
    <row r="131" spans="1:35">
      <c r="A131" s="99"/>
      <c r="B131" s="99"/>
      <c r="C131" s="99"/>
      <c r="D131" s="101">
        <f t="shared" si="30"/>
        <v>0</v>
      </c>
      <c r="E131" s="101">
        <f t="shared" si="30"/>
        <v>0</v>
      </c>
      <c r="F131" s="41">
        <f t="shared" si="31"/>
        <v>0</v>
      </c>
      <c r="G131" s="41">
        <f t="shared" si="31"/>
        <v>0</v>
      </c>
      <c r="H131" s="41">
        <f t="shared" si="21"/>
        <v>0</v>
      </c>
      <c r="I131" s="41">
        <f t="shared" si="22"/>
        <v>0</v>
      </c>
      <c r="J131" s="41">
        <f t="shared" si="23"/>
        <v>0</v>
      </c>
      <c r="K131" s="41">
        <f t="shared" si="24"/>
        <v>0</v>
      </c>
      <c r="L131" s="41">
        <f t="shared" si="25"/>
        <v>0</v>
      </c>
      <c r="M131" s="41">
        <f t="shared" ca="1" si="19"/>
        <v>9.7845530226422367E-3</v>
      </c>
      <c r="N131" s="41">
        <f t="shared" ca="1" si="26"/>
        <v>0</v>
      </c>
      <c r="O131" s="102">
        <f t="shared" ca="1" si="27"/>
        <v>0</v>
      </c>
      <c r="P131" s="41">
        <f t="shared" ca="1" si="28"/>
        <v>0</v>
      </c>
      <c r="Q131" s="41">
        <f t="shared" ca="1" si="29"/>
        <v>0</v>
      </c>
      <c r="R131" s="39">
        <f t="shared" ca="1" si="20"/>
        <v>-9.7845530226422367E-3</v>
      </c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</row>
    <row r="132" spans="1:35">
      <c r="A132" s="99"/>
      <c r="B132" s="99"/>
      <c r="C132" s="99"/>
      <c r="D132" s="101">
        <f t="shared" si="30"/>
        <v>0</v>
      </c>
      <c r="E132" s="101">
        <f t="shared" si="30"/>
        <v>0</v>
      </c>
      <c r="F132" s="41">
        <f t="shared" si="31"/>
        <v>0</v>
      </c>
      <c r="G132" s="41">
        <f t="shared" si="31"/>
        <v>0</v>
      </c>
      <c r="H132" s="41">
        <f t="shared" si="21"/>
        <v>0</v>
      </c>
      <c r="I132" s="41">
        <f t="shared" si="22"/>
        <v>0</v>
      </c>
      <c r="J132" s="41">
        <f t="shared" si="23"/>
        <v>0</v>
      </c>
      <c r="K132" s="41">
        <f t="shared" si="24"/>
        <v>0</v>
      </c>
      <c r="L132" s="41">
        <f t="shared" si="25"/>
        <v>0</v>
      </c>
      <c r="M132" s="41">
        <f t="shared" ca="1" si="19"/>
        <v>9.7845530226422367E-3</v>
      </c>
      <c r="N132" s="41">
        <f t="shared" ca="1" si="26"/>
        <v>0</v>
      </c>
      <c r="O132" s="102">
        <f t="shared" ca="1" si="27"/>
        <v>0</v>
      </c>
      <c r="P132" s="41">
        <f t="shared" ca="1" si="28"/>
        <v>0</v>
      </c>
      <c r="Q132" s="41">
        <f t="shared" ca="1" si="29"/>
        <v>0</v>
      </c>
      <c r="R132" s="39">
        <f t="shared" ca="1" si="20"/>
        <v>-9.7845530226422367E-3</v>
      </c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</row>
    <row r="133" spans="1:35">
      <c r="A133" s="99"/>
      <c r="B133" s="99"/>
      <c r="C133" s="99"/>
      <c r="D133" s="101">
        <f t="shared" si="30"/>
        <v>0</v>
      </c>
      <c r="E133" s="101">
        <f t="shared" si="30"/>
        <v>0</v>
      </c>
      <c r="F133" s="41">
        <f t="shared" si="31"/>
        <v>0</v>
      </c>
      <c r="G133" s="41">
        <f t="shared" si="31"/>
        <v>0</v>
      </c>
      <c r="H133" s="41">
        <f t="shared" si="21"/>
        <v>0</v>
      </c>
      <c r="I133" s="41">
        <f t="shared" si="22"/>
        <v>0</v>
      </c>
      <c r="J133" s="41">
        <f t="shared" si="23"/>
        <v>0</v>
      </c>
      <c r="K133" s="41">
        <f t="shared" si="24"/>
        <v>0</v>
      </c>
      <c r="L133" s="41">
        <f t="shared" si="25"/>
        <v>0</v>
      </c>
      <c r="M133" s="41">
        <f t="shared" ca="1" si="19"/>
        <v>9.7845530226422367E-3</v>
      </c>
      <c r="N133" s="41">
        <f t="shared" ca="1" si="26"/>
        <v>0</v>
      </c>
      <c r="O133" s="102">
        <f t="shared" ca="1" si="27"/>
        <v>0</v>
      </c>
      <c r="P133" s="41">
        <f t="shared" ca="1" si="28"/>
        <v>0</v>
      </c>
      <c r="Q133" s="41">
        <f t="shared" ca="1" si="29"/>
        <v>0</v>
      </c>
      <c r="R133" s="39">
        <f t="shared" ca="1" si="20"/>
        <v>-9.7845530226422367E-3</v>
      </c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</row>
    <row r="134" spans="1:35">
      <c r="A134" s="99"/>
      <c r="B134" s="99"/>
      <c r="C134" s="99"/>
      <c r="D134" s="101">
        <f t="shared" si="30"/>
        <v>0</v>
      </c>
      <c r="E134" s="101">
        <f t="shared" si="30"/>
        <v>0</v>
      </c>
      <c r="F134" s="41">
        <f t="shared" si="31"/>
        <v>0</v>
      </c>
      <c r="G134" s="41">
        <f t="shared" si="31"/>
        <v>0</v>
      </c>
      <c r="H134" s="41">
        <f t="shared" si="21"/>
        <v>0</v>
      </c>
      <c r="I134" s="41">
        <f t="shared" si="22"/>
        <v>0</v>
      </c>
      <c r="J134" s="41">
        <f t="shared" si="23"/>
        <v>0</v>
      </c>
      <c r="K134" s="41">
        <f t="shared" si="24"/>
        <v>0</v>
      </c>
      <c r="L134" s="41">
        <f t="shared" si="25"/>
        <v>0</v>
      </c>
      <c r="M134" s="41">
        <f t="shared" ca="1" si="19"/>
        <v>9.7845530226422367E-3</v>
      </c>
      <c r="N134" s="41">
        <f t="shared" ca="1" si="26"/>
        <v>0</v>
      </c>
      <c r="O134" s="102">
        <f t="shared" ca="1" si="27"/>
        <v>0</v>
      </c>
      <c r="P134" s="41">
        <f t="shared" ca="1" si="28"/>
        <v>0</v>
      </c>
      <c r="Q134" s="41">
        <f t="shared" ca="1" si="29"/>
        <v>0</v>
      </c>
      <c r="R134" s="39">
        <f t="shared" ca="1" si="20"/>
        <v>-9.7845530226422367E-3</v>
      </c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</row>
    <row r="135" spans="1:35">
      <c r="A135" s="99"/>
      <c r="B135" s="99"/>
      <c r="C135" s="99"/>
      <c r="D135" s="101">
        <f t="shared" si="30"/>
        <v>0</v>
      </c>
      <c r="E135" s="101">
        <f t="shared" si="30"/>
        <v>0</v>
      </c>
      <c r="F135" s="41">
        <f t="shared" si="31"/>
        <v>0</v>
      </c>
      <c r="G135" s="41">
        <f t="shared" si="31"/>
        <v>0</v>
      </c>
      <c r="H135" s="41">
        <f t="shared" si="21"/>
        <v>0</v>
      </c>
      <c r="I135" s="41">
        <f t="shared" si="22"/>
        <v>0</v>
      </c>
      <c r="J135" s="41">
        <f t="shared" si="23"/>
        <v>0</v>
      </c>
      <c r="K135" s="41">
        <f t="shared" si="24"/>
        <v>0</v>
      </c>
      <c r="L135" s="41">
        <f t="shared" si="25"/>
        <v>0</v>
      </c>
      <c r="M135" s="41">
        <f t="shared" ca="1" si="19"/>
        <v>9.7845530226422367E-3</v>
      </c>
      <c r="N135" s="41">
        <f t="shared" ca="1" si="26"/>
        <v>0</v>
      </c>
      <c r="O135" s="102">
        <f t="shared" ca="1" si="27"/>
        <v>0</v>
      </c>
      <c r="P135" s="41">
        <f t="shared" ca="1" si="28"/>
        <v>0</v>
      </c>
      <c r="Q135" s="41">
        <f t="shared" ca="1" si="29"/>
        <v>0</v>
      </c>
      <c r="R135" s="39">
        <f t="shared" ca="1" si="20"/>
        <v>-9.7845530226422367E-3</v>
      </c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</row>
    <row r="136" spans="1:35">
      <c r="A136" s="99"/>
      <c r="B136" s="99"/>
      <c r="C136" s="99"/>
      <c r="D136" s="101">
        <f t="shared" si="30"/>
        <v>0</v>
      </c>
      <c r="E136" s="101">
        <f t="shared" si="30"/>
        <v>0</v>
      </c>
      <c r="F136" s="41">
        <f t="shared" si="31"/>
        <v>0</v>
      </c>
      <c r="G136" s="41">
        <f t="shared" si="31"/>
        <v>0</v>
      </c>
      <c r="H136" s="41">
        <f t="shared" si="21"/>
        <v>0</v>
      </c>
      <c r="I136" s="41">
        <f t="shared" si="22"/>
        <v>0</v>
      </c>
      <c r="J136" s="41">
        <f t="shared" si="23"/>
        <v>0</v>
      </c>
      <c r="K136" s="41">
        <f t="shared" si="24"/>
        <v>0</v>
      </c>
      <c r="L136" s="41">
        <f t="shared" si="25"/>
        <v>0</v>
      </c>
      <c r="M136" s="41">
        <f t="shared" ca="1" si="19"/>
        <v>9.7845530226422367E-3</v>
      </c>
      <c r="N136" s="41">
        <f t="shared" ca="1" si="26"/>
        <v>0</v>
      </c>
      <c r="O136" s="102">
        <f t="shared" ca="1" si="27"/>
        <v>0</v>
      </c>
      <c r="P136" s="41">
        <f t="shared" ca="1" si="28"/>
        <v>0</v>
      </c>
      <c r="Q136" s="41">
        <f t="shared" ca="1" si="29"/>
        <v>0</v>
      </c>
      <c r="R136" s="39">
        <f t="shared" ca="1" si="20"/>
        <v>-9.7845530226422367E-3</v>
      </c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</row>
    <row r="137" spans="1:35">
      <c r="A137" s="99"/>
      <c r="B137" s="99"/>
      <c r="C137" s="99"/>
      <c r="D137" s="101">
        <f t="shared" si="30"/>
        <v>0</v>
      </c>
      <c r="E137" s="101">
        <f t="shared" si="30"/>
        <v>0</v>
      </c>
      <c r="F137" s="41">
        <f t="shared" si="31"/>
        <v>0</v>
      </c>
      <c r="G137" s="41">
        <f t="shared" si="31"/>
        <v>0</v>
      </c>
      <c r="H137" s="41">
        <f t="shared" si="21"/>
        <v>0</v>
      </c>
      <c r="I137" s="41">
        <f t="shared" si="22"/>
        <v>0</v>
      </c>
      <c r="J137" s="41">
        <f t="shared" si="23"/>
        <v>0</v>
      </c>
      <c r="K137" s="41">
        <f t="shared" si="24"/>
        <v>0</v>
      </c>
      <c r="L137" s="41">
        <f t="shared" si="25"/>
        <v>0</v>
      </c>
      <c r="M137" s="41">
        <f t="shared" ca="1" si="19"/>
        <v>9.7845530226422367E-3</v>
      </c>
      <c r="N137" s="41">
        <f t="shared" ca="1" si="26"/>
        <v>0</v>
      </c>
      <c r="O137" s="102">
        <f t="shared" ca="1" si="27"/>
        <v>0</v>
      </c>
      <c r="P137" s="41">
        <f t="shared" ca="1" si="28"/>
        <v>0</v>
      </c>
      <c r="Q137" s="41">
        <f t="shared" ca="1" si="29"/>
        <v>0</v>
      </c>
      <c r="R137" s="39">
        <f t="shared" ca="1" si="20"/>
        <v>-9.7845530226422367E-3</v>
      </c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</row>
    <row r="138" spans="1:35">
      <c r="A138" s="99"/>
      <c r="B138" s="99"/>
      <c r="C138" s="99"/>
      <c r="D138" s="101">
        <f t="shared" si="30"/>
        <v>0</v>
      </c>
      <c r="E138" s="101">
        <f t="shared" si="30"/>
        <v>0</v>
      </c>
      <c r="F138" s="41">
        <f t="shared" si="31"/>
        <v>0</v>
      </c>
      <c r="G138" s="41">
        <f t="shared" si="31"/>
        <v>0</v>
      </c>
      <c r="H138" s="41">
        <f t="shared" si="21"/>
        <v>0</v>
      </c>
      <c r="I138" s="41">
        <f t="shared" si="22"/>
        <v>0</v>
      </c>
      <c r="J138" s="41">
        <f t="shared" si="23"/>
        <v>0</v>
      </c>
      <c r="K138" s="41">
        <f t="shared" si="24"/>
        <v>0</v>
      </c>
      <c r="L138" s="41">
        <f t="shared" si="25"/>
        <v>0</v>
      </c>
      <c r="M138" s="41">
        <f t="shared" ca="1" si="19"/>
        <v>9.7845530226422367E-3</v>
      </c>
      <c r="N138" s="41">
        <f t="shared" ca="1" si="26"/>
        <v>0</v>
      </c>
      <c r="O138" s="102">
        <f t="shared" ca="1" si="27"/>
        <v>0</v>
      </c>
      <c r="P138" s="41">
        <f t="shared" ca="1" si="28"/>
        <v>0</v>
      </c>
      <c r="Q138" s="41">
        <f t="shared" ca="1" si="29"/>
        <v>0</v>
      </c>
      <c r="R138" s="39">
        <f t="shared" ca="1" si="20"/>
        <v>-9.7845530226422367E-3</v>
      </c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</row>
    <row r="139" spans="1:35">
      <c r="A139" s="99"/>
      <c r="B139" s="99"/>
      <c r="C139" s="99"/>
      <c r="D139" s="101">
        <f t="shared" si="30"/>
        <v>0</v>
      </c>
      <c r="E139" s="101">
        <f t="shared" si="30"/>
        <v>0</v>
      </c>
      <c r="F139" s="41">
        <f t="shared" si="31"/>
        <v>0</v>
      </c>
      <c r="G139" s="41">
        <f t="shared" si="31"/>
        <v>0</v>
      </c>
      <c r="H139" s="41">
        <f t="shared" si="21"/>
        <v>0</v>
      </c>
      <c r="I139" s="41">
        <f t="shared" si="22"/>
        <v>0</v>
      </c>
      <c r="J139" s="41">
        <f t="shared" si="23"/>
        <v>0</v>
      </c>
      <c r="K139" s="41">
        <f t="shared" si="24"/>
        <v>0</v>
      </c>
      <c r="L139" s="41">
        <f t="shared" si="25"/>
        <v>0</v>
      </c>
      <c r="M139" s="41">
        <f t="shared" ca="1" si="19"/>
        <v>9.7845530226422367E-3</v>
      </c>
      <c r="N139" s="41">
        <f t="shared" ca="1" si="26"/>
        <v>0</v>
      </c>
      <c r="O139" s="102">
        <f t="shared" ca="1" si="27"/>
        <v>0</v>
      </c>
      <c r="P139" s="41">
        <f t="shared" ca="1" si="28"/>
        <v>0</v>
      </c>
      <c r="Q139" s="41">
        <f t="shared" ca="1" si="29"/>
        <v>0</v>
      </c>
      <c r="R139" s="39">
        <f t="shared" ca="1" si="20"/>
        <v>-9.7845530226422367E-3</v>
      </c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</row>
    <row r="140" spans="1:35">
      <c r="A140" s="99"/>
      <c r="B140" s="99"/>
      <c r="C140" s="99"/>
      <c r="D140" s="101">
        <f t="shared" si="30"/>
        <v>0</v>
      </c>
      <c r="E140" s="101">
        <f t="shared" si="30"/>
        <v>0</v>
      </c>
      <c r="F140" s="41">
        <f t="shared" si="31"/>
        <v>0</v>
      </c>
      <c r="G140" s="41">
        <f t="shared" si="31"/>
        <v>0</v>
      </c>
      <c r="H140" s="41">
        <f t="shared" si="21"/>
        <v>0</v>
      </c>
      <c r="I140" s="41">
        <f t="shared" si="22"/>
        <v>0</v>
      </c>
      <c r="J140" s="41">
        <f t="shared" si="23"/>
        <v>0</v>
      </c>
      <c r="K140" s="41">
        <f t="shared" si="24"/>
        <v>0</v>
      </c>
      <c r="L140" s="41">
        <f t="shared" si="25"/>
        <v>0</v>
      </c>
      <c r="M140" s="41">
        <f t="shared" ca="1" si="19"/>
        <v>9.7845530226422367E-3</v>
      </c>
      <c r="N140" s="41">
        <f t="shared" ca="1" si="26"/>
        <v>0</v>
      </c>
      <c r="O140" s="102">
        <f t="shared" ca="1" si="27"/>
        <v>0</v>
      </c>
      <c r="P140" s="41">
        <f t="shared" ca="1" si="28"/>
        <v>0</v>
      </c>
      <c r="Q140" s="41">
        <f t="shared" ca="1" si="29"/>
        <v>0</v>
      </c>
      <c r="R140" s="39">
        <f t="shared" ca="1" si="20"/>
        <v>-9.7845530226422367E-3</v>
      </c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</row>
    <row r="141" spans="1:35">
      <c r="A141" s="99"/>
      <c r="B141" s="99"/>
      <c r="C141" s="99"/>
      <c r="D141" s="101">
        <f t="shared" si="30"/>
        <v>0</v>
      </c>
      <c r="E141" s="101">
        <f t="shared" si="30"/>
        <v>0</v>
      </c>
      <c r="F141" s="41">
        <f t="shared" si="31"/>
        <v>0</v>
      </c>
      <c r="G141" s="41">
        <f t="shared" si="31"/>
        <v>0</v>
      </c>
      <c r="H141" s="41">
        <f t="shared" si="21"/>
        <v>0</v>
      </c>
      <c r="I141" s="41">
        <f t="shared" si="22"/>
        <v>0</v>
      </c>
      <c r="J141" s="41">
        <f t="shared" si="23"/>
        <v>0</v>
      </c>
      <c r="K141" s="41">
        <f t="shared" si="24"/>
        <v>0</v>
      </c>
      <c r="L141" s="41">
        <f t="shared" si="25"/>
        <v>0</v>
      </c>
      <c r="M141" s="41">
        <f t="shared" ca="1" si="19"/>
        <v>9.7845530226422367E-3</v>
      </c>
      <c r="N141" s="41">
        <f t="shared" ca="1" si="26"/>
        <v>0</v>
      </c>
      <c r="O141" s="102">
        <f t="shared" ca="1" si="27"/>
        <v>0</v>
      </c>
      <c r="P141" s="41">
        <f t="shared" ca="1" si="28"/>
        <v>0</v>
      </c>
      <c r="Q141" s="41">
        <f t="shared" ca="1" si="29"/>
        <v>0</v>
      </c>
      <c r="R141" s="39">
        <f t="shared" ca="1" si="20"/>
        <v>-9.7845530226422367E-3</v>
      </c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</row>
    <row r="142" spans="1:35">
      <c r="A142" s="99"/>
      <c r="B142" s="99"/>
      <c r="C142" s="99"/>
      <c r="D142" s="101">
        <f t="shared" si="30"/>
        <v>0</v>
      </c>
      <c r="E142" s="101">
        <f t="shared" si="30"/>
        <v>0</v>
      </c>
      <c r="F142" s="41">
        <f t="shared" si="31"/>
        <v>0</v>
      </c>
      <c r="G142" s="41">
        <f t="shared" si="31"/>
        <v>0</v>
      </c>
      <c r="H142" s="41">
        <f t="shared" si="21"/>
        <v>0</v>
      </c>
      <c r="I142" s="41">
        <f t="shared" si="22"/>
        <v>0</v>
      </c>
      <c r="J142" s="41">
        <f t="shared" si="23"/>
        <v>0</v>
      </c>
      <c r="K142" s="41">
        <f t="shared" si="24"/>
        <v>0</v>
      </c>
      <c r="L142" s="41">
        <f t="shared" si="25"/>
        <v>0</v>
      </c>
      <c r="M142" s="41">
        <f t="shared" ca="1" si="19"/>
        <v>9.7845530226422367E-3</v>
      </c>
      <c r="N142" s="41">
        <f t="shared" ca="1" si="26"/>
        <v>0</v>
      </c>
      <c r="O142" s="102">
        <f t="shared" ca="1" si="27"/>
        <v>0</v>
      </c>
      <c r="P142" s="41">
        <f t="shared" ca="1" si="28"/>
        <v>0</v>
      </c>
      <c r="Q142" s="41">
        <f t="shared" ca="1" si="29"/>
        <v>0</v>
      </c>
      <c r="R142" s="39">
        <f t="shared" ca="1" si="20"/>
        <v>-9.7845530226422367E-3</v>
      </c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</row>
    <row r="143" spans="1:35">
      <c r="A143" s="99"/>
      <c r="B143" s="99"/>
      <c r="C143" s="99"/>
      <c r="D143" s="101">
        <f t="shared" si="30"/>
        <v>0</v>
      </c>
      <c r="E143" s="101">
        <f t="shared" si="30"/>
        <v>0</v>
      </c>
      <c r="F143" s="41">
        <f t="shared" si="31"/>
        <v>0</v>
      </c>
      <c r="G143" s="41">
        <f t="shared" si="31"/>
        <v>0</v>
      </c>
      <c r="H143" s="41">
        <f t="shared" si="21"/>
        <v>0</v>
      </c>
      <c r="I143" s="41">
        <f t="shared" si="22"/>
        <v>0</v>
      </c>
      <c r="J143" s="41">
        <f t="shared" si="23"/>
        <v>0</v>
      </c>
      <c r="K143" s="41">
        <f t="shared" si="24"/>
        <v>0</v>
      </c>
      <c r="L143" s="41">
        <f t="shared" si="25"/>
        <v>0</v>
      </c>
      <c r="M143" s="41">
        <f t="shared" ca="1" si="19"/>
        <v>9.7845530226422367E-3</v>
      </c>
      <c r="N143" s="41">
        <f t="shared" ca="1" si="26"/>
        <v>0</v>
      </c>
      <c r="O143" s="102">
        <f t="shared" ca="1" si="27"/>
        <v>0</v>
      </c>
      <c r="P143" s="41">
        <f t="shared" ca="1" si="28"/>
        <v>0</v>
      </c>
      <c r="Q143" s="41">
        <f t="shared" ca="1" si="29"/>
        <v>0</v>
      </c>
      <c r="R143" s="39">
        <f t="shared" ca="1" si="20"/>
        <v>-9.7845530226422367E-3</v>
      </c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</row>
    <row r="144" spans="1:35">
      <c r="A144" s="99"/>
      <c r="B144" s="99"/>
      <c r="C144" s="99"/>
      <c r="D144" s="101">
        <f t="shared" si="30"/>
        <v>0</v>
      </c>
      <c r="E144" s="101">
        <f t="shared" si="30"/>
        <v>0</v>
      </c>
      <c r="F144" s="41">
        <f t="shared" si="31"/>
        <v>0</v>
      </c>
      <c r="G144" s="41">
        <f t="shared" si="31"/>
        <v>0</v>
      </c>
      <c r="H144" s="41">
        <f t="shared" si="21"/>
        <v>0</v>
      </c>
      <c r="I144" s="41">
        <f t="shared" si="22"/>
        <v>0</v>
      </c>
      <c r="J144" s="41">
        <f t="shared" si="23"/>
        <v>0</v>
      </c>
      <c r="K144" s="41">
        <f t="shared" si="24"/>
        <v>0</v>
      </c>
      <c r="L144" s="41">
        <f t="shared" si="25"/>
        <v>0</v>
      </c>
      <c r="M144" s="41">
        <f t="shared" ca="1" si="19"/>
        <v>9.7845530226422367E-3</v>
      </c>
      <c r="N144" s="41">
        <f t="shared" ca="1" si="26"/>
        <v>0</v>
      </c>
      <c r="O144" s="102">
        <f t="shared" ca="1" si="27"/>
        <v>0</v>
      </c>
      <c r="P144" s="41">
        <f t="shared" ca="1" si="28"/>
        <v>0</v>
      </c>
      <c r="Q144" s="41">
        <f t="shared" ca="1" si="29"/>
        <v>0</v>
      </c>
      <c r="R144" s="39">
        <f t="shared" ca="1" si="20"/>
        <v>-9.7845530226422367E-3</v>
      </c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</row>
    <row r="145" spans="1:35">
      <c r="A145" s="99"/>
      <c r="B145" s="99"/>
      <c r="C145" s="99"/>
      <c r="D145" s="101">
        <f t="shared" si="30"/>
        <v>0</v>
      </c>
      <c r="E145" s="101">
        <f t="shared" si="30"/>
        <v>0</v>
      </c>
      <c r="F145" s="41">
        <f t="shared" si="31"/>
        <v>0</v>
      </c>
      <c r="G145" s="41">
        <f t="shared" si="31"/>
        <v>0</v>
      </c>
      <c r="H145" s="41">
        <f t="shared" si="21"/>
        <v>0</v>
      </c>
      <c r="I145" s="41">
        <f t="shared" si="22"/>
        <v>0</v>
      </c>
      <c r="J145" s="41">
        <f t="shared" si="23"/>
        <v>0</v>
      </c>
      <c r="K145" s="41">
        <f t="shared" si="24"/>
        <v>0</v>
      </c>
      <c r="L145" s="41">
        <f t="shared" si="25"/>
        <v>0</v>
      </c>
      <c r="M145" s="41">
        <f t="shared" ca="1" si="19"/>
        <v>9.7845530226422367E-3</v>
      </c>
      <c r="N145" s="41">
        <f t="shared" ca="1" si="26"/>
        <v>0</v>
      </c>
      <c r="O145" s="102">
        <f t="shared" ca="1" si="27"/>
        <v>0</v>
      </c>
      <c r="P145" s="41">
        <f t="shared" ca="1" si="28"/>
        <v>0</v>
      </c>
      <c r="Q145" s="41">
        <f t="shared" ca="1" si="29"/>
        <v>0</v>
      </c>
      <c r="R145" s="39">
        <f t="shared" ca="1" si="20"/>
        <v>-9.7845530226422367E-3</v>
      </c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</row>
    <row r="146" spans="1:35">
      <c r="A146" s="99"/>
      <c r="B146" s="99"/>
      <c r="C146" s="99"/>
      <c r="D146" s="101">
        <f t="shared" si="30"/>
        <v>0</v>
      </c>
      <c r="E146" s="101">
        <f t="shared" si="30"/>
        <v>0</v>
      </c>
      <c r="F146" s="41">
        <f t="shared" si="31"/>
        <v>0</v>
      </c>
      <c r="G146" s="41">
        <f t="shared" si="31"/>
        <v>0</v>
      </c>
      <c r="H146" s="41">
        <f t="shared" si="21"/>
        <v>0</v>
      </c>
      <c r="I146" s="41">
        <f t="shared" si="22"/>
        <v>0</v>
      </c>
      <c r="J146" s="41">
        <f t="shared" si="23"/>
        <v>0</v>
      </c>
      <c r="K146" s="41">
        <f t="shared" si="24"/>
        <v>0</v>
      </c>
      <c r="L146" s="41">
        <f t="shared" si="25"/>
        <v>0</v>
      </c>
      <c r="M146" s="41">
        <f t="shared" ca="1" si="19"/>
        <v>9.7845530226422367E-3</v>
      </c>
      <c r="N146" s="41">
        <f t="shared" ca="1" si="26"/>
        <v>0</v>
      </c>
      <c r="O146" s="102">
        <f t="shared" ca="1" si="27"/>
        <v>0</v>
      </c>
      <c r="P146" s="41">
        <f t="shared" ca="1" si="28"/>
        <v>0</v>
      </c>
      <c r="Q146" s="41">
        <f t="shared" ca="1" si="29"/>
        <v>0</v>
      </c>
      <c r="R146" s="39">
        <f t="shared" ca="1" si="20"/>
        <v>-9.7845530226422367E-3</v>
      </c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</row>
    <row r="147" spans="1:35">
      <c r="A147" s="99"/>
      <c r="B147" s="99"/>
      <c r="C147" s="99"/>
      <c r="D147" s="101">
        <f t="shared" si="30"/>
        <v>0</v>
      </c>
      <c r="E147" s="101">
        <f t="shared" si="30"/>
        <v>0</v>
      </c>
      <c r="F147" s="41">
        <f t="shared" si="31"/>
        <v>0</v>
      </c>
      <c r="G147" s="41">
        <f t="shared" si="31"/>
        <v>0</v>
      </c>
      <c r="H147" s="41">
        <f t="shared" si="21"/>
        <v>0</v>
      </c>
      <c r="I147" s="41">
        <f t="shared" si="22"/>
        <v>0</v>
      </c>
      <c r="J147" s="41">
        <f t="shared" si="23"/>
        <v>0</v>
      </c>
      <c r="K147" s="41">
        <f t="shared" si="24"/>
        <v>0</v>
      </c>
      <c r="L147" s="41">
        <f t="shared" si="25"/>
        <v>0</v>
      </c>
      <c r="M147" s="41">
        <f t="shared" ca="1" si="19"/>
        <v>9.7845530226422367E-3</v>
      </c>
      <c r="N147" s="41">
        <f t="shared" ca="1" si="26"/>
        <v>0</v>
      </c>
      <c r="O147" s="102">
        <f t="shared" ca="1" si="27"/>
        <v>0</v>
      </c>
      <c r="P147" s="41">
        <f t="shared" ca="1" si="28"/>
        <v>0</v>
      </c>
      <c r="Q147" s="41">
        <f t="shared" ca="1" si="29"/>
        <v>0</v>
      </c>
      <c r="R147" s="39">
        <f t="shared" ca="1" si="20"/>
        <v>-9.7845530226422367E-3</v>
      </c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</row>
    <row r="148" spans="1:35">
      <c r="A148" s="99"/>
      <c r="B148" s="99"/>
      <c r="C148" s="99"/>
      <c r="D148" s="101">
        <f t="shared" si="30"/>
        <v>0</v>
      </c>
      <c r="E148" s="101">
        <f t="shared" si="30"/>
        <v>0</v>
      </c>
      <c r="F148" s="41">
        <f t="shared" si="31"/>
        <v>0</v>
      </c>
      <c r="G148" s="41">
        <f t="shared" si="31"/>
        <v>0</v>
      </c>
      <c r="H148" s="41">
        <f t="shared" si="21"/>
        <v>0</v>
      </c>
      <c r="I148" s="41">
        <f t="shared" si="22"/>
        <v>0</v>
      </c>
      <c r="J148" s="41">
        <f t="shared" si="23"/>
        <v>0</v>
      </c>
      <c r="K148" s="41">
        <f t="shared" si="24"/>
        <v>0</v>
      </c>
      <c r="L148" s="41">
        <f t="shared" si="25"/>
        <v>0</v>
      </c>
      <c r="M148" s="41">
        <f t="shared" ca="1" si="19"/>
        <v>9.7845530226422367E-3</v>
      </c>
      <c r="N148" s="41">
        <f t="shared" ca="1" si="26"/>
        <v>0</v>
      </c>
      <c r="O148" s="102">
        <f t="shared" ca="1" si="27"/>
        <v>0</v>
      </c>
      <c r="P148" s="41">
        <f t="shared" ca="1" si="28"/>
        <v>0</v>
      </c>
      <c r="Q148" s="41">
        <f t="shared" ca="1" si="29"/>
        <v>0</v>
      </c>
      <c r="R148" s="39">
        <f t="shared" ca="1" si="20"/>
        <v>-9.7845530226422367E-3</v>
      </c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</row>
    <row r="149" spans="1:35">
      <c r="A149" s="99"/>
      <c r="B149" s="99"/>
      <c r="C149" s="99"/>
      <c r="D149" s="101">
        <f t="shared" si="30"/>
        <v>0</v>
      </c>
      <c r="E149" s="101">
        <f t="shared" si="30"/>
        <v>0</v>
      </c>
      <c r="F149" s="41">
        <f t="shared" si="31"/>
        <v>0</v>
      </c>
      <c r="G149" s="41">
        <f t="shared" si="31"/>
        <v>0</v>
      </c>
      <c r="H149" s="41">
        <f t="shared" si="21"/>
        <v>0</v>
      </c>
      <c r="I149" s="41">
        <f t="shared" si="22"/>
        <v>0</v>
      </c>
      <c r="J149" s="41">
        <f t="shared" si="23"/>
        <v>0</v>
      </c>
      <c r="K149" s="41">
        <f t="shared" si="24"/>
        <v>0</v>
      </c>
      <c r="L149" s="41">
        <f t="shared" si="25"/>
        <v>0</v>
      </c>
      <c r="M149" s="41">
        <f t="shared" ref="M149:M212" ca="1" si="32">+E$4+E$5*D149+E$6*D149^2</f>
        <v>9.7845530226422367E-3</v>
      </c>
      <c r="N149" s="41">
        <f t="shared" ca="1" si="26"/>
        <v>0</v>
      </c>
      <c r="O149" s="102">
        <f t="shared" ca="1" si="27"/>
        <v>0</v>
      </c>
      <c r="P149" s="41">
        <f t="shared" ca="1" si="28"/>
        <v>0</v>
      </c>
      <c r="Q149" s="41">
        <f t="shared" ca="1" si="29"/>
        <v>0</v>
      </c>
      <c r="R149" s="39">
        <f t="shared" ref="R149:R212" ca="1" si="33">+E149-M149</f>
        <v>-9.7845530226422367E-3</v>
      </c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</row>
    <row r="150" spans="1:35">
      <c r="A150" s="99"/>
      <c r="B150" s="99"/>
      <c r="C150" s="99"/>
      <c r="D150" s="101">
        <f t="shared" si="30"/>
        <v>0</v>
      </c>
      <c r="E150" s="101">
        <f t="shared" si="30"/>
        <v>0</v>
      </c>
      <c r="F150" s="41">
        <f t="shared" si="31"/>
        <v>0</v>
      </c>
      <c r="G150" s="41">
        <f t="shared" si="31"/>
        <v>0</v>
      </c>
      <c r="H150" s="41">
        <f t="shared" ref="H150:H213" si="34">C150*D150*D150</f>
        <v>0</v>
      </c>
      <c r="I150" s="41">
        <f t="shared" ref="I150:I213" si="35">C150*D150*D150*D150</f>
        <v>0</v>
      </c>
      <c r="J150" s="41">
        <f t="shared" ref="J150:J213" si="36">C150*D150*D150*D150*D150</f>
        <v>0</v>
      </c>
      <c r="K150" s="41">
        <f t="shared" ref="K150:K213" si="37">C150*E150*D150</f>
        <v>0</v>
      </c>
      <c r="L150" s="41">
        <f t="shared" ref="L150:L213" si="38">C150*E150*D150*D150</f>
        <v>0</v>
      </c>
      <c r="M150" s="41">
        <f t="shared" ca="1" si="32"/>
        <v>9.7845530226422367E-3</v>
      </c>
      <c r="N150" s="41">
        <f t="shared" ref="N150:N213" ca="1" si="39">C150*(M150-E150)^2</f>
        <v>0</v>
      </c>
      <c r="O150" s="102">
        <f t="shared" ref="O150:O213" ca="1" si="40">(C150*O$1-O$2*F150+O$3*H150)^2</f>
        <v>0</v>
      </c>
      <c r="P150" s="41">
        <f t="shared" ref="P150:P213" ca="1" si="41">(-C150*O$2+O$4*F150-O$5*H150)^2</f>
        <v>0</v>
      </c>
      <c r="Q150" s="41">
        <f t="shared" ref="Q150:Q213" ca="1" si="42">+(C150*O$3-F150*O$5+H150*O$6)^2</f>
        <v>0</v>
      </c>
      <c r="R150" s="39">
        <f t="shared" ca="1" si="33"/>
        <v>-9.7845530226422367E-3</v>
      </c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</row>
    <row r="151" spans="1:35">
      <c r="A151" s="99"/>
      <c r="B151" s="99"/>
      <c r="C151" s="99"/>
      <c r="D151" s="101">
        <f t="shared" si="30"/>
        <v>0</v>
      </c>
      <c r="E151" s="101">
        <f t="shared" si="30"/>
        <v>0</v>
      </c>
      <c r="F151" s="41">
        <f t="shared" si="31"/>
        <v>0</v>
      </c>
      <c r="G151" s="41">
        <f t="shared" si="31"/>
        <v>0</v>
      </c>
      <c r="H151" s="41">
        <f t="shared" si="34"/>
        <v>0</v>
      </c>
      <c r="I151" s="41">
        <f t="shared" si="35"/>
        <v>0</v>
      </c>
      <c r="J151" s="41">
        <f t="shared" si="36"/>
        <v>0</v>
      </c>
      <c r="K151" s="41">
        <f t="shared" si="37"/>
        <v>0</v>
      </c>
      <c r="L151" s="41">
        <f t="shared" si="38"/>
        <v>0</v>
      </c>
      <c r="M151" s="41">
        <f t="shared" ca="1" si="32"/>
        <v>9.7845530226422367E-3</v>
      </c>
      <c r="N151" s="41">
        <f t="shared" ca="1" si="39"/>
        <v>0</v>
      </c>
      <c r="O151" s="102">
        <f t="shared" ca="1" si="40"/>
        <v>0</v>
      </c>
      <c r="P151" s="41">
        <f t="shared" ca="1" si="41"/>
        <v>0</v>
      </c>
      <c r="Q151" s="41">
        <f t="shared" ca="1" si="42"/>
        <v>0</v>
      </c>
      <c r="R151" s="39">
        <f t="shared" ca="1" si="33"/>
        <v>-9.7845530226422367E-3</v>
      </c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</row>
    <row r="152" spans="1:35">
      <c r="A152" s="99"/>
      <c r="B152" s="99"/>
      <c r="C152" s="99"/>
      <c r="D152" s="101">
        <f t="shared" si="30"/>
        <v>0</v>
      </c>
      <c r="E152" s="101">
        <f t="shared" si="30"/>
        <v>0</v>
      </c>
      <c r="F152" s="41">
        <f t="shared" si="31"/>
        <v>0</v>
      </c>
      <c r="G152" s="41">
        <f t="shared" si="31"/>
        <v>0</v>
      </c>
      <c r="H152" s="41">
        <f t="shared" si="34"/>
        <v>0</v>
      </c>
      <c r="I152" s="41">
        <f t="shared" si="35"/>
        <v>0</v>
      </c>
      <c r="J152" s="41">
        <f t="shared" si="36"/>
        <v>0</v>
      </c>
      <c r="K152" s="41">
        <f t="shared" si="37"/>
        <v>0</v>
      </c>
      <c r="L152" s="41">
        <f t="shared" si="38"/>
        <v>0</v>
      </c>
      <c r="M152" s="41">
        <f t="shared" ca="1" si="32"/>
        <v>9.7845530226422367E-3</v>
      </c>
      <c r="N152" s="41">
        <f t="shared" ca="1" si="39"/>
        <v>0</v>
      </c>
      <c r="O152" s="102">
        <f t="shared" ca="1" si="40"/>
        <v>0</v>
      </c>
      <c r="P152" s="41">
        <f t="shared" ca="1" si="41"/>
        <v>0</v>
      </c>
      <c r="Q152" s="41">
        <f t="shared" ca="1" si="42"/>
        <v>0</v>
      </c>
      <c r="R152" s="39">
        <f t="shared" ca="1" si="33"/>
        <v>-9.7845530226422367E-3</v>
      </c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</row>
    <row r="153" spans="1:35">
      <c r="A153" s="99"/>
      <c r="B153" s="99"/>
      <c r="C153" s="99"/>
      <c r="D153" s="101">
        <f t="shared" si="30"/>
        <v>0</v>
      </c>
      <c r="E153" s="101">
        <f t="shared" si="30"/>
        <v>0</v>
      </c>
      <c r="F153" s="41">
        <f t="shared" si="31"/>
        <v>0</v>
      </c>
      <c r="G153" s="41">
        <f t="shared" si="31"/>
        <v>0</v>
      </c>
      <c r="H153" s="41">
        <f t="shared" si="34"/>
        <v>0</v>
      </c>
      <c r="I153" s="41">
        <f t="shared" si="35"/>
        <v>0</v>
      </c>
      <c r="J153" s="41">
        <f t="shared" si="36"/>
        <v>0</v>
      </c>
      <c r="K153" s="41">
        <f t="shared" si="37"/>
        <v>0</v>
      </c>
      <c r="L153" s="41">
        <f t="shared" si="38"/>
        <v>0</v>
      </c>
      <c r="M153" s="41">
        <f t="shared" ca="1" si="32"/>
        <v>9.7845530226422367E-3</v>
      </c>
      <c r="N153" s="41">
        <f t="shared" ca="1" si="39"/>
        <v>0</v>
      </c>
      <c r="O153" s="102">
        <f t="shared" ca="1" si="40"/>
        <v>0</v>
      </c>
      <c r="P153" s="41">
        <f t="shared" ca="1" si="41"/>
        <v>0</v>
      </c>
      <c r="Q153" s="41">
        <f t="shared" ca="1" si="42"/>
        <v>0</v>
      </c>
      <c r="R153" s="39">
        <f t="shared" ca="1" si="33"/>
        <v>-9.7845530226422367E-3</v>
      </c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</row>
    <row r="154" spans="1:35">
      <c r="A154" s="99"/>
      <c r="B154" s="99"/>
      <c r="C154" s="99"/>
      <c r="D154" s="101">
        <f t="shared" si="30"/>
        <v>0</v>
      </c>
      <c r="E154" s="101">
        <f t="shared" si="30"/>
        <v>0</v>
      </c>
      <c r="F154" s="41">
        <f t="shared" si="31"/>
        <v>0</v>
      </c>
      <c r="G154" s="41">
        <f t="shared" si="31"/>
        <v>0</v>
      </c>
      <c r="H154" s="41">
        <f t="shared" si="34"/>
        <v>0</v>
      </c>
      <c r="I154" s="41">
        <f t="shared" si="35"/>
        <v>0</v>
      </c>
      <c r="J154" s="41">
        <f t="shared" si="36"/>
        <v>0</v>
      </c>
      <c r="K154" s="41">
        <f t="shared" si="37"/>
        <v>0</v>
      </c>
      <c r="L154" s="41">
        <f t="shared" si="38"/>
        <v>0</v>
      </c>
      <c r="M154" s="41">
        <f t="shared" ca="1" si="32"/>
        <v>9.7845530226422367E-3</v>
      </c>
      <c r="N154" s="41">
        <f t="shared" ca="1" si="39"/>
        <v>0</v>
      </c>
      <c r="O154" s="102">
        <f t="shared" ca="1" si="40"/>
        <v>0</v>
      </c>
      <c r="P154" s="41">
        <f t="shared" ca="1" si="41"/>
        <v>0</v>
      </c>
      <c r="Q154" s="41">
        <f t="shared" ca="1" si="42"/>
        <v>0</v>
      </c>
      <c r="R154" s="39">
        <f t="shared" ca="1" si="33"/>
        <v>-9.7845530226422367E-3</v>
      </c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</row>
    <row r="155" spans="1:35">
      <c r="A155" s="99"/>
      <c r="B155" s="99"/>
      <c r="C155" s="99"/>
      <c r="D155" s="101">
        <f t="shared" si="30"/>
        <v>0</v>
      </c>
      <c r="E155" s="101">
        <f t="shared" si="30"/>
        <v>0</v>
      </c>
      <c r="F155" s="41">
        <f t="shared" si="31"/>
        <v>0</v>
      </c>
      <c r="G155" s="41">
        <f t="shared" si="31"/>
        <v>0</v>
      </c>
      <c r="H155" s="41">
        <f t="shared" si="34"/>
        <v>0</v>
      </c>
      <c r="I155" s="41">
        <f t="shared" si="35"/>
        <v>0</v>
      </c>
      <c r="J155" s="41">
        <f t="shared" si="36"/>
        <v>0</v>
      </c>
      <c r="K155" s="41">
        <f t="shared" si="37"/>
        <v>0</v>
      </c>
      <c r="L155" s="41">
        <f t="shared" si="38"/>
        <v>0</v>
      </c>
      <c r="M155" s="41">
        <f t="shared" ca="1" si="32"/>
        <v>9.7845530226422367E-3</v>
      </c>
      <c r="N155" s="41">
        <f t="shared" ca="1" si="39"/>
        <v>0</v>
      </c>
      <c r="O155" s="102">
        <f t="shared" ca="1" si="40"/>
        <v>0</v>
      </c>
      <c r="P155" s="41">
        <f t="shared" ca="1" si="41"/>
        <v>0</v>
      </c>
      <c r="Q155" s="41">
        <f t="shared" ca="1" si="42"/>
        <v>0</v>
      </c>
      <c r="R155" s="39">
        <f t="shared" ca="1" si="33"/>
        <v>-9.7845530226422367E-3</v>
      </c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</row>
    <row r="156" spans="1:35">
      <c r="A156" s="99"/>
      <c r="B156" s="99"/>
      <c r="C156" s="99"/>
      <c r="D156" s="101">
        <f t="shared" si="30"/>
        <v>0</v>
      </c>
      <c r="E156" s="101">
        <f t="shared" si="30"/>
        <v>0</v>
      </c>
      <c r="F156" s="41">
        <f t="shared" si="31"/>
        <v>0</v>
      </c>
      <c r="G156" s="41">
        <f t="shared" si="31"/>
        <v>0</v>
      </c>
      <c r="H156" s="41">
        <f t="shared" si="34"/>
        <v>0</v>
      </c>
      <c r="I156" s="41">
        <f t="shared" si="35"/>
        <v>0</v>
      </c>
      <c r="J156" s="41">
        <f t="shared" si="36"/>
        <v>0</v>
      </c>
      <c r="K156" s="41">
        <f t="shared" si="37"/>
        <v>0</v>
      </c>
      <c r="L156" s="41">
        <f t="shared" si="38"/>
        <v>0</v>
      </c>
      <c r="M156" s="41">
        <f t="shared" ca="1" si="32"/>
        <v>9.7845530226422367E-3</v>
      </c>
      <c r="N156" s="41">
        <f t="shared" ca="1" si="39"/>
        <v>0</v>
      </c>
      <c r="O156" s="102">
        <f t="shared" ca="1" si="40"/>
        <v>0</v>
      </c>
      <c r="P156" s="41">
        <f t="shared" ca="1" si="41"/>
        <v>0</v>
      </c>
      <c r="Q156" s="41">
        <f t="shared" ca="1" si="42"/>
        <v>0</v>
      </c>
      <c r="R156" s="39">
        <f t="shared" ca="1" si="33"/>
        <v>-9.7845530226422367E-3</v>
      </c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</row>
    <row r="157" spans="1:35">
      <c r="A157" s="99"/>
      <c r="B157" s="99"/>
      <c r="C157" s="99"/>
      <c r="D157" s="101">
        <f t="shared" si="30"/>
        <v>0</v>
      </c>
      <c r="E157" s="101">
        <f t="shared" si="30"/>
        <v>0</v>
      </c>
      <c r="F157" s="41">
        <f t="shared" si="31"/>
        <v>0</v>
      </c>
      <c r="G157" s="41">
        <f t="shared" si="31"/>
        <v>0</v>
      </c>
      <c r="H157" s="41">
        <f t="shared" si="34"/>
        <v>0</v>
      </c>
      <c r="I157" s="41">
        <f t="shared" si="35"/>
        <v>0</v>
      </c>
      <c r="J157" s="41">
        <f t="shared" si="36"/>
        <v>0</v>
      </c>
      <c r="K157" s="41">
        <f t="shared" si="37"/>
        <v>0</v>
      </c>
      <c r="L157" s="41">
        <f t="shared" si="38"/>
        <v>0</v>
      </c>
      <c r="M157" s="41">
        <f t="shared" ca="1" si="32"/>
        <v>9.7845530226422367E-3</v>
      </c>
      <c r="N157" s="41">
        <f t="shared" ca="1" si="39"/>
        <v>0</v>
      </c>
      <c r="O157" s="102">
        <f t="shared" ca="1" si="40"/>
        <v>0</v>
      </c>
      <c r="P157" s="41">
        <f t="shared" ca="1" si="41"/>
        <v>0</v>
      </c>
      <c r="Q157" s="41">
        <f t="shared" ca="1" si="42"/>
        <v>0</v>
      </c>
      <c r="R157" s="39">
        <f t="shared" ca="1" si="33"/>
        <v>-9.7845530226422367E-3</v>
      </c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</row>
    <row r="158" spans="1:35">
      <c r="A158" s="99"/>
      <c r="B158" s="99"/>
      <c r="C158" s="99"/>
      <c r="D158" s="101">
        <f t="shared" si="30"/>
        <v>0</v>
      </c>
      <c r="E158" s="101">
        <f t="shared" si="30"/>
        <v>0</v>
      </c>
      <c r="F158" s="41">
        <f t="shared" si="31"/>
        <v>0</v>
      </c>
      <c r="G158" s="41">
        <f t="shared" si="31"/>
        <v>0</v>
      </c>
      <c r="H158" s="41">
        <f t="shared" si="34"/>
        <v>0</v>
      </c>
      <c r="I158" s="41">
        <f t="shared" si="35"/>
        <v>0</v>
      </c>
      <c r="J158" s="41">
        <f t="shared" si="36"/>
        <v>0</v>
      </c>
      <c r="K158" s="41">
        <f t="shared" si="37"/>
        <v>0</v>
      </c>
      <c r="L158" s="41">
        <f t="shared" si="38"/>
        <v>0</v>
      </c>
      <c r="M158" s="41">
        <f t="shared" ca="1" si="32"/>
        <v>9.7845530226422367E-3</v>
      </c>
      <c r="N158" s="41">
        <f t="shared" ca="1" si="39"/>
        <v>0</v>
      </c>
      <c r="O158" s="102">
        <f t="shared" ca="1" si="40"/>
        <v>0</v>
      </c>
      <c r="P158" s="41">
        <f t="shared" ca="1" si="41"/>
        <v>0</v>
      </c>
      <c r="Q158" s="41">
        <f t="shared" ca="1" si="42"/>
        <v>0</v>
      </c>
      <c r="R158" s="39">
        <f t="shared" ca="1" si="33"/>
        <v>-9.7845530226422367E-3</v>
      </c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</row>
    <row r="159" spans="1:35">
      <c r="A159" s="99"/>
      <c r="B159" s="99"/>
      <c r="C159" s="99"/>
      <c r="D159" s="101">
        <f t="shared" si="30"/>
        <v>0</v>
      </c>
      <c r="E159" s="101">
        <f t="shared" si="30"/>
        <v>0</v>
      </c>
      <c r="F159" s="41">
        <f t="shared" si="31"/>
        <v>0</v>
      </c>
      <c r="G159" s="41">
        <f t="shared" si="31"/>
        <v>0</v>
      </c>
      <c r="H159" s="41">
        <f t="shared" si="34"/>
        <v>0</v>
      </c>
      <c r="I159" s="41">
        <f t="shared" si="35"/>
        <v>0</v>
      </c>
      <c r="J159" s="41">
        <f t="shared" si="36"/>
        <v>0</v>
      </c>
      <c r="K159" s="41">
        <f t="shared" si="37"/>
        <v>0</v>
      </c>
      <c r="L159" s="41">
        <f t="shared" si="38"/>
        <v>0</v>
      </c>
      <c r="M159" s="41">
        <f t="shared" ca="1" si="32"/>
        <v>9.7845530226422367E-3</v>
      </c>
      <c r="N159" s="41">
        <f t="shared" ca="1" si="39"/>
        <v>0</v>
      </c>
      <c r="O159" s="102">
        <f t="shared" ca="1" si="40"/>
        <v>0</v>
      </c>
      <c r="P159" s="41">
        <f t="shared" ca="1" si="41"/>
        <v>0</v>
      </c>
      <c r="Q159" s="41">
        <f t="shared" ca="1" si="42"/>
        <v>0</v>
      </c>
      <c r="R159" s="39">
        <f t="shared" ca="1" si="33"/>
        <v>-9.7845530226422367E-3</v>
      </c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</row>
    <row r="160" spans="1:35">
      <c r="A160" s="99"/>
      <c r="B160" s="99"/>
      <c r="C160" s="99"/>
      <c r="D160" s="101">
        <f t="shared" si="30"/>
        <v>0</v>
      </c>
      <c r="E160" s="101">
        <f t="shared" si="30"/>
        <v>0</v>
      </c>
      <c r="F160" s="41">
        <f t="shared" si="31"/>
        <v>0</v>
      </c>
      <c r="G160" s="41">
        <f t="shared" si="31"/>
        <v>0</v>
      </c>
      <c r="H160" s="41">
        <f t="shared" si="34"/>
        <v>0</v>
      </c>
      <c r="I160" s="41">
        <f t="shared" si="35"/>
        <v>0</v>
      </c>
      <c r="J160" s="41">
        <f t="shared" si="36"/>
        <v>0</v>
      </c>
      <c r="K160" s="41">
        <f t="shared" si="37"/>
        <v>0</v>
      </c>
      <c r="L160" s="41">
        <f t="shared" si="38"/>
        <v>0</v>
      </c>
      <c r="M160" s="41">
        <f t="shared" ca="1" si="32"/>
        <v>9.7845530226422367E-3</v>
      </c>
      <c r="N160" s="41">
        <f t="shared" ca="1" si="39"/>
        <v>0</v>
      </c>
      <c r="O160" s="102">
        <f t="shared" ca="1" si="40"/>
        <v>0</v>
      </c>
      <c r="P160" s="41">
        <f t="shared" ca="1" si="41"/>
        <v>0</v>
      </c>
      <c r="Q160" s="41">
        <f t="shared" ca="1" si="42"/>
        <v>0</v>
      </c>
      <c r="R160" s="39">
        <f t="shared" ca="1" si="33"/>
        <v>-9.7845530226422367E-3</v>
      </c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</row>
    <row r="161" spans="1:35">
      <c r="A161" s="99"/>
      <c r="B161" s="99"/>
      <c r="C161" s="99"/>
      <c r="D161" s="101">
        <f t="shared" si="30"/>
        <v>0</v>
      </c>
      <c r="E161" s="101">
        <f t="shared" si="30"/>
        <v>0</v>
      </c>
      <c r="F161" s="41">
        <f t="shared" si="31"/>
        <v>0</v>
      </c>
      <c r="G161" s="41">
        <f t="shared" si="31"/>
        <v>0</v>
      </c>
      <c r="H161" s="41">
        <f t="shared" si="34"/>
        <v>0</v>
      </c>
      <c r="I161" s="41">
        <f t="shared" si="35"/>
        <v>0</v>
      </c>
      <c r="J161" s="41">
        <f t="shared" si="36"/>
        <v>0</v>
      </c>
      <c r="K161" s="41">
        <f t="shared" si="37"/>
        <v>0</v>
      </c>
      <c r="L161" s="41">
        <f t="shared" si="38"/>
        <v>0</v>
      </c>
      <c r="M161" s="41">
        <f t="shared" ca="1" si="32"/>
        <v>9.7845530226422367E-3</v>
      </c>
      <c r="N161" s="41">
        <f t="shared" ca="1" si="39"/>
        <v>0</v>
      </c>
      <c r="O161" s="102">
        <f t="shared" ca="1" si="40"/>
        <v>0</v>
      </c>
      <c r="P161" s="41">
        <f t="shared" ca="1" si="41"/>
        <v>0</v>
      </c>
      <c r="Q161" s="41">
        <f t="shared" ca="1" si="42"/>
        <v>0</v>
      </c>
      <c r="R161" s="39">
        <f t="shared" ca="1" si="33"/>
        <v>-9.7845530226422367E-3</v>
      </c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</row>
    <row r="162" spans="1:35">
      <c r="A162" s="99"/>
      <c r="B162" s="99"/>
      <c r="C162" s="99"/>
      <c r="D162" s="101">
        <f t="shared" si="30"/>
        <v>0</v>
      </c>
      <c r="E162" s="101">
        <f t="shared" si="30"/>
        <v>0</v>
      </c>
      <c r="F162" s="41">
        <f t="shared" si="31"/>
        <v>0</v>
      </c>
      <c r="G162" s="41">
        <f t="shared" si="31"/>
        <v>0</v>
      </c>
      <c r="H162" s="41">
        <f t="shared" si="34"/>
        <v>0</v>
      </c>
      <c r="I162" s="41">
        <f t="shared" si="35"/>
        <v>0</v>
      </c>
      <c r="J162" s="41">
        <f t="shared" si="36"/>
        <v>0</v>
      </c>
      <c r="K162" s="41">
        <f t="shared" si="37"/>
        <v>0</v>
      </c>
      <c r="L162" s="41">
        <f t="shared" si="38"/>
        <v>0</v>
      </c>
      <c r="M162" s="41">
        <f t="shared" ca="1" si="32"/>
        <v>9.7845530226422367E-3</v>
      </c>
      <c r="N162" s="41">
        <f t="shared" ca="1" si="39"/>
        <v>0</v>
      </c>
      <c r="O162" s="102">
        <f t="shared" ca="1" si="40"/>
        <v>0</v>
      </c>
      <c r="P162" s="41">
        <f t="shared" ca="1" si="41"/>
        <v>0</v>
      </c>
      <c r="Q162" s="41">
        <f t="shared" ca="1" si="42"/>
        <v>0</v>
      </c>
      <c r="R162" s="39">
        <f t="shared" ca="1" si="33"/>
        <v>-9.7845530226422367E-3</v>
      </c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</row>
    <row r="163" spans="1:35">
      <c r="A163" s="99"/>
      <c r="B163" s="99"/>
      <c r="C163" s="99"/>
      <c r="D163" s="101">
        <f t="shared" si="30"/>
        <v>0</v>
      </c>
      <c r="E163" s="101">
        <f t="shared" si="30"/>
        <v>0</v>
      </c>
      <c r="F163" s="41">
        <f t="shared" si="31"/>
        <v>0</v>
      </c>
      <c r="G163" s="41">
        <f t="shared" si="31"/>
        <v>0</v>
      </c>
      <c r="H163" s="41">
        <f t="shared" si="34"/>
        <v>0</v>
      </c>
      <c r="I163" s="41">
        <f t="shared" si="35"/>
        <v>0</v>
      </c>
      <c r="J163" s="41">
        <f t="shared" si="36"/>
        <v>0</v>
      </c>
      <c r="K163" s="41">
        <f t="shared" si="37"/>
        <v>0</v>
      </c>
      <c r="L163" s="41">
        <f t="shared" si="38"/>
        <v>0</v>
      </c>
      <c r="M163" s="41">
        <f t="shared" ca="1" si="32"/>
        <v>9.7845530226422367E-3</v>
      </c>
      <c r="N163" s="41">
        <f t="shared" ca="1" si="39"/>
        <v>0</v>
      </c>
      <c r="O163" s="102">
        <f t="shared" ca="1" si="40"/>
        <v>0</v>
      </c>
      <c r="P163" s="41">
        <f t="shared" ca="1" si="41"/>
        <v>0</v>
      </c>
      <c r="Q163" s="41">
        <f t="shared" ca="1" si="42"/>
        <v>0</v>
      </c>
      <c r="R163" s="39">
        <f t="shared" ca="1" si="33"/>
        <v>-9.7845530226422367E-3</v>
      </c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</row>
    <row r="164" spans="1:35">
      <c r="A164" s="99"/>
      <c r="B164" s="99"/>
      <c r="C164" s="99"/>
      <c r="D164" s="101">
        <f t="shared" si="30"/>
        <v>0</v>
      </c>
      <c r="E164" s="101">
        <f t="shared" si="30"/>
        <v>0</v>
      </c>
      <c r="F164" s="41">
        <f t="shared" si="31"/>
        <v>0</v>
      </c>
      <c r="G164" s="41">
        <f t="shared" si="31"/>
        <v>0</v>
      </c>
      <c r="H164" s="41">
        <f t="shared" si="34"/>
        <v>0</v>
      </c>
      <c r="I164" s="41">
        <f t="shared" si="35"/>
        <v>0</v>
      </c>
      <c r="J164" s="41">
        <f t="shared" si="36"/>
        <v>0</v>
      </c>
      <c r="K164" s="41">
        <f t="shared" si="37"/>
        <v>0</v>
      </c>
      <c r="L164" s="41">
        <f t="shared" si="38"/>
        <v>0</v>
      </c>
      <c r="M164" s="41">
        <f t="shared" ca="1" si="32"/>
        <v>9.7845530226422367E-3</v>
      </c>
      <c r="N164" s="41">
        <f t="shared" ca="1" si="39"/>
        <v>0</v>
      </c>
      <c r="O164" s="102">
        <f t="shared" ca="1" si="40"/>
        <v>0</v>
      </c>
      <c r="P164" s="41">
        <f t="shared" ca="1" si="41"/>
        <v>0</v>
      </c>
      <c r="Q164" s="41">
        <f t="shared" ca="1" si="42"/>
        <v>0</v>
      </c>
      <c r="R164" s="39">
        <f t="shared" ca="1" si="33"/>
        <v>-9.7845530226422367E-3</v>
      </c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</row>
    <row r="165" spans="1:35">
      <c r="A165" s="99"/>
      <c r="B165" s="99"/>
      <c r="C165" s="99"/>
      <c r="D165" s="101">
        <f t="shared" si="30"/>
        <v>0</v>
      </c>
      <c r="E165" s="101">
        <f t="shared" si="30"/>
        <v>0</v>
      </c>
      <c r="F165" s="41">
        <f t="shared" si="31"/>
        <v>0</v>
      </c>
      <c r="G165" s="41">
        <f t="shared" si="31"/>
        <v>0</v>
      </c>
      <c r="H165" s="41">
        <f t="shared" si="34"/>
        <v>0</v>
      </c>
      <c r="I165" s="41">
        <f t="shared" si="35"/>
        <v>0</v>
      </c>
      <c r="J165" s="41">
        <f t="shared" si="36"/>
        <v>0</v>
      </c>
      <c r="K165" s="41">
        <f t="shared" si="37"/>
        <v>0</v>
      </c>
      <c r="L165" s="41">
        <f t="shared" si="38"/>
        <v>0</v>
      </c>
      <c r="M165" s="41">
        <f t="shared" ca="1" si="32"/>
        <v>9.7845530226422367E-3</v>
      </c>
      <c r="N165" s="41">
        <f t="shared" ca="1" si="39"/>
        <v>0</v>
      </c>
      <c r="O165" s="102">
        <f t="shared" ca="1" si="40"/>
        <v>0</v>
      </c>
      <c r="P165" s="41">
        <f t="shared" ca="1" si="41"/>
        <v>0</v>
      </c>
      <c r="Q165" s="41">
        <f t="shared" ca="1" si="42"/>
        <v>0</v>
      </c>
      <c r="R165" s="39">
        <f t="shared" ca="1" si="33"/>
        <v>-9.7845530226422367E-3</v>
      </c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</row>
    <row r="166" spans="1:35">
      <c r="A166" s="99"/>
      <c r="B166" s="99"/>
      <c r="C166" s="99"/>
      <c r="D166" s="101">
        <f t="shared" si="30"/>
        <v>0</v>
      </c>
      <c r="E166" s="101">
        <f t="shared" si="30"/>
        <v>0</v>
      </c>
      <c r="F166" s="41">
        <f t="shared" si="31"/>
        <v>0</v>
      </c>
      <c r="G166" s="41">
        <f t="shared" si="31"/>
        <v>0</v>
      </c>
      <c r="H166" s="41">
        <f t="shared" si="34"/>
        <v>0</v>
      </c>
      <c r="I166" s="41">
        <f t="shared" si="35"/>
        <v>0</v>
      </c>
      <c r="J166" s="41">
        <f t="shared" si="36"/>
        <v>0</v>
      </c>
      <c r="K166" s="41">
        <f t="shared" si="37"/>
        <v>0</v>
      </c>
      <c r="L166" s="41">
        <f t="shared" si="38"/>
        <v>0</v>
      </c>
      <c r="M166" s="41">
        <f t="shared" ca="1" si="32"/>
        <v>9.7845530226422367E-3</v>
      </c>
      <c r="N166" s="41">
        <f t="shared" ca="1" si="39"/>
        <v>0</v>
      </c>
      <c r="O166" s="102">
        <f t="shared" ca="1" si="40"/>
        <v>0</v>
      </c>
      <c r="P166" s="41">
        <f t="shared" ca="1" si="41"/>
        <v>0</v>
      </c>
      <c r="Q166" s="41">
        <f t="shared" ca="1" si="42"/>
        <v>0</v>
      </c>
      <c r="R166" s="39">
        <f t="shared" ca="1" si="33"/>
        <v>-9.7845530226422367E-3</v>
      </c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</row>
    <row r="167" spans="1:35">
      <c r="A167" s="99"/>
      <c r="B167" s="99"/>
      <c r="C167" s="99"/>
      <c r="D167" s="101">
        <f t="shared" si="30"/>
        <v>0</v>
      </c>
      <c r="E167" s="101">
        <f t="shared" si="30"/>
        <v>0</v>
      </c>
      <c r="F167" s="41">
        <f t="shared" si="31"/>
        <v>0</v>
      </c>
      <c r="G167" s="41">
        <f t="shared" si="31"/>
        <v>0</v>
      </c>
      <c r="H167" s="41">
        <f t="shared" si="34"/>
        <v>0</v>
      </c>
      <c r="I167" s="41">
        <f t="shared" si="35"/>
        <v>0</v>
      </c>
      <c r="J167" s="41">
        <f t="shared" si="36"/>
        <v>0</v>
      </c>
      <c r="K167" s="41">
        <f t="shared" si="37"/>
        <v>0</v>
      </c>
      <c r="L167" s="41">
        <f t="shared" si="38"/>
        <v>0</v>
      </c>
      <c r="M167" s="41">
        <f t="shared" ca="1" si="32"/>
        <v>9.7845530226422367E-3</v>
      </c>
      <c r="N167" s="41">
        <f t="shared" ca="1" si="39"/>
        <v>0</v>
      </c>
      <c r="O167" s="102">
        <f t="shared" ca="1" si="40"/>
        <v>0</v>
      </c>
      <c r="P167" s="41">
        <f t="shared" ca="1" si="41"/>
        <v>0</v>
      </c>
      <c r="Q167" s="41">
        <f t="shared" ca="1" si="42"/>
        <v>0</v>
      </c>
      <c r="R167" s="39">
        <f t="shared" ca="1" si="33"/>
        <v>-9.7845530226422367E-3</v>
      </c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</row>
    <row r="168" spans="1:35">
      <c r="A168" s="99"/>
      <c r="B168" s="99"/>
      <c r="C168" s="99"/>
      <c r="D168" s="101">
        <f t="shared" si="30"/>
        <v>0</v>
      </c>
      <c r="E168" s="101">
        <f t="shared" si="30"/>
        <v>0</v>
      </c>
      <c r="F168" s="41">
        <f t="shared" si="31"/>
        <v>0</v>
      </c>
      <c r="G168" s="41">
        <f t="shared" si="31"/>
        <v>0</v>
      </c>
      <c r="H168" s="41">
        <f t="shared" si="34"/>
        <v>0</v>
      </c>
      <c r="I168" s="41">
        <f t="shared" si="35"/>
        <v>0</v>
      </c>
      <c r="J168" s="41">
        <f t="shared" si="36"/>
        <v>0</v>
      </c>
      <c r="K168" s="41">
        <f t="shared" si="37"/>
        <v>0</v>
      </c>
      <c r="L168" s="41">
        <f t="shared" si="38"/>
        <v>0</v>
      </c>
      <c r="M168" s="41">
        <f t="shared" ca="1" si="32"/>
        <v>9.7845530226422367E-3</v>
      </c>
      <c r="N168" s="41">
        <f t="shared" ca="1" si="39"/>
        <v>0</v>
      </c>
      <c r="O168" s="102">
        <f t="shared" ca="1" si="40"/>
        <v>0</v>
      </c>
      <c r="P168" s="41">
        <f t="shared" ca="1" si="41"/>
        <v>0</v>
      </c>
      <c r="Q168" s="41">
        <f t="shared" ca="1" si="42"/>
        <v>0</v>
      </c>
      <c r="R168" s="39">
        <f t="shared" ca="1" si="33"/>
        <v>-9.7845530226422367E-3</v>
      </c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</row>
    <row r="169" spans="1:35">
      <c r="A169" s="99"/>
      <c r="B169" s="99"/>
      <c r="C169" s="99"/>
      <c r="D169" s="101">
        <f t="shared" si="30"/>
        <v>0</v>
      </c>
      <c r="E169" s="101">
        <f t="shared" si="30"/>
        <v>0</v>
      </c>
      <c r="F169" s="41">
        <f t="shared" si="31"/>
        <v>0</v>
      </c>
      <c r="G169" s="41">
        <f t="shared" si="31"/>
        <v>0</v>
      </c>
      <c r="H169" s="41">
        <f t="shared" si="34"/>
        <v>0</v>
      </c>
      <c r="I169" s="41">
        <f t="shared" si="35"/>
        <v>0</v>
      </c>
      <c r="J169" s="41">
        <f t="shared" si="36"/>
        <v>0</v>
      </c>
      <c r="K169" s="41">
        <f t="shared" si="37"/>
        <v>0</v>
      </c>
      <c r="L169" s="41">
        <f t="shared" si="38"/>
        <v>0</v>
      </c>
      <c r="M169" s="41">
        <f t="shared" ca="1" si="32"/>
        <v>9.7845530226422367E-3</v>
      </c>
      <c r="N169" s="41">
        <f t="shared" ca="1" si="39"/>
        <v>0</v>
      </c>
      <c r="O169" s="102">
        <f t="shared" ca="1" si="40"/>
        <v>0</v>
      </c>
      <c r="P169" s="41">
        <f t="shared" ca="1" si="41"/>
        <v>0</v>
      </c>
      <c r="Q169" s="41">
        <f t="shared" ca="1" si="42"/>
        <v>0</v>
      </c>
      <c r="R169" s="39">
        <f t="shared" ca="1" si="33"/>
        <v>-9.7845530226422367E-3</v>
      </c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</row>
    <row r="170" spans="1:35">
      <c r="A170" s="99"/>
      <c r="B170" s="99"/>
      <c r="C170" s="99"/>
      <c r="D170" s="101">
        <f t="shared" si="30"/>
        <v>0</v>
      </c>
      <c r="E170" s="101">
        <f t="shared" si="30"/>
        <v>0</v>
      </c>
      <c r="F170" s="41">
        <f t="shared" si="31"/>
        <v>0</v>
      </c>
      <c r="G170" s="41">
        <f t="shared" si="31"/>
        <v>0</v>
      </c>
      <c r="H170" s="41">
        <f t="shared" si="34"/>
        <v>0</v>
      </c>
      <c r="I170" s="41">
        <f t="shared" si="35"/>
        <v>0</v>
      </c>
      <c r="J170" s="41">
        <f t="shared" si="36"/>
        <v>0</v>
      </c>
      <c r="K170" s="41">
        <f t="shared" si="37"/>
        <v>0</v>
      </c>
      <c r="L170" s="41">
        <f t="shared" si="38"/>
        <v>0</v>
      </c>
      <c r="M170" s="41">
        <f t="shared" ca="1" si="32"/>
        <v>9.7845530226422367E-3</v>
      </c>
      <c r="N170" s="41">
        <f t="shared" ca="1" si="39"/>
        <v>0</v>
      </c>
      <c r="O170" s="102">
        <f t="shared" ca="1" si="40"/>
        <v>0</v>
      </c>
      <c r="P170" s="41">
        <f t="shared" ca="1" si="41"/>
        <v>0</v>
      </c>
      <c r="Q170" s="41">
        <f t="shared" ca="1" si="42"/>
        <v>0</v>
      </c>
      <c r="R170" s="39">
        <f t="shared" ca="1" si="33"/>
        <v>-9.7845530226422367E-3</v>
      </c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</row>
    <row r="171" spans="1:35">
      <c r="A171" s="99"/>
      <c r="B171" s="99"/>
      <c r="C171" s="99"/>
      <c r="D171" s="101">
        <f t="shared" si="30"/>
        <v>0</v>
      </c>
      <c r="E171" s="101">
        <f t="shared" si="30"/>
        <v>0</v>
      </c>
      <c r="F171" s="41">
        <f t="shared" si="31"/>
        <v>0</v>
      </c>
      <c r="G171" s="41">
        <f t="shared" si="31"/>
        <v>0</v>
      </c>
      <c r="H171" s="41">
        <f t="shared" si="34"/>
        <v>0</v>
      </c>
      <c r="I171" s="41">
        <f t="shared" si="35"/>
        <v>0</v>
      </c>
      <c r="J171" s="41">
        <f t="shared" si="36"/>
        <v>0</v>
      </c>
      <c r="K171" s="41">
        <f t="shared" si="37"/>
        <v>0</v>
      </c>
      <c r="L171" s="41">
        <f t="shared" si="38"/>
        <v>0</v>
      </c>
      <c r="M171" s="41">
        <f t="shared" ca="1" si="32"/>
        <v>9.7845530226422367E-3</v>
      </c>
      <c r="N171" s="41">
        <f t="shared" ca="1" si="39"/>
        <v>0</v>
      </c>
      <c r="O171" s="102">
        <f t="shared" ca="1" si="40"/>
        <v>0</v>
      </c>
      <c r="P171" s="41">
        <f t="shared" ca="1" si="41"/>
        <v>0</v>
      </c>
      <c r="Q171" s="41">
        <f t="shared" ca="1" si="42"/>
        <v>0</v>
      </c>
      <c r="R171" s="39">
        <f t="shared" ca="1" si="33"/>
        <v>-9.7845530226422367E-3</v>
      </c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</row>
    <row r="172" spans="1:35">
      <c r="A172" s="99"/>
      <c r="B172" s="99"/>
      <c r="C172" s="99"/>
      <c r="D172" s="101">
        <f t="shared" si="30"/>
        <v>0</v>
      </c>
      <c r="E172" s="101">
        <f t="shared" si="30"/>
        <v>0</v>
      </c>
      <c r="F172" s="41">
        <f t="shared" si="31"/>
        <v>0</v>
      </c>
      <c r="G172" s="41">
        <f t="shared" si="31"/>
        <v>0</v>
      </c>
      <c r="H172" s="41">
        <f t="shared" si="34"/>
        <v>0</v>
      </c>
      <c r="I172" s="41">
        <f t="shared" si="35"/>
        <v>0</v>
      </c>
      <c r="J172" s="41">
        <f t="shared" si="36"/>
        <v>0</v>
      </c>
      <c r="K172" s="41">
        <f t="shared" si="37"/>
        <v>0</v>
      </c>
      <c r="L172" s="41">
        <f t="shared" si="38"/>
        <v>0</v>
      </c>
      <c r="M172" s="41">
        <f t="shared" ca="1" si="32"/>
        <v>9.7845530226422367E-3</v>
      </c>
      <c r="N172" s="41">
        <f t="shared" ca="1" si="39"/>
        <v>0</v>
      </c>
      <c r="O172" s="102">
        <f t="shared" ca="1" si="40"/>
        <v>0</v>
      </c>
      <c r="P172" s="41">
        <f t="shared" ca="1" si="41"/>
        <v>0</v>
      </c>
      <c r="Q172" s="41">
        <f t="shared" ca="1" si="42"/>
        <v>0</v>
      </c>
      <c r="R172" s="39">
        <f t="shared" ca="1" si="33"/>
        <v>-9.7845530226422367E-3</v>
      </c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</row>
    <row r="173" spans="1:35">
      <c r="A173" s="99"/>
      <c r="B173" s="99"/>
      <c r="C173" s="99"/>
      <c r="D173" s="101">
        <f t="shared" si="30"/>
        <v>0</v>
      </c>
      <c r="E173" s="101">
        <f t="shared" si="30"/>
        <v>0</v>
      </c>
      <c r="F173" s="41">
        <f t="shared" si="31"/>
        <v>0</v>
      </c>
      <c r="G173" s="41">
        <f t="shared" si="31"/>
        <v>0</v>
      </c>
      <c r="H173" s="41">
        <f t="shared" si="34"/>
        <v>0</v>
      </c>
      <c r="I173" s="41">
        <f t="shared" si="35"/>
        <v>0</v>
      </c>
      <c r="J173" s="41">
        <f t="shared" si="36"/>
        <v>0</v>
      </c>
      <c r="K173" s="41">
        <f t="shared" si="37"/>
        <v>0</v>
      </c>
      <c r="L173" s="41">
        <f t="shared" si="38"/>
        <v>0</v>
      </c>
      <c r="M173" s="41">
        <f t="shared" ca="1" si="32"/>
        <v>9.7845530226422367E-3</v>
      </c>
      <c r="N173" s="41">
        <f t="shared" ca="1" si="39"/>
        <v>0</v>
      </c>
      <c r="O173" s="102">
        <f t="shared" ca="1" si="40"/>
        <v>0</v>
      </c>
      <c r="P173" s="41">
        <f t="shared" ca="1" si="41"/>
        <v>0</v>
      </c>
      <c r="Q173" s="41">
        <f t="shared" ca="1" si="42"/>
        <v>0</v>
      </c>
      <c r="R173" s="39">
        <f t="shared" ca="1" si="33"/>
        <v>-9.7845530226422367E-3</v>
      </c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</row>
    <row r="174" spans="1:35">
      <c r="A174" s="99"/>
      <c r="B174" s="99"/>
      <c r="C174" s="99"/>
      <c r="D174" s="101">
        <f t="shared" si="30"/>
        <v>0</v>
      </c>
      <c r="E174" s="101">
        <f t="shared" si="30"/>
        <v>0</v>
      </c>
      <c r="F174" s="41">
        <f t="shared" si="31"/>
        <v>0</v>
      </c>
      <c r="G174" s="41">
        <f t="shared" si="31"/>
        <v>0</v>
      </c>
      <c r="H174" s="41">
        <f t="shared" si="34"/>
        <v>0</v>
      </c>
      <c r="I174" s="41">
        <f t="shared" si="35"/>
        <v>0</v>
      </c>
      <c r="J174" s="41">
        <f t="shared" si="36"/>
        <v>0</v>
      </c>
      <c r="K174" s="41">
        <f t="shared" si="37"/>
        <v>0</v>
      </c>
      <c r="L174" s="41">
        <f t="shared" si="38"/>
        <v>0</v>
      </c>
      <c r="M174" s="41">
        <f t="shared" ca="1" si="32"/>
        <v>9.7845530226422367E-3</v>
      </c>
      <c r="N174" s="41">
        <f t="shared" ca="1" si="39"/>
        <v>0</v>
      </c>
      <c r="O174" s="102">
        <f t="shared" ca="1" si="40"/>
        <v>0</v>
      </c>
      <c r="P174" s="41">
        <f t="shared" ca="1" si="41"/>
        <v>0</v>
      </c>
      <c r="Q174" s="41">
        <f t="shared" ca="1" si="42"/>
        <v>0</v>
      </c>
      <c r="R174" s="39">
        <f t="shared" ca="1" si="33"/>
        <v>-9.7845530226422367E-3</v>
      </c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</row>
    <row r="175" spans="1:35">
      <c r="A175" s="99"/>
      <c r="B175" s="99"/>
      <c r="C175" s="99"/>
      <c r="D175" s="101">
        <f t="shared" si="30"/>
        <v>0</v>
      </c>
      <c r="E175" s="101">
        <f t="shared" si="30"/>
        <v>0</v>
      </c>
      <c r="F175" s="41">
        <f t="shared" si="31"/>
        <v>0</v>
      </c>
      <c r="G175" s="41">
        <f t="shared" si="31"/>
        <v>0</v>
      </c>
      <c r="H175" s="41">
        <f t="shared" si="34"/>
        <v>0</v>
      </c>
      <c r="I175" s="41">
        <f t="shared" si="35"/>
        <v>0</v>
      </c>
      <c r="J175" s="41">
        <f t="shared" si="36"/>
        <v>0</v>
      </c>
      <c r="K175" s="41">
        <f t="shared" si="37"/>
        <v>0</v>
      </c>
      <c r="L175" s="41">
        <f t="shared" si="38"/>
        <v>0</v>
      </c>
      <c r="M175" s="41">
        <f t="shared" ca="1" si="32"/>
        <v>9.7845530226422367E-3</v>
      </c>
      <c r="N175" s="41">
        <f t="shared" ca="1" si="39"/>
        <v>0</v>
      </c>
      <c r="O175" s="102">
        <f t="shared" ca="1" si="40"/>
        <v>0</v>
      </c>
      <c r="P175" s="41">
        <f t="shared" ca="1" si="41"/>
        <v>0</v>
      </c>
      <c r="Q175" s="41">
        <f t="shared" ca="1" si="42"/>
        <v>0</v>
      </c>
      <c r="R175" s="39">
        <f t="shared" ca="1" si="33"/>
        <v>-9.7845530226422367E-3</v>
      </c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</row>
    <row r="176" spans="1:35">
      <c r="A176" s="99"/>
      <c r="B176" s="99"/>
      <c r="C176" s="99"/>
      <c r="D176" s="101">
        <f t="shared" si="30"/>
        <v>0</v>
      </c>
      <c r="E176" s="101">
        <f t="shared" si="30"/>
        <v>0</v>
      </c>
      <c r="F176" s="41">
        <f t="shared" si="31"/>
        <v>0</v>
      </c>
      <c r="G176" s="41">
        <f t="shared" si="31"/>
        <v>0</v>
      </c>
      <c r="H176" s="41">
        <f t="shared" si="34"/>
        <v>0</v>
      </c>
      <c r="I176" s="41">
        <f t="shared" si="35"/>
        <v>0</v>
      </c>
      <c r="J176" s="41">
        <f t="shared" si="36"/>
        <v>0</v>
      </c>
      <c r="K176" s="41">
        <f t="shared" si="37"/>
        <v>0</v>
      </c>
      <c r="L176" s="41">
        <f t="shared" si="38"/>
        <v>0</v>
      </c>
      <c r="M176" s="41">
        <f t="shared" ca="1" si="32"/>
        <v>9.7845530226422367E-3</v>
      </c>
      <c r="N176" s="41">
        <f t="shared" ca="1" si="39"/>
        <v>0</v>
      </c>
      <c r="O176" s="102">
        <f t="shared" ca="1" si="40"/>
        <v>0</v>
      </c>
      <c r="P176" s="41">
        <f t="shared" ca="1" si="41"/>
        <v>0</v>
      </c>
      <c r="Q176" s="41">
        <f t="shared" ca="1" si="42"/>
        <v>0</v>
      </c>
      <c r="R176" s="39">
        <f t="shared" ca="1" si="33"/>
        <v>-9.7845530226422367E-3</v>
      </c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</row>
    <row r="177" spans="1:35">
      <c r="A177" s="99"/>
      <c r="B177" s="99"/>
      <c r="C177" s="99"/>
      <c r="D177" s="101">
        <f t="shared" si="30"/>
        <v>0</v>
      </c>
      <c r="E177" s="101">
        <f t="shared" si="30"/>
        <v>0</v>
      </c>
      <c r="F177" s="41">
        <f t="shared" si="31"/>
        <v>0</v>
      </c>
      <c r="G177" s="41">
        <f t="shared" si="31"/>
        <v>0</v>
      </c>
      <c r="H177" s="41">
        <f t="shared" si="34"/>
        <v>0</v>
      </c>
      <c r="I177" s="41">
        <f t="shared" si="35"/>
        <v>0</v>
      </c>
      <c r="J177" s="41">
        <f t="shared" si="36"/>
        <v>0</v>
      </c>
      <c r="K177" s="41">
        <f t="shared" si="37"/>
        <v>0</v>
      </c>
      <c r="L177" s="41">
        <f t="shared" si="38"/>
        <v>0</v>
      </c>
      <c r="M177" s="41">
        <f t="shared" ca="1" si="32"/>
        <v>9.7845530226422367E-3</v>
      </c>
      <c r="N177" s="41">
        <f t="shared" ca="1" si="39"/>
        <v>0</v>
      </c>
      <c r="O177" s="102">
        <f t="shared" ca="1" si="40"/>
        <v>0</v>
      </c>
      <c r="P177" s="41">
        <f t="shared" ca="1" si="41"/>
        <v>0</v>
      </c>
      <c r="Q177" s="41">
        <f t="shared" ca="1" si="42"/>
        <v>0</v>
      </c>
      <c r="R177" s="39">
        <f t="shared" ca="1" si="33"/>
        <v>-9.7845530226422367E-3</v>
      </c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</row>
    <row r="178" spans="1:35">
      <c r="A178" s="99"/>
      <c r="B178" s="99"/>
      <c r="C178" s="99"/>
      <c r="D178" s="101">
        <f t="shared" ref="D178:E241" si="43">A178/A$18</f>
        <v>0</v>
      </c>
      <c r="E178" s="101">
        <f t="shared" si="43"/>
        <v>0</v>
      </c>
      <c r="F178" s="41">
        <f t="shared" ref="F178:G241" si="44">$C178*D178</f>
        <v>0</v>
      </c>
      <c r="G178" s="41">
        <f t="shared" si="44"/>
        <v>0</v>
      </c>
      <c r="H178" s="41">
        <f t="shared" si="34"/>
        <v>0</v>
      </c>
      <c r="I178" s="41">
        <f t="shared" si="35"/>
        <v>0</v>
      </c>
      <c r="J178" s="41">
        <f t="shared" si="36"/>
        <v>0</v>
      </c>
      <c r="K178" s="41">
        <f t="shared" si="37"/>
        <v>0</v>
      </c>
      <c r="L178" s="41">
        <f t="shared" si="38"/>
        <v>0</v>
      </c>
      <c r="M178" s="41">
        <f t="shared" ca="1" si="32"/>
        <v>9.7845530226422367E-3</v>
      </c>
      <c r="N178" s="41">
        <f t="shared" ca="1" si="39"/>
        <v>0</v>
      </c>
      <c r="O178" s="102">
        <f t="shared" ca="1" si="40"/>
        <v>0</v>
      </c>
      <c r="P178" s="41">
        <f t="shared" ca="1" si="41"/>
        <v>0</v>
      </c>
      <c r="Q178" s="41">
        <f t="shared" ca="1" si="42"/>
        <v>0</v>
      </c>
      <c r="R178" s="39">
        <f t="shared" ca="1" si="33"/>
        <v>-9.7845530226422367E-3</v>
      </c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</row>
    <row r="179" spans="1:35">
      <c r="A179" s="99"/>
      <c r="B179" s="99"/>
      <c r="C179" s="99"/>
      <c r="D179" s="101">
        <f t="shared" si="43"/>
        <v>0</v>
      </c>
      <c r="E179" s="101">
        <f t="shared" si="43"/>
        <v>0</v>
      </c>
      <c r="F179" s="41">
        <f t="shared" si="44"/>
        <v>0</v>
      </c>
      <c r="G179" s="41">
        <f t="shared" si="44"/>
        <v>0</v>
      </c>
      <c r="H179" s="41">
        <f t="shared" si="34"/>
        <v>0</v>
      </c>
      <c r="I179" s="41">
        <f t="shared" si="35"/>
        <v>0</v>
      </c>
      <c r="J179" s="41">
        <f t="shared" si="36"/>
        <v>0</v>
      </c>
      <c r="K179" s="41">
        <f t="shared" si="37"/>
        <v>0</v>
      </c>
      <c r="L179" s="41">
        <f t="shared" si="38"/>
        <v>0</v>
      </c>
      <c r="M179" s="41">
        <f t="shared" ca="1" si="32"/>
        <v>9.7845530226422367E-3</v>
      </c>
      <c r="N179" s="41">
        <f t="shared" ca="1" si="39"/>
        <v>0</v>
      </c>
      <c r="O179" s="102">
        <f t="shared" ca="1" si="40"/>
        <v>0</v>
      </c>
      <c r="P179" s="41">
        <f t="shared" ca="1" si="41"/>
        <v>0</v>
      </c>
      <c r="Q179" s="41">
        <f t="shared" ca="1" si="42"/>
        <v>0</v>
      </c>
      <c r="R179" s="39">
        <f t="shared" ca="1" si="33"/>
        <v>-9.7845530226422367E-3</v>
      </c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</row>
    <row r="180" spans="1:35">
      <c r="A180" s="99"/>
      <c r="B180" s="99"/>
      <c r="C180" s="99"/>
      <c r="D180" s="101">
        <f t="shared" si="43"/>
        <v>0</v>
      </c>
      <c r="E180" s="101">
        <f t="shared" si="43"/>
        <v>0</v>
      </c>
      <c r="F180" s="41">
        <f t="shared" si="44"/>
        <v>0</v>
      </c>
      <c r="G180" s="41">
        <f t="shared" si="44"/>
        <v>0</v>
      </c>
      <c r="H180" s="41">
        <f t="shared" si="34"/>
        <v>0</v>
      </c>
      <c r="I180" s="41">
        <f t="shared" si="35"/>
        <v>0</v>
      </c>
      <c r="J180" s="41">
        <f t="shared" si="36"/>
        <v>0</v>
      </c>
      <c r="K180" s="41">
        <f t="shared" si="37"/>
        <v>0</v>
      </c>
      <c r="L180" s="41">
        <f t="shared" si="38"/>
        <v>0</v>
      </c>
      <c r="M180" s="41">
        <f t="shared" ca="1" si="32"/>
        <v>9.7845530226422367E-3</v>
      </c>
      <c r="N180" s="41">
        <f t="shared" ca="1" si="39"/>
        <v>0</v>
      </c>
      <c r="O180" s="102">
        <f t="shared" ca="1" si="40"/>
        <v>0</v>
      </c>
      <c r="P180" s="41">
        <f t="shared" ca="1" si="41"/>
        <v>0</v>
      </c>
      <c r="Q180" s="41">
        <f t="shared" ca="1" si="42"/>
        <v>0</v>
      </c>
      <c r="R180" s="39">
        <f t="shared" ca="1" si="33"/>
        <v>-9.7845530226422367E-3</v>
      </c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</row>
    <row r="181" spans="1:35">
      <c r="A181" s="99"/>
      <c r="B181" s="99"/>
      <c r="C181" s="99"/>
      <c r="D181" s="101">
        <f t="shared" si="43"/>
        <v>0</v>
      </c>
      <c r="E181" s="101">
        <f t="shared" si="43"/>
        <v>0</v>
      </c>
      <c r="F181" s="41">
        <f t="shared" si="44"/>
        <v>0</v>
      </c>
      <c r="G181" s="41">
        <f t="shared" si="44"/>
        <v>0</v>
      </c>
      <c r="H181" s="41">
        <f t="shared" si="34"/>
        <v>0</v>
      </c>
      <c r="I181" s="41">
        <f t="shared" si="35"/>
        <v>0</v>
      </c>
      <c r="J181" s="41">
        <f t="shared" si="36"/>
        <v>0</v>
      </c>
      <c r="K181" s="41">
        <f t="shared" si="37"/>
        <v>0</v>
      </c>
      <c r="L181" s="41">
        <f t="shared" si="38"/>
        <v>0</v>
      </c>
      <c r="M181" s="41">
        <f t="shared" ca="1" si="32"/>
        <v>9.7845530226422367E-3</v>
      </c>
      <c r="N181" s="41">
        <f t="shared" ca="1" si="39"/>
        <v>0</v>
      </c>
      <c r="O181" s="102">
        <f t="shared" ca="1" si="40"/>
        <v>0</v>
      </c>
      <c r="P181" s="41">
        <f t="shared" ca="1" si="41"/>
        <v>0</v>
      </c>
      <c r="Q181" s="41">
        <f t="shared" ca="1" si="42"/>
        <v>0</v>
      </c>
      <c r="R181" s="39">
        <f t="shared" ca="1" si="33"/>
        <v>-9.7845530226422367E-3</v>
      </c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</row>
    <row r="182" spans="1:35">
      <c r="A182" s="99"/>
      <c r="B182" s="99"/>
      <c r="C182" s="99"/>
      <c r="D182" s="101">
        <f t="shared" si="43"/>
        <v>0</v>
      </c>
      <c r="E182" s="101">
        <f t="shared" si="43"/>
        <v>0</v>
      </c>
      <c r="F182" s="41">
        <f t="shared" si="44"/>
        <v>0</v>
      </c>
      <c r="G182" s="41">
        <f t="shared" si="44"/>
        <v>0</v>
      </c>
      <c r="H182" s="41">
        <f t="shared" si="34"/>
        <v>0</v>
      </c>
      <c r="I182" s="41">
        <f t="shared" si="35"/>
        <v>0</v>
      </c>
      <c r="J182" s="41">
        <f t="shared" si="36"/>
        <v>0</v>
      </c>
      <c r="K182" s="41">
        <f t="shared" si="37"/>
        <v>0</v>
      </c>
      <c r="L182" s="41">
        <f t="shared" si="38"/>
        <v>0</v>
      </c>
      <c r="M182" s="41">
        <f t="shared" ca="1" si="32"/>
        <v>9.7845530226422367E-3</v>
      </c>
      <c r="N182" s="41">
        <f t="shared" ca="1" si="39"/>
        <v>0</v>
      </c>
      <c r="O182" s="102">
        <f t="shared" ca="1" si="40"/>
        <v>0</v>
      </c>
      <c r="P182" s="41">
        <f t="shared" ca="1" si="41"/>
        <v>0</v>
      </c>
      <c r="Q182" s="41">
        <f t="shared" ca="1" si="42"/>
        <v>0</v>
      </c>
      <c r="R182" s="39">
        <f t="shared" ca="1" si="33"/>
        <v>-9.7845530226422367E-3</v>
      </c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</row>
    <row r="183" spans="1:35">
      <c r="A183" s="99"/>
      <c r="B183" s="99"/>
      <c r="C183" s="99"/>
      <c r="D183" s="101">
        <f t="shared" si="43"/>
        <v>0</v>
      </c>
      <c r="E183" s="101">
        <f t="shared" si="43"/>
        <v>0</v>
      </c>
      <c r="F183" s="41">
        <f t="shared" si="44"/>
        <v>0</v>
      </c>
      <c r="G183" s="41">
        <f t="shared" si="44"/>
        <v>0</v>
      </c>
      <c r="H183" s="41">
        <f t="shared" si="34"/>
        <v>0</v>
      </c>
      <c r="I183" s="41">
        <f t="shared" si="35"/>
        <v>0</v>
      </c>
      <c r="J183" s="41">
        <f t="shared" si="36"/>
        <v>0</v>
      </c>
      <c r="K183" s="41">
        <f t="shared" si="37"/>
        <v>0</v>
      </c>
      <c r="L183" s="41">
        <f t="shared" si="38"/>
        <v>0</v>
      </c>
      <c r="M183" s="41">
        <f t="shared" ca="1" si="32"/>
        <v>9.7845530226422367E-3</v>
      </c>
      <c r="N183" s="41">
        <f t="shared" ca="1" si="39"/>
        <v>0</v>
      </c>
      <c r="O183" s="102">
        <f t="shared" ca="1" si="40"/>
        <v>0</v>
      </c>
      <c r="P183" s="41">
        <f t="shared" ca="1" si="41"/>
        <v>0</v>
      </c>
      <c r="Q183" s="41">
        <f t="shared" ca="1" si="42"/>
        <v>0</v>
      </c>
      <c r="R183" s="39">
        <f t="shared" ca="1" si="33"/>
        <v>-9.7845530226422367E-3</v>
      </c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</row>
    <row r="184" spans="1:35">
      <c r="A184" s="99"/>
      <c r="B184" s="99"/>
      <c r="C184" s="99"/>
      <c r="D184" s="101">
        <f t="shared" si="43"/>
        <v>0</v>
      </c>
      <c r="E184" s="101">
        <f t="shared" si="43"/>
        <v>0</v>
      </c>
      <c r="F184" s="41">
        <f t="shared" si="44"/>
        <v>0</v>
      </c>
      <c r="G184" s="41">
        <f t="shared" si="44"/>
        <v>0</v>
      </c>
      <c r="H184" s="41">
        <f t="shared" si="34"/>
        <v>0</v>
      </c>
      <c r="I184" s="41">
        <f t="shared" si="35"/>
        <v>0</v>
      </c>
      <c r="J184" s="41">
        <f t="shared" si="36"/>
        <v>0</v>
      </c>
      <c r="K184" s="41">
        <f t="shared" si="37"/>
        <v>0</v>
      </c>
      <c r="L184" s="41">
        <f t="shared" si="38"/>
        <v>0</v>
      </c>
      <c r="M184" s="41">
        <f t="shared" ca="1" si="32"/>
        <v>9.7845530226422367E-3</v>
      </c>
      <c r="N184" s="41">
        <f t="shared" ca="1" si="39"/>
        <v>0</v>
      </c>
      <c r="O184" s="102">
        <f t="shared" ca="1" si="40"/>
        <v>0</v>
      </c>
      <c r="P184" s="41">
        <f t="shared" ca="1" si="41"/>
        <v>0</v>
      </c>
      <c r="Q184" s="41">
        <f t="shared" ca="1" si="42"/>
        <v>0</v>
      </c>
      <c r="R184" s="39">
        <f t="shared" ca="1" si="33"/>
        <v>-9.7845530226422367E-3</v>
      </c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</row>
    <row r="185" spans="1:35">
      <c r="A185" s="99"/>
      <c r="B185" s="99"/>
      <c r="C185" s="99"/>
      <c r="D185" s="101">
        <f t="shared" si="43"/>
        <v>0</v>
      </c>
      <c r="E185" s="101">
        <f t="shared" si="43"/>
        <v>0</v>
      </c>
      <c r="F185" s="41">
        <f t="shared" si="44"/>
        <v>0</v>
      </c>
      <c r="G185" s="41">
        <f t="shared" si="44"/>
        <v>0</v>
      </c>
      <c r="H185" s="41">
        <f t="shared" si="34"/>
        <v>0</v>
      </c>
      <c r="I185" s="41">
        <f t="shared" si="35"/>
        <v>0</v>
      </c>
      <c r="J185" s="41">
        <f t="shared" si="36"/>
        <v>0</v>
      </c>
      <c r="K185" s="41">
        <f t="shared" si="37"/>
        <v>0</v>
      </c>
      <c r="L185" s="41">
        <f t="shared" si="38"/>
        <v>0</v>
      </c>
      <c r="M185" s="41">
        <f t="shared" ca="1" si="32"/>
        <v>9.7845530226422367E-3</v>
      </c>
      <c r="N185" s="41">
        <f t="shared" ca="1" si="39"/>
        <v>0</v>
      </c>
      <c r="O185" s="102">
        <f t="shared" ca="1" si="40"/>
        <v>0</v>
      </c>
      <c r="P185" s="41">
        <f t="shared" ca="1" si="41"/>
        <v>0</v>
      </c>
      <c r="Q185" s="41">
        <f t="shared" ca="1" si="42"/>
        <v>0</v>
      </c>
      <c r="R185" s="39">
        <f t="shared" ca="1" si="33"/>
        <v>-9.7845530226422367E-3</v>
      </c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</row>
    <row r="186" spans="1:35">
      <c r="A186" s="99"/>
      <c r="B186" s="99"/>
      <c r="C186" s="99"/>
      <c r="D186" s="101">
        <f t="shared" si="43"/>
        <v>0</v>
      </c>
      <c r="E186" s="101">
        <f t="shared" si="43"/>
        <v>0</v>
      </c>
      <c r="F186" s="41">
        <f t="shared" si="44"/>
        <v>0</v>
      </c>
      <c r="G186" s="41">
        <f t="shared" si="44"/>
        <v>0</v>
      </c>
      <c r="H186" s="41">
        <f t="shared" si="34"/>
        <v>0</v>
      </c>
      <c r="I186" s="41">
        <f t="shared" si="35"/>
        <v>0</v>
      </c>
      <c r="J186" s="41">
        <f t="shared" si="36"/>
        <v>0</v>
      </c>
      <c r="K186" s="41">
        <f t="shared" si="37"/>
        <v>0</v>
      </c>
      <c r="L186" s="41">
        <f t="shared" si="38"/>
        <v>0</v>
      </c>
      <c r="M186" s="41">
        <f t="shared" ca="1" si="32"/>
        <v>9.7845530226422367E-3</v>
      </c>
      <c r="N186" s="41">
        <f t="shared" ca="1" si="39"/>
        <v>0</v>
      </c>
      <c r="O186" s="102">
        <f t="shared" ca="1" si="40"/>
        <v>0</v>
      </c>
      <c r="P186" s="41">
        <f t="shared" ca="1" si="41"/>
        <v>0</v>
      </c>
      <c r="Q186" s="41">
        <f t="shared" ca="1" si="42"/>
        <v>0</v>
      </c>
      <c r="R186" s="39">
        <f t="shared" ca="1" si="33"/>
        <v>-9.7845530226422367E-3</v>
      </c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</row>
    <row r="187" spans="1:35">
      <c r="A187" s="99"/>
      <c r="B187" s="99"/>
      <c r="C187" s="99"/>
      <c r="D187" s="101">
        <f t="shared" si="43"/>
        <v>0</v>
      </c>
      <c r="E187" s="101">
        <f t="shared" si="43"/>
        <v>0</v>
      </c>
      <c r="F187" s="41">
        <f t="shared" si="44"/>
        <v>0</v>
      </c>
      <c r="G187" s="41">
        <f t="shared" si="44"/>
        <v>0</v>
      </c>
      <c r="H187" s="41">
        <f t="shared" si="34"/>
        <v>0</v>
      </c>
      <c r="I187" s="41">
        <f t="shared" si="35"/>
        <v>0</v>
      </c>
      <c r="J187" s="41">
        <f t="shared" si="36"/>
        <v>0</v>
      </c>
      <c r="K187" s="41">
        <f t="shared" si="37"/>
        <v>0</v>
      </c>
      <c r="L187" s="41">
        <f t="shared" si="38"/>
        <v>0</v>
      </c>
      <c r="M187" s="41">
        <f t="shared" ca="1" si="32"/>
        <v>9.7845530226422367E-3</v>
      </c>
      <c r="N187" s="41">
        <f t="shared" ca="1" si="39"/>
        <v>0</v>
      </c>
      <c r="O187" s="102">
        <f t="shared" ca="1" si="40"/>
        <v>0</v>
      </c>
      <c r="P187" s="41">
        <f t="shared" ca="1" si="41"/>
        <v>0</v>
      </c>
      <c r="Q187" s="41">
        <f t="shared" ca="1" si="42"/>
        <v>0</v>
      </c>
      <c r="R187" s="39">
        <f t="shared" ca="1" si="33"/>
        <v>-9.7845530226422367E-3</v>
      </c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</row>
    <row r="188" spans="1:35">
      <c r="A188" s="99"/>
      <c r="B188" s="99"/>
      <c r="C188" s="99"/>
      <c r="D188" s="101">
        <f t="shared" si="43"/>
        <v>0</v>
      </c>
      <c r="E188" s="101">
        <f t="shared" si="43"/>
        <v>0</v>
      </c>
      <c r="F188" s="41">
        <f t="shared" si="44"/>
        <v>0</v>
      </c>
      <c r="G188" s="41">
        <f t="shared" si="44"/>
        <v>0</v>
      </c>
      <c r="H188" s="41">
        <f t="shared" si="34"/>
        <v>0</v>
      </c>
      <c r="I188" s="41">
        <f t="shared" si="35"/>
        <v>0</v>
      </c>
      <c r="J188" s="41">
        <f t="shared" si="36"/>
        <v>0</v>
      </c>
      <c r="K188" s="41">
        <f t="shared" si="37"/>
        <v>0</v>
      </c>
      <c r="L188" s="41">
        <f t="shared" si="38"/>
        <v>0</v>
      </c>
      <c r="M188" s="41">
        <f t="shared" ca="1" si="32"/>
        <v>9.7845530226422367E-3</v>
      </c>
      <c r="N188" s="41">
        <f t="shared" ca="1" si="39"/>
        <v>0</v>
      </c>
      <c r="O188" s="102">
        <f t="shared" ca="1" si="40"/>
        <v>0</v>
      </c>
      <c r="P188" s="41">
        <f t="shared" ca="1" si="41"/>
        <v>0</v>
      </c>
      <c r="Q188" s="41">
        <f t="shared" ca="1" si="42"/>
        <v>0</v>
      </c>
      <c r="R188" s="39">
        <f t="shared" ca="1" si="33"/>
        <v>-9.7845530226422367E-3</v>
      </c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</row>
    <row r="189" spans="1:35">
      <c r="A189" s="99"/>
      <c r="B189" s="99"/>
      <c r="C189" s="99"/>
      <c r="D189" s="101">
        <f t="shared" si="43"/>
        <v>0</v>
      </c>
      <c r="E189" s="101">
        <f t="shared" si="43"/>
        <v>0</v>
      </c>
      <c r="F189" s="41">
        <f t="shared" si="44"/>
        <v>0</v>
      </c>
      <c r="G189" s="41">
        <f t="shared" si="44"/>
        <v>0</v>
      </c>
      <c r="H189" s="41">
        <f t="shared" si="34"/>
        <v>0</v>
      </c>
      <c r="I189" s="41">
        <f t="shared" si="35"/>
        <v>0</v>
      </c>
      <c r="J189" s="41">
        <f t="shared" si="36"/>
        <v>0</v>
      </c>
      <c r="K189" s="41">
        <f t="shared" si="37"/>
        <v>0</v>
      </c>
      <c r="L189" s="41">
        <f t="shared" si="38"/>
        <v>0</v>
      </c>
      <c r="M189" s="41">
        <f t="shared" ca="1" si="32"/>
        <v>9.7845530226422367E-3</v>
      </c>
      <c r="N189" s="41">
        <f t="shared" ca="1" si="39"/>
        <v>0</v>
      </c>
      <c r="O189" s="102">
        <f t="shared" ca="1" si="40"/>
        <v>0</v>
      </c>
      <c r="P189" s="41">
        <f t="shared" ca="1" si="41"/>
        <v>0</v>
      </c>
      <c r="Q189" s="41">
        <f t="shared" ca="1" si="42"/>
        <v>0</v>
      </c>
      <c r="R189" s="39">
        <f t="shared" ca="1" si="33"/>
        <v>-9.7845530226422367E-3</v>
      </c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</row>
    <row r="190" spans="1:35">
      <c r="A190" s="99"/>
      <c r="B190" s="99"/>
      <c r="C190" s="99"/>
      <c r="D190" s="101">
        <f t="shared" si="43"/>
        <v>0</v>
      </c>
      <c r="E190" s="101">
        <f t="shared" si="43"/>
        <v>0</v>
      </c>
      <c r="F190" s="41">
        <f t="shared" si="44"/>
        <v>0</v>
      </c>
      <c r="G190" s="41">
        <f t="shared" si="44"/>
        <v>0</v>
      </c>
      <c r="H190" s="41">
        <f t="shared" si="34"/>
        <v>0</v>
      </c>
      <c r="I190" s="41">
        <f t="shared" si="35"/>
        <v>0</v>
      </c>
      <c r="J190" s="41">
        <f t="shared" si="36"/>
        <v>0</v>
      </c>
      <c r="K190" s="41">
        <f t="shared" si="37"/>
        <v>0</v>
      </c>
      <c r="L190" s="41">
        <f t="shared" si="38"/>
        <v>0</v>
      </c>
      <c r="M190" s="41">
        <f t="shared" ca="1" si="32"/>
        <v>9.7845530226422367E-3</v>
      </c>
      <c r="N190" s="41">
        <f t="shared" ca="1" si="39"/>
        <v>0</v>
      </c>
      <c r="O190" s="102">
        <f t="shared" ca="1" si="40"/>
        <v>0</v>
      </c>
      <c r="P190" s="41">
        <f t="shared" ca="1" si="41"/>
        <v>0</v>
      </c>
      <c r="Q190" s="41">
        <f t="shared" ca="1" si="42"/>
        <v>0</v>
      </c>
      <c r="R190" s="39">
        <f t="shared" ca="1" si="33"/>
        <v>-9.7845530226422367E-3</v>
      </c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</row>
    <row r="191" spans="1:35">
      <c r="A191" s="99"/>
      <c r="B191" s="99"/>
      <c r="C191" s="99"/>
      <c r="D191" s="101">
        <f t="shared" si="43"/>
        <v>0</v>
      </c>
      <c r="E191" s="101">
        <f t="shared" si="43"/>
        <v>0</v>
      </c>
      <c r="F191" s="41">
        <f t="shared" si="44"/>
        <v>0</v>
      </c>
      <c r="G191" s="41">
        <f t="shared" si="44"/>
        <v>0</v>
      </c>
      <c r="H191" s="41">
        <f t="shared" si="34"/>
        <v>0</v>
      </c>
      <c r="I191" s="41">
        <f t="shared" si="35"/>
        <v>0</v>
      </c>
      <c r="J191" s="41">
        <f t="shared" si="36"/>
        <v>0</v>
      </c>
      <c r="K191" s="41">
        <f t="shared" si="37"/>
        <v>0</v>
      </c>
      <c r="L191" s="41">
        <f t="shared" si="38"/>
        <v>0</v>
      </c>
      <c r="M191" s="41">
        <f t="shared" ca="1" si="32"/>
        <v>9.7845530226422367E-3</v>
      </c>
      <c r="N191" s="41">
        <f t="shared" ca="1" si="39"/>
        <v>0</v>
      </c>
      <c r="O191" s="102">
        <f t="shared" ca="1" si="40"/>
        <v>0</v>
      </c>
      <c r="P191" s="41">
        <f t="shared" ca="1" si="41"/>
        <v>0</v>
      </c>
      <c r="Q191" s="41">
        <f t="shared" ca="1" si="42"/>
        <v>0</v>
      </c>
      <c r="R191" s="39">
        <f t="shared" ca="1" si="33"/>
        <v>-9.7845530226422367E-3</v>
      </c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</row>
    <row r="192" spans="1:35">
      <c r="A192" s="99"/>
      <c r="B192" s="99"/>
      <c r="C192" s="99"/>
      <c r="D192" s="101">
        <f t="shared" si="43"/>
        <v>0</v>
      </c>
      <c r="E192" s="101">
        <f t="shared" si="43"/>
        <v>0</v>
      </c>
      <c r="F192" s="41">
        <f t="shared" si="44"/>
        <v>0</v>
      </c>
      <c r="G192" s="41">
        <f t="shared" si="44"/>
        <v>0</v>
      </c>
      <c r="H192" s="41">
        <f t="shared" si="34"/>
        <v>0</v>
      </c>
      <c r="I192" s="41">
        <f t="shared" si="35"/>
        <v>0</v>
      </c>
      <c r="J192" s="41">
        <f t="shared" si="36"/>
        <v>0</v>
      </c>
      <c r="K192" s="41">
        <f t="shared" si="37"/>
        <v>0</v>
      </c>
      <c r="L192" s="41">
        <f t="shared" si="38"/>
        <v>0</v>
      </c>
      <c r="M192" s="41">
        <f t="shared" ca="1" si="32"/>
        <v>9.7845530226422367E-3</v>
      </c>
      <c r="N192" s="41">
        <f t="shared" ca="1" si="39"/>
        <v>0</v>
      </c>
      <c r="O192" s="102">
        <f t="shared" ca="1" si="40"/>
        <v>0</v>
      </c>
      <c r="P192" s="41">
        <f t="shared" ca="1" si="41"/>
        <v>0</v>
      </c>
      <c r="Q192" s="41">
        <f t="shared" ca="1" si="42"/>
        <v>0</v>
      </c>
      <c r="R192" s="39">
        <f t="shared" ca="1" si="33"/>
        <v>-9.7845530226422367E-3</v>
      </c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</row>
    <row r="193" spans="1:35">
      <c r="A193" s="99"/>
      <c r="B193" s="99"/>
      <c r="C193" s="99"/>
      <c r="D193" s="101">
        <f t="shared" si="43"/>
        <v>0</v>
      </c>
      <c r="E193" s="101">
        <f t="shared" si="43"/>
        <v>0</v>
      </c>
      <c r="F193" s="41">
        <f t="shared" si="44"/>
        <v>0</v>
      </c>
      <c r="G193" s="41">
        <f t="shared" si="44"/>
        <v>0</v>
      </c>
      <c r="H193" s="41">
        <f t="shared" si="34"/>
        <v>0</v>
      </c>
      <c r="I193" s="41">
        <f t="shared" si="35"/>
        <v>0</v>
      </c>
      <c r="J193" s="41">
        <f t="shared" si="36"/>
        <v>0</v>
      </c>
      <c r="K193" s="41">
        <f t="shared" si="37"/>
        <v>0</v>
      </c>
      <c r="L193" s="41">
        <f t="shared" si="38"/>
        <v>0</v>
      </c>
      <c r="M193" s="41">
        <f t="shared" ca="1" si="32"/>
        <v>9.7845530226422367E-3</v>
      </c>
      <c r="N193" s="41">
        <f t="shared" ca="1" si="39"/>
        <v>0</v>
      </c>
      <c r="O193" s="102">
        <f t="shared" ca="1" si="40"/>
        <v>0</v>
      </c>
      <c r="P193" s="41">
        <f t="shared" ca="1" si="41"/>
        <v>0</v>
      </c>
      <c r="Q193" s="41">
        <f t="shared" ca="1" si="42"/>
        <v>0</v>
      </c>
      <c r="R193" s="39">
        <f t="shared" ca="1" si="33"/>
        <v>-9.7845530226422367E-3</v>
      </c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</row>
    <row r="194" spans="1:35">
      <c r="A194" s="99"/>
      <c r="B194" s="99"/>
      <c r="C194" s="99"/>
      <c r="D194" s="101">
        <f t="shared" si="43"/>
        <v>0</v>
      </c>
      <c r="E194" s="101">
        <f t="shared" si="43"/>
        <v>0</v>
      </c>
      <c r="F194" s="41">
        <f t="shared" si="44"/>
        <v>0</v>
      </c>
      <c r="G194" s="41">
        <f t="shared" si="44"/>
        <v>0</v>
      </c>
      <c r="H194" s="41">
        <f t="shared" si="34"/>
        <v>0</v>
      </c>
      <c r="I194" s="41">
        <f t="shared" si="35"/>
        <v>0</v>
      </c>
      <c r="J194" s="41">
        <f t="shared" si="36"/>
        <v>0</v>
      </c>
      <c r="K194" s="41">
        <f t="shared" si="37"/>
        <v>0</v>
      </c>
      <c r="L194" s="41">
        <f t="shared" si="38"/>
        <v>0</v>
      </c>
      <c r="M194" s="41">
        <f t="shared" ca="1" si="32"/>
        <v>9.7845530226422367E-3</v>
      </c>
      <c r="N194" s="41">
        <f t="shared" ca="1" si="39"/>
        <v>0</v>
      </c>
      <c r="O194" s="102">
        <f t="shared" ca="1" si="40"/>
        <v>0</v>
      </c>
      <c r="P194" s="41">
        <f t="shared" ca="1" si="41"/>
        <v>0</v>
      </c>
      <c r="Q194" s="41">
        <f t="shared" ca="1" si="42"/>
        <v>0</v>
      </c>
      <c r="R194" s="39">
        <f t="shared" ca="1" si="33"/>
        <v>-9.7845530226422367E-3</v>
      </c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</row>
    <row r="195" spans="1:35">
      <c r="A195" s="99"/>
      <c r="B195" s="99"/>
      <c r="C195" s="99"/>
      <c r="D195" s="101">
        <f t="shared" si="43"/>
        <v>0</v>
      </c>
      <c r="E195" s="101">
        <f t="shared" si="43"/>
        <v>0</v>
      </c>
      <c r="F195" s="41">
        <f t="shared" si="44"/>
        <v>0</v>
      </c>
      <c r="G195" s="41">
        <f t="shared" si="44"/>
        <v>0</v>
      </c>
      <c r="H195" s="41">
        <f t="shared" si="34"/>
        <v>0</v>
      </c>
      <c r="I195" s="41">
        <f t="shared" si="35"/>
        <v>0</v>
      </c>
      <c r="J195" s="41">
        <f t="shared" si="36"/>
        <v>0</v>
      </c>
      <c r="K195" s="41">
        <f t="shared" si="37"/>
        <v>0</v>
      </c>
      <c r="L195" s="41">
        <f t="shared" si="38"/>
        <v>0</v>
      </c>
      <c r="M195" s="41">
        <f t="shared" ca="1" si="32"/>
        <v>9.7845530226422367E-3</v>
      </c>
      <c r="N195" s="41">
        <f t="shared" ca="1" si="39"/>
        <v>0</v>
      </c>
      <c r="O195" s="102">
        <f t="shared" ca="1" si="40"/>
        <v>0</v>
      </c>
      <c r="P195" s="41">
        <f t="shared" ca="1" si="41"/>
        <v>0</v>
      </c>
      <c r="Q195" s="41">
        <f t="shared" ca="1" si="42"/>
        <v>0</v>
      </c>
      <c r="R195" s="39">
        <f t="shared" ca="1" si="33"/>
        <v>-9.7845530226422367E-3</v>
      </c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</row>
    <row r="196" spans="1:35">
      <c r="A196" s="99"/>
      <c r="B196" s="99"/>
      <c r="C196" s="99"/>
      <c r="D196" s="101">
        <f t="shared" si="43"/>
        <v>0</v>
      </c>
      <c r="E196" s="101">
        <f t="shared" si="43"/>
        <v>0</v>
      </c>
      <c r="F196" s="41">
        <f t="shared" si="44"/>
        <v>0</v>
      </c>
      <c r="G196" s="41">
        <f t="shared" si="44"/>
        <v>0</v>
      </c>
      <c r="H196" s="41">
        <f t="shared" si="34"/>
        <v>0</v>
      </c>
      <c r="I196" s="41">
        <f t="shared" si="35"/>
        <v>0</v>
      </c>
      <c r="J196" s="41">
        <f t="shared" si="36"/>
        <v>0</v>
      </c>
      <c r="K196" s="41">
        <f t="shared" si="37"/>
        <v>0</v>
      </c>
      <c r="L196" s="41">
        <f t="shared" si="38"/>
        <v>0</v>
      </c>
      <c r="M196" s="41">
        <f t="shared" ca="1" si="32"/>
        <v>9.7845530226422367E-3</v>
      </c>
      <c r="N196" s="41">
        <f t="shared" ca="1" si="39"/>
        <v>0</v>
      </c>
      <c r="O196" s="102">
        <f t="shared" ca="1" si="40"/>
        <v>0</v>
      </c>
      <c r="P196" s="41">
        <f t="shared" ca="1" si="41"/>
        <v>0</v>
      </c>
      <c r="Q196" s="41">
        <f t="shared" ca="1" si="42"/>
        <v>0</v>
      </c>
      <c r="R196" s="39">
        <f t="shared" ca="1" si="33"/>
        <v>-9.7845530226422367E-3</v>
      </c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</row>
    <row r="197" spans="1:35">
      <c r="A197" s="99"/>
      <c r="B197" s="99"/>
      <c r="C197" s="99"/>
      <c r="D197" s="101">
        <f t="shared" si="43"/>
        <v>0</v>
      </c>
      <c r="E197" s="101">
        <f t="shared" si="43"/>
        <v>0</v>
      </c>
      <c r="F197" s="41">
        <f t="shared" si="44"/>
        <v>0</v>
      </c>
      <c r="G197" s="41">
        <f t="shared" si="44"/>
        <v>0</v>
      </c>
      <c r="H197" s="41">
        <f t="shared" si="34"/>
        <v>0</v>
      </c>
      <c r="I197" s="41">
        <f t="shared" si="35"/>
        <v>0</v>
      </c>
      <c r="J197" s="41">
        <f t="shared" si="36"/>
        <v>0</v>
      </c>
      <c r="K197" s="41">
        <f t="shared" si="37"/>
        <v>0</v>
      </c>
      <c r="L197" s="41">
        <f t="shared" si="38"/>
        <v>0</v>
      </c>
      <c r="M197" s="41">
        <f t="shared" ca="1" si="32"/>
        <v>9.7845530226422367E-3</v>
      </c>
      <c r="N197" s="41">
        <f t="shared" ca="1" si="39"/>
        <v>0</v>
      </c>
      <c r="O197" s="102">
        <f t="shared" ca="1" si="40"/>
        <v>0</v>
      </c>
      <c r="P197" s="41">
        <f t="shared" ca="1" si="41"/>
        <v>0</v>
      </c>
      <c r="Q197" s="41">
        <f t="shared" ca="1" si="42"/>
        <v>0</v>
      </c>
      <c r="R197" s="39">
        <f t="shared" ca="1" si="33"/>
        <v>-9.7845530226422367E-3</v>
      </c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</row>
    <row r="198" spans="1:35">
      <c r="A198" s="99"/>
      <c r="B198" s="99"/>
      <c r="C198" s="99"/>
      <c r="D198" s="101">
        <f t="shared" si="43"/>
        <v>0</v>
      </c>
      <c r="E198" s="101">
        <f t="shared" si="43"/>
        <v>0</v>
      </c>
      <c r="F198" s="41">
        <f t="shared" si="44"/>
        <v>0</v>
      </c>
      <c r="G198" s="41">
        <f t="shared" si="44"/>
        <v>0</v>
      </c>
      <c r="H198" s="41">
        <f t="shared" si="34"/>
        <v>0</v>
      </c>
      <c r="I198" s="41">
        <f t="shared" si="35"/>
        <v>0</v>
      </c>
      <c r="J198" s="41">
        <f t="shared" si="36"/>
        <v>0</v>
      </c>
      <c r="K198" s="41">
        <f t="shared" si="37"/>
        <v>0</v>
      </c>
      <c r="L198" s="41">
        <f t="shared" si="38"/>
        <v>0</v>
      </c>
      <c r="M198" s="41">
        <f t="shared" ca="1" si="32"/>
        <v>9.7845530226422367E-3</v>
      </c>
      <c r="N198" s="41">
        <f t="shared" ca="1" si="39"/>
        <v>0</v>
      </c>
      <c r="O198" s="102">
        <f t="shared" ca="1" si="40"/>
        <v>0</v>
      </c>
      <c r="P198" s="41">
        <f t="shared" ca="1" si="41"/>
        <v>0</v>
      </c>
      <c r="Q198" s="41">
        <f t="shared" ca="1" si="42"/>
        <v>0</v>
      </c>
      <c r="R198" s="39">
        <f t="shared" ca="1" si="33"/>
        <v>-9.7845530226422367E-3</v>
      </c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</row>
    <row r="199" spans="1:35">
      <c r="A199" s="99"/>
      <c r="B199" s="99"/>
      <c r="C199" s="99"/>
      <c r="D199" s="101">
        <f t="shared" si="43"/>
        <v>0</v>
      </c>
      <c r="E199" s="101">
        <f t="shared" si="43"/>
        <v>0</v>
      </c>
      <c r="F199" s="41">
        <f t="shared" si="44"/>
        <v>0</v>
      </c>
      <c r="G199" s="41">
        <f t="shared" si="44"/>
        <v>0</v>
      </c>
      <c r="H199" s="41">
        <f t="shared" si="34"/>
        <v>0</v>
      </c>
      <c r="I199" s="41">
        <f t="shared" si="35"/>
        <v>0</v>
      </c>
      <c r="J199" s="41">
        <f t="shared" si="36"/>
        <v>0</v>
      </c>
      <c r="K199" s="41">
        <f t="shared" si="37"/>
        <v>0</v>
      </c>
      <c r="L199" s="41">
        <f t="shared" si="38"/>
        <v>0</v>
      </c>
      <c r="M199" s="41">
        <f t="shared" ca="1" si="32"/>
        <v>9.7845530226422367E-3</v>
      </c>
      <c r="N199" s="41">
        <f t="shared" ca="1" si="39"/>
        <v>0</v>
      </c>
      <c r="O199" s="102">
        <f t="shared" ca="1" si="40"/>
        <v>0</v>
      </c>
      <c r="P199" s="41">
        <f t="shared" ca="1" si="41"/>
        <v>0</v>
      </c>
      <c r="Q199" s="41">
        <f t="shared" ca="1" si="42"/>
        <v>0</v>
      </c>
      <c r="R199" s="39">
        <f t="shared" ca="1" si="33"/>
        <v>-9.7845530226422367E-3</v>
      </c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</row>
    <row r="200" spans="1:35">
      <c r="A200" s="99"/>
      <c r="B200" s="99"/>
      <c r="C200" s="99"/>
      <c r="D200" s="101">
        <f t="shared" si="43"/>
        <v>0</v>
      </c>
      <c r="E200" s="101">
        <f t="shared" si="43"/>
        <v>0</v>
      </c>
      <c r="F200" s="41">
        <f t="shared" si="44"/>
        <v>0</v>
      </c>
      <c r="G200" s="41">
        <f t="shared" si="44"/>
        <v>0</v>
      </c>
      <c r="H200" s="41">
        <f t="shared" si="34"/>
        <v>0</v>
      </c>
      <c r="I200" s="41">
        <f t="shared" si="35"/>
        <v>0</v>
      </c>
      <c r="J200" s="41">
        <f t="shared" si="36"/>
        <v>0</v>
      </c>
      <c r="K200" s="41">
        <f t="shared" si="37"/>
        <v>0</v>
      </c>
      <c r="L200" s="41">
        <f t="shared" si="38"/>
        <v>0</v>
      </c>
      <c r="M200" s="41">
        <f t="shared" ca="1" si="32"/>
        <v>9.7845530226422367E-3</v>
      </c>
      <c r="N200" s="41">
        <f t="shared" ca="1" si="39"/>
        <v>0</v>
      </c>
      <c r="O200" s="102">
        <f t="shared" ca="1" si="40"/>
        <v>0</v>
      </c>
      <c r="P200" s="41">
        <f t="shared" ca="1" si="41"/>
        <v>0</v>
      </c>
      <c r="Q200" s="41">
        <f t="shared" ca="1" si="42"/>
        <v>0</v>
      </c>
      <c r="R200" s="39">
        <f t="shared" ca="1" si="33"/>
        <v>-9.7845530226422367E-3</v>
      </c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</row>
    <row r="201" spans="1:35">
      <c r="A201" s="99"/>
      <c r="B201" s="99"/>
      <c r="C201" s="99"/>
      <c r="D201" s="101">
        <f t="shared" si="43"/>
        <v>0</v>
      </c>
      <c r="E201" s="101">
        <f t="shared" si="43"/>
        <v>0</v>
      </c>
      <c r="F201" s="41">
        <f t="shared" si="44"/>
        <v>0</v>
      </c>
      <c r="G201" s="41">
        <f t="shared" si="44"/>
        <v>0</v>
      </c>
      <c r="H201" s="41">
        <f t="shared" si="34"/>
        <v>0</v>
      </c>
      <c r="I201" s="41">
        <f t="shared" si="35"/>
        <v>0</v>
      </c>
      <c r="J201" s="41">
        <f t="shared" si="36"/>
        <v>0</v>
      </c>
      <c r="K201" s="41">
        <f t="shared" si="37"/>
        <v>0</v>
      </c>
      <c r="L201" s="41">
        <f t="shared" si="38"/>
        <v>0</v>
      </c>
      <c r="M201" s="41">
        <f t="shared" ca="1" si="32"/>
        <v>9.7845530226422367E-3</v>
      </c>
      <c r="N201" s="41">
        <f t="shared" ca="1" si="39"/>
        <v>0</v>
      </c>
      <c r="O201" s="102">
        <f t="shared" ca="1" si="40"/>
        <v>0</v>
      </c>
      <c r="P201" s="41">
        <f t="shared" ca="1" si="41"/>
        <v>0</v>
      </c>
      <c r="Q201" s="41">
        <f t="shared" ca="1" si="42"/>
        <v>0</v>
      </c>
      <c r="R201" s="39">
        <f t="shared" ca="1" si="33"/>
        <v>-9.7845530226422367E-3</v>
      </c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</row>
    <row r="202" spans="1:35">
      <c r="A202" s="99"/>
      <c r="B202" s="99"/>
      <c r="C202" s="99"/>
      <c r="D202" s="101">
        <f t="shared" si="43"/>
        <v>0</v>
      </c>
      <c r="E202" s="101">
        <f t="shared" si="43"/>
        <v>0</v>
      </c>
      <c r="F202" s="41">
        <f t="shared" si="44"/>
        <v>0</v>
      </c>
      <c r="G202" s="41">
        <f t="shared" si="44"/>
        <v>0</v>
      </c>
      <c r="H202" s="41">
        <f t="shared" si="34"/>
        <v>0</v>
      </c>
      <c r="I202" s="41">
        <f t="shared" si="35"/>
        <v>0</v>
      </c>
      <c r="J202" s="41">
        <f t="shared" si="36"/>
        <v>0</v>
      </c>
      <c r="K202" s="41">
        <f t="shared" si="37"/>
        <v>0</v>
      </c>
      <c r="L202" s="41">
        <f t="shared" si="38"/>
        <v>0</v>
      </c>
      <c r="M202" s="41">
        <f t="shared" ca="1" si="32"/>
        <v>9.7845530226422367E-3</v>
      </c>
      <c r="N202" s="41">
        <f t="shared" ca="1" si="39"/>
        <v>0</v>
      </c>
      <c r="O202" s="102">
        <f t="shared" ca="1" si="40"/>
        <v>0</v>
      </c>
      <c r="P202" s="41">
        <f t="shared" ca="1" si="41"/>
        <v>0</v>
      </c>
      <c r="Q202" s="41">
        <f t="shared" ca="1" si="42"/>
        <v>0</v>
      </c>
      <c r="R202" s="39">
        <f t="shared" ca="1" si="33"/>
        <v>-9.7845530226422367E-3</v>
      </c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</row>
    <row r="203" spans="1:35">
      <c r="A203" s="99"/>
      <c r="B203" s="99"/>
      <c r="C203" s="99"/>
      <c r="D203" s="101">
        <f t="shared" si="43"/>
        <v>0</v>
      </c>
      <c r="E203" s="101">
        <f t="shared" si="43"/>
        <v>0</v>
      </c>
      <c r="F203" s="41">
        <f t="shared" si="44"/>
        <v>0</v>
      </c>
      <c r="G203" s="41">
        <f t="shared" si="44"/>
        <v>0</v>
      </c>
      <c r="H203" s="41">
        <f t="shared" si="34"/>
        <v>0</v>
      </c>
      <c r="I203" s="41">
        <f t="shared" si="35"/>
        <v>0</v>
      </c>
      <c r="J203" s="41">
        <f t="shared" si="36"/>
        <v>0</v>
      </c>
      <c r="K203" s="41">
        <f t="shared" si="37"/>
        <v>0</v>
      </c>
      <c r="L203" s="41">
        <f t="shared" si="38"/>
        <v>0</v>
      </c>
      <c r="M203" s="41">
        <f t="shared" ca="1" si="32"/>
        <v>9.7845530226422367E-3</v>
      </c>
      <c r="N203" s="41">
        <f t="shared" ca="1" si="39"/>
        <v>0</v>
      </c>
      <c r="O203" s="102">
        <f t="shared" ca="1" si="40"/>
        <v>0</v>
      </c>
      <c r="P203" s="41">
        <f t="shared" ca="1" si="41"/>
        <v>0</v>
      </c>
      <c r="Q203" s="41">
        <f t="shared" ca="1" si="42"/>
        <v>0</v>
      </c>
      <c r="R203" s="39">
        <f t="shared" ca="1" si="33"/>
        <v>-9.7845530226422367E-3</v>
      </c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</row>
    <row r="204" spans="1:35">
      <c r="A204" s="99"/>
      <c r="B204" s="99"/>
      <c r="C204" s="99"/>
      <c r="D204" s="101">
        <f t="shared" si="43"/>
        <v>0</v>
      </c>
      <c r="E204" s="101">
        <f t="shared" si="43"/>
        <v>0</v>
      </c>
      <c r="F204" s="41">
        <f t="shared" si="44"/>
        <v>0</v>
      </c>
      <c r="G204" s="41">
        <f t="shared" si="44"/>
        <v>0</v>
      </c>
      <c r="H204" s="41">
        <f t="shared" si="34"/>
        <v>0</v>
      </c>
      <c r="I204" s="41">
        <f t="shared" si="35"/>
        <v>0</v>
      </c>
      <c r="J204" s="41">
        <f t="shared" si="36"/>
        <v>0</v>
      </c>
      <c r="K204" s="41">
        <f t="shared" si="37"/>
        <v>0</v>
      </c>
      <c r="L204" s="41">
        <f t="shared" si="38"/>
        <v>0</v>
      </c>
      <c r="M204" s="41">
        <f t="shared" ca="1" si="32"/>
        <v>9.7845530226422367E-3</v>
      </c>
      <c r="N204" s="41">
        <f t="shared" ca="1" si="39"/>
        <v>0</v>
      </c>
      <c r="O204" s="102">
        <f t="shared" ca="1" si="40"/>
        <v>0</v>
      </c>
      <c r="P204" s="41">
        <f t="shared" ca="1" si="41"/>
        <v>0</v>
      </c>
      <c r="Q204" s="41">
        <f t="shared" ca="1" si="42"/>
        <v>0</v>
      </c>
      <c r="R204" s="39">
        <f t="shared" ca="1" si="33"/>
        <v>-9.7845530226422367E-3</v>
      </c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</row>
    <row r="205" spans="1:35">
      <c r="A205" s="99"/>
      <c r="B205" s="99"/>
      <c r="C205" s="99"/>
      <c r="D205" s="101">
        <f t="shared" si="43"/>
        <v>0</v>
      </c>
      <c r="E205" s="101">
        <f t="shared" si="43"/>
        <v>0</v>
      </c>
      <c r="F205" s="41">
        <f t="shared" si="44"/>
        <v>0</v>
      </c>
      <c r="G205" s="41">
        <f t="shared" si="44"/>
        <v>0</v>
      </c>
      <c r="H205" s="41">
        <f t="shared" si="34"/>
        <v>0</v>
      </c>
      <c r="I205" s="41">
        <f t="shared" si="35"/>
        <v>0</v>
      </c>
      <c r="J205" s="41">
        <f t="shared" si="36"/>
        <v>0</v>
      </c>
      <c r="K205" s="41">
        <f t="shared" si="37"/>
        <v>0</v>
      </c>
      <c r="L205" s="41">
        <f t="shared" si="38"/>
        <v>0</v>
      </c>
      <c r="M205" s="41">
        <f t="shared" ca="1" si="32"/>
        <v>9.7845530226422367E-3</v>
      </c>
      <c r="N205" s="41">
        <f t="shared" ca="1" si="39"/>
        <v>0</v>
      </c>
      <c r="O205" s="102">
        <f t="shared" ca="1" si="40"/>
        <v>0</v>
      </c>
      <c r="P205" s="41">
        <f t="shared" ca="1" si="41"/>
        <v>0</v>
      </c>
      <c r="Q205" s="41">
        <f t="shared" ca="1" si="42"/>
        <v>0</v>
      </c>
      <c r="R205" s="39">
        <f t="shared" ca="1" si="33"/>
        <v>-9.7845530226422367E-3</v>
      </c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</row>
    <row r="206" spans="1:35">
      <c r="A206" s="99"/>
      <c r="B206" s="99"/>
      <c r="C206" s="99"/>
      <c r="D206" s="101">
        <f t="shared" si="43"/>
        <v>0</v>
      </c>
      <c r="E206" s="101">
        <f t="shared" si="43"/>
        <v>0</v>
      </c>
      <c r="F206" s="41">
        <f t="shared" si="44"/>
        <v>0</v>
      </c>
      <c r="G206" s="41">
        <f t="shared" si="44"/>
        <v>0</v>
      </c>
      <c r="H206" s="41">
        <f t="shared" si="34"/>
        <v>0</v>
      </c>
      <c r="I206" s="41">
        <f t="shared" si="35"/>
        <v>0</v>
      </c>
      <c r="J206" s="41">
        <f t="shared" si="36"/>
        <v>0</v>
      </c>
      <c r="K206" s="41">
        <f t="shared" si="37"/>
        <v>0</v>
      </c>
      <c r="L206" s="41">
        <f t="shared" si="38"/>
        <v>0</v>
      </c>
      <c r="M206" s="41">
        <f t="shared" ca="1" si="32"/>
        <v>9.7845530226422367E-3</v>
      </c>
      <c r="N206" s="41">
        <f t="shared" ca="1" si="39"/>
        <v>0</v>
      </c>
      <c r="O206" s="102">
        <f t="shared" ca="1" si="40"/>
        <v>0</v>
      </c>
      <c r="P206" s="41">
        <f t="shared" ca="1" si="41"/>
        <v>0</v>
      </c>
      <c r="Q206" s="41">
        <f t="shared" ca="1" si="42"/>
        <v>0</v>
      </c>
      <c r="R206" s="39">
        <f t="shared" ca="1" si="33"/>
        <v>-9.7845530226422367E-3</v>
      </c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</row>
    <row r="207" spans="1:35">
      <c r="A207" s="99"/>
      <c r="B207" s="99"/>
      <c r="C207" s="99"/>
      <c r="D207" s="101">
        <f t="shared" si="43"/>
        <v>0</v>
      </c>
      <c r="E207" s="101">
        <f t="shared" si="43"/>
        <v>0</v>
      </c>
      <c r="F207" s="41">
        <f t="shared" si="44"/>
        <v>0</v>
      </c>
      <c r="G207" s="41">
        <f t="shared" si="44"/>
        <v>0</v>
      </c>
      <c r="H207" s="41">
        <f t="shared" si="34"/>
        <v>0</v>
      </c>
      <c r="I207" s="41">
        <f t="shared" si="35"/>
        <v>0</v>
      </c>
      <c r="J207" s="41">
        <f t="shared" si="36"/>
        <v>0</v>
      </c>
      <c r="K207" s="41">
        <f t="shared" si="37"/>
        <v>0</v>
      </c>
      <c r="L207" s="41">
        <f t="shared" si="38"/>
        <v>0</v>
      </c>
      <c r="M207" s="41">
        <f t="shared" ca="1" si="32"/>
        <v>9.7845530226422367E-3</v>
      </c>
      <c r="N207" s="41">
        <f t="shared" ca="1" si="39"/>
        <v>0</v>
      </c>
      <c r="O207" s="102">
        <f t="shared" ca="1" si="40"/>
        <v>0</v>
      </c>
      <c r="P207" s="41">
        <f t="shared" ca="1" si="41"/>
        <v>0</v>
      </c>
      <c r="Q207" s="41">
        <f t="shared" ca="1" si="42"/>
        <v>0</v>
      </c>
      <c r="R207" s="39">
        <f t="shared" ca="1" si="33"/>
        <v>-9.7845530226422367E-3</v>
      </c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</row>
    <row r="208" spans="1:35">
      <c r="A208" s="99"/>
      <c r="B208" s="99"/>
      <c r="C208" s="99"/>
      <c r="D208" s="101">
        <f t="shared" si="43"/>
        <v>0</v>
      </c>
      <c r="E208" s="101">
        <f t="shared" si="43"/>
        <v>0</v>
      </c>
      <c r="F208" s="41">
        <f t="shared" si="44"/>
        <v>0</v>
      </c>
      <c r="G208" s="41">
        <f t="shared" si="44"/>
        <v>0</v>
      </c>
      <c r="H208" s="41">
        <f t="shared" si="34"/>
        <v>0</v>
      </c>
      <c r="I208" s="41">
        <f t="shared" si="35"/>
        <v>0</v>
      </c>
      <c r="J208" s="41">
        <f t="shared" si="36"/>
        <v>0</v>
      </c>
      <c r="K208" s="41">
        <f t="shared" si="37"/>
        <v>0</v>
      </c>
      <c r="L208" s="41">
        <f t="shared" si="38"/>
        <v>0</v>
      </c>
      <c r="M208" s="41">
        <f t="shared" ca="1" si="32"/>
        <v>9.7845530226422367E-3</v>
      </c>
      <c r="N208" s="41">
        <f t="shared" ca="1" si="39"/>
        <v>0</v>
      </c>
      <c r="O208" s="102">
        <f t="shared" ca="1" si="40"/>
        <v>0</v>
      </c>
      <c r="P208" s="41">
        <f t="shared" ca="1" si="41"/>
        <v>0</v>
      </c>
      <c r="Q208" s="41">
        <f t="shared" ca="1" si="42"/>
        <v>0</v>
      </c>
      <c r="R208" s="39">
        <f t="shared" ca="1" si="33"/>
        <v>-9.7845530226422367E-3</v>
      </c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</row>
    <row r="209" spans="1:35">
      <c r="A209" s="99"/>
      <c r="B209" s="99"/>
      <c r="C209" s="99"/>
      <c r="D209" s="101">
        <f t="shared" si="43"/>
        <v>0</v>
      </c>
      <c r="E209" s="101">
        <f t="shared" si="43"/>
        <v>0</v>
      </c>
      <c r="F209" s="41">
        <f t="shared" si="44"/>
        <v>0</v>
      </c>
      <c r="G209" s="41">
        <f t="shared" si="44"/>
        <v>0</v>
      </c>
      <c r="H209" s="41">
        <f t="shared" si="34"/>
        <v>0</v>
      </c>
      <c r="I209" s="41">
        <f t="shared" si="35"/>
        <v>0</v>
      </c>
      <c r="J209" s="41">
        <f t="shared" si="36"/>
        <v>0</v>
      </c>
      <c r="K209" s="41">
        <f t="shared" si="37"/>
        <v>0</v>
      </c>
      <c r="L209" s="41">
        <f t="shared" si="38"/>
        <v>0</v>
      </c>
      <c r="M209" s="41">
        <f t="shared" ca="1" si="32"/>
        <v>9.7845530226422367E-3</v>
      </c>
      <c r="N209" s="41">
        <f t="shared" ca="1" si="39"/>
        <v>0</v>
      </c>
      <c r="O209" s="102">
        <f t="shared" ca="1" si="40"/>
        <v>0</v>
      </c>
      <c r="P209" s="41">
        <f t="shared" ca="1" si="41"/>
        <v>0</v>
      </c>
      <c r="Q209" s="41">
        <f t="shared" ca="1" si="42"/>
        <v>0</v>
      </c>
      <c r="R209" s="39">
        <f t="shared" ca="1" si="33"/>
        <v>-9.7845530226422367E-3</v>
      </c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</row>
    <row r="210" spans="1:35">
      <c r="A210" s="99"/>
      <c r="B210" s="99"/>
      <c r="C210" s="99"/>
      <c r="D210" s="101">
        <f t="shared" si="43"/>
        <v>0</v>
      </c>
      <c r="E210" s="101">
        <f t="shared" si="43"/>
        <v>0</v>
      </c>
      <c r="F210" s="41">
        <f t="shared" si="44"/>
        <v>0</v>
      </c>
      <c r="G210" s="41">
        <f t="shared" si="44"/>
        <v>0</v>
      </c>
      <c r="H210" s="41">
        <f t="shared" si="34"/>
        <v>0</v>
      </c>
      <c r="I210" s="41">
        <f t="shared" si="35"/>
        <v>0</v>
      </c>
      <c r="J210" s="41">
        <f t="shared" si="36"/>
        <v>0</v>
      </c>
      <c r="K210" s="41">
        <f t="shared" si="37"/>
        <v>0</v>
      </c>
      <c r="L210" s="41">
        <f t="shared" si="38"/>
        <v>0</v>
      </c>
      <c r="M210" s="41">
        <f t="shared" ca="1" si="32"/>
        <v>9.7845530226422367E-3</v>
      </c>
      <c r="N210" s="41">
        <f t="shared" ca="1" si="39"/>
        <v>0</v>
      </c>
      <c r="O210" s="102">
        <f t="shared" ca="1" si="40"/>
        <v>0</v>
      </c>
      <c r="P210" s="41">
        <f t="shared" ca="1" si="41"/>
        <v>0</v>
      </c>
      <c r="Q210" s="41">
        <f t="shared" ca="1" si="42"/>
        <v>0</v>
      </c>
      <c r="R210" s="39">
        <f t="shared" ca="1" si="33"/>
        <v>-9.7845530226422367E-3</v>
      </c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</row>
    <row r="211" spans="1:35">
      <c r="A211" s="99"/>
      <c r="B211" s="99"/>
      <c r="C211" s="99"/>
      <c r="D211" s="101">
        <f t="shared" si="43"/>
        <v>0</v>
      </c>
      <c r="E211" s="101">
        <f t="shared" si="43"/>
        <v>0</v>
      </c>
      <c r="F211" s="41">
        <f t="shared" si="44"/>
        <v>0</v>
      </c>
      <c r="G211" s="41">
        <f t="shared" si="44"/>
        <v>0</v>
      </c>
      <c r="H211" s="41">
        <f t="shared" si="34"/>
        <v>0</v>
      </c>
      <c r="I211" s="41">
        <f t="shared" si="35"/>
        <v>0</v>
      </c>
      <c r="J211" s="41">
        <f t="shared" si="36"/>
        <v>0</v>
      </c>
      <c r="K211" s="41">
        <f t="shared" si="37"/>
        <v>0</v>
      </c>
      <c r="L211" s="41">
        <f t="shared" si="38"/>
        <v>0</v>
      </c>
      <c r="M211" s="41">
        <f t="shared" ca="1" si="32"/>
        <v>9.7845530226422367E-3</v>
      </c>
      <c r="N211" s="41">
        <f t="shared" ca="1" si="39"/>
        <v>0</v>
      </c>
      <c r="O211" s="102">
        <f t="shared" ca="1" si="40"/>
        <v>0</v>
      </c>
      <c r="P211" s="41">
        <f t="shared" ca="1" si="41"/>
        <v>0</v>
      </c>
      <c r="Q211" s="41">
        <f t="shared" ca="1" si="42"/>
        <v>0</v>
      </c>
      <c r="R211" s="39">
        <f t="shared" ca="1" si="33"/>
        <v>-9.7845530226422367E-3</v>
      </c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</row>
    <row r="212" spans="1:35">
      <c r="A212" s="99"/>
      <c r="B212" s="99"/>
      <c r="C212" s="99"/>
      <c r="D212" s="101">
        <f t="shared" si="43"/>
        <v>0</v>
      </c>
      <c r="E212" s="101">
        <f t="shared" si="43"/>
        <v>0</v>
      </c>
      <c r="F212" s="41">
        <f t="shared" si="44"/>
        <v>0</v>
      </c>
      <c r="G212" s="41">
        <f t="shared" si="44"/>
        <v>0</v>
      </c>
      <c r="H212" s="41">
        <f t="shared" si="34"/>
        <v>0</v>
      </c>
      <c r="I212" s="41">
        <f t="shared" si="35"/>
        <v>0</v>
      </c>
      <c r="J212" s="41">
        <f t="shared" si="36"/>
        <v>0</v>
      </c>
      <c r="K212" s="41">
        <f t="shared" si="37"/>
        <v>0</v>
      </c>
      <c r="L212" s="41">
        <f t="shared" si="38"/>
        <v>0</v>
      </c>
      <c r="M212" s="41">
        <f t="shared" ca="1" si="32"/>
        <v>9.7845530226422367E-3</v>
      </c>
      <c r="N212" s="41">
        <f t="shared" ca="1" si="39"/>
        <v>0</v>
      </c>
      <c r="O212" s="102">
        <f t="shared" ca="1" si="40"/>
        <v>0</v>
      </c>
      <c r="P212" s="41">
        <f t="shared" ca="1" si="41"/>
        <v>0</v>
      </c>
      <c r="Q212" s="41">
        <f t="shared" ca="1" si="42"/>
        <v>0</v>
      </c>
      <c r="R212" s="39">
        <f t="shared" ca="1" si="33"/>
        <v>-9.7845530226422367E-3</v>
      </c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</row>
    <row r="213" spans="1:35">
      <c r="A213" s="99"/>
      <c r="B213" s="99"/>
      <c r="C213" s="99"/>
      <c r="D213" s="101">
        <f t="shared" si="43"/>
        <v>0</v>
      </c>
      <c r="E213" s="101">
        <f t="shared" si="43"/>
        <v>0</v>
      </c>
      <c r="F213" s="41">
        <f t="shared" si="44"/>
        <v>0</v>
      </c>
      <c r="G213" s="41">
        <f t="shared" si="44"/>
        <v>0</v>
      </c>
      <c r="H213" s="41">
        <f t="shared" si="34"/>
        <v>0</v>
      </c>
      <c r="I213" s="41">
        <f t="shared" si="35"/>
        <v>0</v>
      </c>
      <c r="J213" s="41">
        <f t="shared" si="36"/>
        <v>0</v>
      </c>
      <c r="K213" s="41">
        <f t="shared" si="37"/>
        <v>0</v>
      </c>
      <c r="L213" s="41">
        <f t="shared" si="38"/>
        <v>0</v>
      </c>
      <c r="M213" s="41">
        <f t="shared" ref="M213:M276" ca="1" si="45">+E$4+E$5*D213+E$6*D213^2</f>
        <v>9.7845530226422367E-3</v>
      </c>
      <c r="N213" s="41">
        <f t="shared" ca="1" si="39"/>
        <v>0</v>
      </c>
      <c r="O213" s="102">
        <f t="shared" ca="1" si="40"/>
        <v>0</v>
      </c>
      <c r="P213" s="41">
        <f t="shared" ca="1" si="41"/>
        <v>0</v>
      </c>
      <c r="Q213" s="41">
        <f t="shared" ca="1" si="42"/>
        <v>0</v>
      </c>
      <c r="R213" s="39">
        <f t="shared" ref="R213:R276" ca="1" si="46">+E213-M213</f>
        <v>-9.7845530226422367E-3</v>
      </c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</row>
    <row r="214" spans="1:35">
      <c r="A214" s="99"/>
      <c r="B214" s="99"/>
      <c r="C214" s="99"/>
      <c r="D214" s="101">
        <f t="shared" si="43"/>
        <v>0</v>
      </c>
      <c r="E214" s="101">
        <f t="shared" si="43"/>
        <v>0</v>
      </c>
      <c r="F214" s="41">
        <f t="shared" si="44"/>
        <v>0</v>
      </c>
      <c r="G214" s="41">
        <f t="shared" si="44"/>
        <v>0</v>
      </c>
      <c r="H214" s="41">
        <f t="shared" ref="H214:H277" si="47">C214*D214*D214</f>
        <v>0</v>
      </c>
      <c r="I214" s="41">
        <f t="shared" ref="I214:I277" si="48">C214*D214*D214*D214</f>
        <v>0</v>
      </c>
      <c r="J214" s="41">
        <f t="shared" ref="J214:J277" si="49">C214*D214*D214*D214*D214</f>
        <v>0</v>
      </c>
      <c r="K214" s="41">
        <f t="shared" ref="K214:K277" si="50">C214*E214*D214</f>
        <v>0</v>
      </c>
      <c r="L214" s="41">
        <f t="shared" ref="L214:L277" si="51">C214*E214*D214*D214</f>
        <v>0</v>
      </c>
      <c r="M214" s="41">
        <f t="shared" ca="1" si="45"/>
        <v>9.7845530226422367E-3</v>
      </c>
      <c r="N214" s="41">
        <f t="shared" ref="N214:N277" ca="1" si="52">C214*(M214-E214)^2</f>
        <v>0</v>
      </c>
      <c r="O214" s="102">
        <f t="shared" ref="O214:O277" ca="1" si="53">(C214*O$1-O$2*F214+O$3*H214)^2</f>
        <v>0</v>
      </c>
      <c r="P214" s="41">
        <f t="shared" ref="P214:P277" ca="1" si="54">(-C214*O$2+O$4*F214-O$5*H214)^2</f>
        <v>0</v>
      </c>
      <c r="Q214" s="41">
        <f t="shared" ref="Q214:Q277" ca="1" si="55">+(C214*O$3-F214*O$5+H214*O$6)^2</f>
        <v>0</v>
      </c>
      <c r="R214" s="39">
        <f t="shared" ca="1" si="46"/>
        <v>-9.7845530226422367E-3</v>
      </c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</row>
    <row r="215" spans="1:35">
      <c r="A215" s="99"/>
      <c r="B215" s="99"/>
      <c r="C215" s="99"/>
      <c r="D215" s="101">
        <f t="shared" si="43"/>
        <v>0</v>
      </c>
      <c r="E215" s="101">
        <f t="shared" si="43"/>
        <v>0</v>
      </c>
      <c r="F215" s="41">
        <f t="shared" si="44"/>
        <v>0</v>
      </c>
      <c r="G215" s="41">
        <f t="shared" si="44"/>
        <v>0</v>
      </c>
      <c r="H215" s="41">
        <f t="shared" si="47"/>
        <v>0</v>
      </c>
      <c r="I215" s="41">
        <f t="shared" si="48"/>
        <v>0</v>
      </c>
      <c r="J215" s="41">
        <f t="shared" si="49"/>
        <v>0</v>
      </c>
      <c r="K215" s="41">
        <f t="shared" si="50"/>
        <v>0</v>
      </c>
      <c r="L215" s="41">
        <f t="shared" si="51"/>
        <v>0</v>
      </c>
      <c r="M215" s="41">
        <f t="shared" ca="1" si="45"/>
        <v>9.7845530226422367E-3</v>
      </c>
      <c r="N215" s="41">
        <f t="shared" ca="1" si="52"/>
        <v>0</v>
      </c>
      <c r="O215" s="102">
        <f t="shared" ca="1" si="53"/>
        <v>0</v>
      </c>
      <c r="P215" s="41">
        <f t="shared" ca="1" si="54"/>
        <v>0</v>
      </c>
      <c r="Q215" s="41">
        <f t="shared" ca="1" si="55"/>
        <v>0</v>
      </c>
      <c r="R215" s="39">
        <f t="shared" ca="1" si="46"/>
        <v>-9.7845530226422367E-3</v>
      </c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</row>
    <row r="216" spans="1:35">
      <c r="A216" s="99"/>
      <c r="B216" s="99"/>
      <c r="C216" s="99"/>
      <c r="D216" s="101">
        <f t="shared" si="43"/>
        <v>0</v>
      </c>
      <c r="E216" s="101">
        <f t="shared" si="43"/>
        <v>0</v>
      </c>
      <c r="F216" s="41">
        <f t="shared" si="44"/>
        <v>0</v>
      </c>
      <c r="G216" s="41">
        <f t="shared" si="44"/>
        <v>0</v>
      </c>
      <c r="H216" s="41">
        <f t="shared" si="47"/>
        <v>0</v>
      </c>
      <c r="I216" s="41">
        <f t="shared" si="48"/>
        <v>0</v>
      </c>
      <c r="J216" s="41">
        <f t="shared" si="49"/>
        <v>0</v>
      </c>
      <c r="K216" s="41">
        <f t="shared" si="50"/>
        <v>0</v>
      </c>
      <c r="L216" s="41">
        <f t="shared" si="51"/>
        <v>0</v>
      </c>
      <c r="M216" s="41">
        <f t="shared" ca="1" si="45"/>
        <v>9.7845530226422367E-3</v>
      </c>
      <c r="N216" s="41">
        <f t="shared" ca="1" si="52"/>
        <v>0</v>
      </c>
      <c r="O216" s="102">
        <f t="shared" ca="1" si="53"/>
        <v>0</v>
      </c>
      <c r="P216" s="41">
        <f t="shared" ca="1" si="54"/>
        <v>0</v>
      </c>
      <c r="Q216" s="41">
        <f t="shared" ca="1" si="55"/>
        <v>0</v>
      </c>
      <c r="R216" s="39">
        <f t="shared" ca="1" si="46"/>
        <v>-9.7845530226422367E-3</v>
      </c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</row>
    <row r="217" spans="1:35">
      <c r="A217" s="99"/>
      <c r="B217" s="99"/>
      <c r="C217" s="99"/>
      <c r="D217" s="101">
        <f t="shared" si="43"/>
        <v>0</v>
      </c>
      <c r="E217" s="101">
        <f t="shared" si="43"/>
        <v>0</v>
      </c>
      <c r="F217" s="41">
        <f t="shared" si="44"/>
        <v>0</v>
      </c>
      <c r="G217" s="41">
        <f t="shared" si="44"/>
        <v>0</v>
      </c>
      <c r="H217" s="41">
        <f t="shared" si="47"/>
        <v>0</v>
      </c>
      <c r="I217" s="41">
        <f t="shared" si="48"/>
        <v>0</v>
      </c>
      <c r="J217" s="41">
        <f t="shared" si="49"/>
        <v>0</v>
      </c>
      <c r="K217" s="41">
        <f t="shared" si="50"/>
        <v>0</v>
      </c>
      <c r="L217" s="41">
        <f t="shared" si="51"/>
        <v>0</v>
      </c>
      <c r="M217" s="41">
        <f t="shared" ca="1" si="45"/>
        <v>9.7845530226422367E-3</v>
      </c>
      <c r="N217" s="41">
        <f t="shared" ca="1" si="52"/>
        <v>0</v>
      </c>
      <c r="O217" s="102">
        <f t="shared" ca="1" si="53"/>
        <v>0</v>
      </c>
      <c r="P217" s="41">
        <f t="shared" ca="1" si="54"/>
        <v>0</v>
      </c>
      <c r="Q217" s="41">
        <f t="shared" ca="1" si="55"/>
        <v>0</v>
      </c>
      <c r="R217" s="39">
        <f t="shared" ca="1" si="46"/>
        <v>-9.7845530226422367E-3</v>
      </c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</row>
    <row r="218" spans="1:35">
      <c r="A218" s="99"/>
      <c r="B218" s="99"/>
      <c r="C218" s="99"/>
      <c r="D218" s="101">
        <f t="shared" si="43"/>
        <v>0</v>
      </c>
      <c r="E218" s="101">
        <f t="shared" si="43"/>
        <v>0</v>
      </c>
      <c r="F218" s="41">
        <f t="shared" si="44"/>
        <v>0</v>
      </c>
      <c r="G218" s="41">
        <f t="shared" si="44"/>
        <v>0</v>
      </c>
      <c r="H218" s="41">
        <f t="shared" si="47"/>
        <v>0</v>
      </c>
      <c r="I218" s="41">
        <f t="shared" si="48"/>
        <v>0</v>
      </c>
      <c r="J218" s="41">
        <f t="shared" si="49"/>
        <v>0</v>
      </c>
      <c r="K218" s="41">
        <f t="shared" si="50"/>
        <v>0</v>
      </c>
      <c r="L218" s="41">
        <f t="shared" si="51"/>
        <v>0</v>
      </c>
      <c r="M218" s="41">
        <f t="shared" ca="1" si="45"/>
        <v>9.7845530226422367E-3</v>
      </c>
      <c r="N218" s="41">
        <f t="shared" ca="1" si="52"/>
        <v>0</v>
      </c>
      <c r="O218" s="102">
        <f t="shared" ca="1" si="53"/>
        <v>0</v>
      </c>
      <c r="P218" s="41">
        <f t="shared" ca="1" si="54"/>
        <v>0</v>
      </c>
      <c r="Q218" s="41">
        <f t="shared" ca="1" si="55"/>
        <v>0</v>
      </c>
      <c r="R218" s="39">
        <f t="shared" ca="1" si="46"/>
        <v>-9.7845530226422367E-3</v>
      </c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</row>
    <row r="219" spans="1:35">
      <c r="A219" s="99"/>
      <c r="B219" s="99"/>
      <c r="C219" s="99"/>
      <c r="D219" s="101">
        <f t="shared" si="43"/>
        <v>0</v>
      </c>
      <c r="E219" s="101">
        <f t="shared" si="43"/>
        <v>0</v>
      </c>
      <c r="F219" s="41">
        <f t="shared" si="44"/>
        <v>0</v>
      </c>
      <c r="G219" s="41">
        <f t="shared" si="44"/>
        <v>0</v>
      </c>
      <c r="H219" s="41">
        <f t="shared" si="47"/>
        <v>0</v>
      </c>
      <c r="I219" s="41">
        <f t="shared" si="48"/>
        <v>0</v>
      </c>
      <c r="J219" s="41">
        <f t="shared" si="49"/>
        <v>0</v>
      </c>
      <c r="K219" s="41">
        <f t="shared" si="50"/>
        <v>0</v>
      </c>
      <c r="L219" s="41">
        <f t="shared" si="51"/>
        <v>0</v>
      </c>
      <c r="M219" s="41">
        <f t="shared" ca="1" si="45"/>
        <v>9.7845530226422367E-3</v>
      </c>
      <c r="N219" s="41">
        <f t="shared" ca="1" si="52"/>
        <v>0</v>
      </c>
      <c r="O219" s="102">
        <f t="shared" ca="1" si="53"/>
        <v>0</v>
      </c>
      <c r="P219" s="41">
        <f t="shared" ca="1" si="54"/>
        <v>0</v>
      </c>
      <c r="Q219" s="41">
        <f t="shared" ca="1" si="55"/>
        <v>0</v>
      </c>
      <c r="R219" s="39">
        <f t="shared" ca="1" si="46"/>
        <v>-9.7845530226422367E-3</v>
      </c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</row>
    <row r="220" spans="1:35">
      <c r="A220" s="99"/>
      <c r="B220" s="99"/>
      <c r="C220" s="99"/>
      <c r="D220" s="101">
        <f t="shared" si="43"/>
        <v>0</v>
      </c>
      <c r="E220" s="101">
        <f t="shared" si="43"/>
        <v>0</v>
      </c>
      <c r="F220" s="41">
        <f t="shared" si="44"/>
        <v>0</v>
      </c>
      <c r="G220" s="41">
        <f t="shared" si="44"/>
        <v>0</v>
      </c>
      <c r="H220" s="41">
        <f t="shared" si="47"/>
        <v>0</v>
      </c>
      <c r="I220" s="41">
        <f t="shared" si="48"/>
        <v>0</v>
      </c>
      <c r="J220" s="41">
        <f t="shared" si="49"/>
        <v>0</v>
      </c>
      <c r="K220" s="41">
        <f t="shared" si="50"/>
        <v>0</v>
      </c>
      <c r="L220" s="41">
        <f t="shared" si="51"/>
        <v>0</v>
      </c>
      <c r="M220" s="41">
        <f t="shared" ca="1" si="45"/>
        <v>9.7845530226422367E-3</v>
      </c>
      <c r="N220" s="41">
        <f t="shared" ca="1" si="52"/>
        <v>0</v>
      </c>
      <c r="O220" s="102">
        <f t="shared" ca="1" si="53"/>
        <v>0</v>
      </c>
      <c r="P220" s="41">
        <f t="shared" ca="1" si="54"/>
        <v>0</v>
      </c>
      <c r="Q220" s="41">
        <f t="shared" ca="1" si="55"/>
        <v>0</v>
      </c>
      <c r="R220" s="39">
        <f t="shared" ca="1" si="46"/>
        <v>-9.7845530226422367E-3</v>
      </c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</row>
    <row r="221" spans="1:35">
      <c r="A221" s="99"/>
      <c r="B221" s="99"/>
      <c r="C221" s="99"/>
      <c r="D221" s="101">
        <f t="shared" si="43"/>
        <v>0</v>
      </c>
      <c r="E221" s="101">
        <f t="shared" si="43"/>
        <v>0</v>
      </c>
      <c r="F221" s="41">
        <f t="shared" si="44"/>
        <v>0</v>
      </c>
      <c r="G221" s="41">
        <f t="shared" si="44"/>
        <v>0</v>
      </c>
      <c r="H221" s="41">
        <f t="shared" si="47"/>
        <v>0</v>
      </c>
      <c r="I221" s="41">
        <f t="shared" si="48"/>
        <v>0</v>
      </c>
      <c r="J221" s="41">
        <f t="shared" si="49"/>
        <v>0</v>
      </c>
      <c r="K221" s="41">
        <f t="shared" si="50"/>
        <v>0</v>
      </c>
      <c r="L221" s="41">
        <f t="shared" si="51"/>
        <v>0</v>
      </c>
      <c r="M221" s="41">
        <f t="shared" ca="1" si="45"/>
        <v>9.7845530226422367E-3</v>
      </c>
      <c r="N221" s="41">
        <f t="shared" ca="1" si="52"/>
        <v>0</v>
      </c>
      <c r="O221" s="102">
        <f t="shared" ca="1" si="53"/>
        <v>0</v>
      </c>
      <c r="P221" s="41">
        <f t="shared" ca="1" si="54"/>
        <v>0</v>
      </c>
      <c r="Q221" s="41">
        <f t="shared" ca="1" si="55"/>
        <v>0</v>
      </c>
      <c r="R221" s="39">
        <f t="shared" ca="1" si="46"/>
        <v>-9.7845530226422367E-3</v>
      </c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</row>
    <row r="222" spans="1:35">
      <c r="A222" s="99"/>
      <c r="B222" s="99"/>
      <c r="C222" s="99"/>
      <c r="D222" s="101">
        <f t="shared" si="43"/>
        <v>0</v>
      </c>
      <c r="E222" s="101">
        <f t="shared" si="43"/>
        <v>0</v>
      </c>
      <c r="F222" s="41">
        <f t="shared" si="44"/>
        <v>0</v>
      </c>
      <c r="G222" s="41">
        <f t="shared" si="44"/>
        <v>0</v>
      </c>
      <c r="H222" s="41">
        <f t="shared" si="47"/>
        <v>0</v>
      </c>
      <c r="I222" s="41">
        <f t="shared" si="48"/>
        <v>0</v>
      </c>
      <c r="J222" s="41">
        <f t="shared" si="49"/>
        <v>0</v>
      </c>
      <c r="K222" s="41">
        <f t="shared" si="50"/>
        <v>0</v>
      </c>
      <c r="L222" s="41">
        <f t="shared" si="51"/>
        <v>0</v>
      </c>
      <c r="M222" s="41">
        <f t="shared" ca="1" si="45"/>
        <v>9.7845530226422367E-3</v>
      </c>
      <c r="N222" s="41">
        <f t="shared" ca="1" si="52"/>
        <v>0</v>
      </c>
      <c r="O222" s="102">
        <f t="shared" ca="1" si="53"/>
        <v>0</v>
      </c>
      <c r="P222" s="41">
        <f t="shared" ca="1" si="54"/>
        <v>0</v>
      </c>
      <c r="Q222" s="41">
        <f t="shared" ca="1" si="55"/>
        <v>0</v>
      </c>
      <c r="R222" s="39">
        <f t="shared" ca="1" si="46"/>
        <v>-9.7845530226422367E-3</v>
      </c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</row>
    <row r="223" spans="1:35">
      <c r="A223" s="99"/>
      <c r="B223" s="99"/>
      <c r="C223" s="99"/>
      <c r="D223" s="101">
        <f t="shared" si="43"/>
        <v>0</v>
      </c>
      <c r="E223" s="101">
        <f t="shared" si="43"/>
        <v>0</v>
      </c>
      <c r="F223" s="41">
        <f t="shared" si="44"/>
        <v>0</v>
      </c>
      <c r="G223" s="41">
        <f t="shared" si="44"/>
        <v>0</v>
      </c>
      <c r="H223" s="41">
        <f t="shared" si="47"/>
        <v>0</v>
      </c>
      <c r="I223" s="41">
        <f t="shared" si="48"/>
        <v>0</v>
      </c>
      <c r="J223" s="41">
        <f t="shared" si="49"/>
        <v>0</v>
      </c>
      <c r="K223" s="41">
        <f t="shared" si="50"/>
        <v>0</v>
      </c>
      <c r="L223" s="41">
        <f t="shared" si="51"/>
        <v>0</v>
      </c>
      <c r="M223" s="41">
        <f t="shared" ca="1" si="45"/>
        <v>9.7845530226422367E-3</v>
      </c>
      <c r="N223" s="41">
        <f t="shared" ca="1" si="52"/>
        <v>0</v>
      </c>
      <c r="O223" s="102">
        <f t="shared" ca="1" si="53"/>
        <v>0</v>
      </c>
      <c r="P223" s="41">
        <f t="shared" ca="1" si="54"/>
        <v>0</v>
      </c>
      <c r="Q223" s="41">
        <f t="shared" ca="1" si="55"/>
        <v>0</v>
      </c>
      <c r="R223" s="39">
        <f t="shared" ca="1" si="46"/>
        <v>-9.7845530226422367E-3</v>
      </c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</row>
    <row r="224" spans="1:35">
      <c r="A224" s="99"/>
      <c r="B224" s="99"/>
      <c r="C224" s="99"/>
      <c r="D224" s="101">
        <f t="shared" si="43"/>
        <v>0</v>
      </c>
      <c r="E224" s="101">
        <f t="shared" si="43"/>
        <v>0</v>
      </c>
      <c r="F224" s="41">
        <f t="shared" si="44"/>
        <v>0</v>
      </c>
      <c r="G224" s="41">
        <f t="shared" si="44"/>
        <v>0</v>
      </c>
      <c r="H224" s="41">
        <f t="shared" si="47"/>
        <v>0</v>
      </c>
      <c r="I224" s="41">
        <f t="shared" si="48"/>
        <v>0</v>
      </c>
      <c r="J224" s="41">
        <f t="shared" si="49"/>
        <v>0</v>
      </c>
      <c r="K224" s="41">
        <f t="shared" si="50"/>
        <v>0</v>
      </c>
      <c r="L224" s="41">
        <f t="shared" si="51"/>
        <v>0</v>
      </c>
      <c r="M224" s="41">
        <f t="shared" ca="1" si="45"/>
        <v>9.7845530226422367E-3</v>
      </c>
      <c r="N224" s="41">
        <f t="shared" ca="1" si="52"/>
        <v>0</v>
      </c>
      <c r="O224" s="102">
        <f t="shared" ca="1" si="53"/>
        <v>0</v>
      </c>
      <c r="P224" s="41">
        <f t="shared" ca="1" si="54"/>
        <v>0</v>
      </c>
      <c r="Q224" s="41">
        <f t="shared" ca="1" si="55"/>
        <v>0</v>
      </c>
      <c r="R224" s="39">
        <f t="shared" ca="1" si="46"/>
        <v>-9.7845530226422367E-3</v>
      </c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</row>
    <row r="225" spans="1:35">
      <c r="A225" s="99"/>
      <c r="B225" s="99"/>
      <c r="C225" s="99"/>
      <c r="D225" s="101">
        <f t="shared" si="43"/>
        <v>0</v>
      </c>
      <c r="E225" s="101">
        <f t="shared" si="43"/>
        <v>0</v>
      </c>
      <c r="F225" s="41">
        <f t="shared" si="44"/>
        <v>0</v>
      </c>
      <c r="G225" s="41">
        <f t="shared" si="44"/>
        <v>0</v>
      </c>
      <c r="H225" s="41">
        <f t="shared" si="47"/>
        <v>0</v>
      </c>
      <c r="I225" s="41">
        <f t="shared" si="48"/>
        <v>0</v>
      </c>
      <c r="J225" s="41">
        <f t="shared" si="49"/>
        <v>0</v>
      </c>
      <c r="K225" s="41">
        <f t="shared" si="50"/>
        <v>0</v>
      </c>
      <c r="L225" s="41">
        <f t="shared" si="51"/>
        <v>0</v>
      </c>
      <c r="M225" s="41">
        <f t="shared" ca="1" si="45"/>
        <v>9.7845530226422367E-3</v>
      </c>
      <c r="N225" s="41">
        <f t="shared" ca="1" si="52"/>
        <v>0</v>
      </c>
      <c r="O225" s="102">
        <f t="shared" ca="1" si="53"/>
        <v>0</v>
      </c>
      <c r="P225" s="41">
        <f t="shared" ca="1" si="54"/>
        <v>0</v>
      </c>
      <c r="Q225" s="41">
        <f t="shared" ca="1" si="55"/>
        <v>0</v>
      </c>
      <c r="R225" s="39">
        <f t="shared" ca="1" si="46"/>
        <v>-9.7845530226422367E-3</v>
      </c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</row>
    <row r="226" spans="1:35">
      <c r="A226" s="99"/>
      <c r="B226" s="99"/>
      <c r="C226" s="99"/>
      <c r="D226" s="101">
        <f t="shared" si="43"/>
        <v>0</v>
      </c>
      <c r="E226" s="101">
        <f t="shared" si="43"/>
        <v>0</v>
      </c>
      <c r="F226" s="41">
        <f t="shared" si="44"/>
        <v>0</v>
      </c>
      <c r="G226" s="41">
        <f t="shared" si="44"/>
        <v>0</v>
      </c>
      <c r="H226" s="41">
        <f t="shared" si="47"/>
        <v>0</v>
      </c>
      <c r="I226" s="41">
        <f t="shared" si="48"/>
        <v>0</v>
      </c>
      <c r="J226" s="41">
        <f t="shared" si="49"/>
        <v>0</v>
      </c>
      <c r="K226" s="41">
        <f t="shared" si="50"/>
        <v>0</v>
      </c>
      <c r="L226" s="41">
        <f t="shared" si="51"/>
        <v>0</v>
      </c>
      <c r="M226" s="41">
        <f t="shared" ca="1" si="45"/>
        <v>9.7845530226422367E-3</v>
      </c>
      <c r="N226" s="41">
        <f t="shared" ca="1" si="52"/>
        <v>0</v>
      </c>
      <c r="O226" s="102">
        <f t="shared" ca="1" si="53"/>
        <v>0</v>
      </c>
      <c r="P226" s="41">
        <f t="shared" ca="1" si="54"/>
        <v>0</v>
      </c>
      <c r="Q226" s="41">
        <f t="shared" ca="1" si="55"/>
        <v>0</v>
      </c>
      <c r="R226" s="39">
        <f t="shared" ca="1" si="46"/>
        <v>-9.7845530226422367E-3</v>
      </c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</row>
    <row r="227" spans="1:35">
      <c r="A227" s="99"/>
      <c r="B227" s="99"/>
      <c r="C227" s="99"/>
      <c r="D227" s="101">
        <f t="shared" si="43"/>
        <v>0</v>
      </c>
      <c r="E227" s="101">
        <f t="shared" si="43"/>
        <v>0</v>
      </c>
      <c r="F227" s="41">
        <f t="shared" si="44"/>
        <v>0</v>
      </c>
      <c r="G227" s="41">
        <f t="shared" si="44"/>
        <v>0</v>
      </c>
      <c r="H227" s="41">
        <f t="shared" si="47"/>
        <v>0</v>
      </c>
      <c r="I227" s="41">
        <f t="shared" si="48"/>
        <v>0</v>
      </c>
      <c r="J227" s="41">
        <f t="shared" si="49"/>
        <v>0</v>
      </c>
      <c r="K227" s="41">
        <f t="shared" si="50"/>
        <v>0</v>
      </c>
      <c r="L227" s="41">
        <f t="shared" si="51"/>
        <v>0</v>
      </c>
      <c r="M227" s="41">
        <f t="shared" ca="1" si="45"/>
        <v>9.7845530226422367E-3</v>
      </c>
      <c r="N227" s="41">
        <f t="shared" ca="1" si="52"/>
        <v>0</v>
      </c>
      <c r="O227" s="102">
        <f t="shared" ca="1" si="53"/>
        <v>0</v>
      </c>
      <c r="P227" s="41">
        <f t="shared" ca="1" si="54"/>
        <v>0</v>
      </c>
      <c r="Q227" s="41">
        <f t="shared" ca="1" si="55"/>
        <v>0</v>
      </c>
      <c r="R227" s="39">
        <f t="shared" ca="1" si="46"/>
        <v>-9.7845530226422367E-3</v>
      </c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</row>
    <row r="228" spans="1:35">
      <c r="A228" s="99"/>
      <c r="B228" s="99"/>
      <c r="C228" s="99"/>
      <c r="D228" s="101">
        <f t="shared" si="43"/>
        <v>0</v>
      </c>
      <c r="E228" s="101">
        <f t="shared" si="43"/>
        <v>0</v>
      </c>
      <c r="F228" s="41">
        <f t="shared" si="44"/>
        <v>0</v>
      </c>
      <c r="G228" s="41">
        <f t="shared" si="44"/>
        <v>0</v>
      </c>
      <c r="H228" s="41">
        <f t="shared" si="47"/>
        <v>0</v>
      </c>
      <c r="I228" s="41">
        <f t="shared" si="48"/>
        <v>0</v>
      </c>
      <c r="J228" s="41">
        <f t="shared" si="49"/>
        <v>0</v>
      </c>
      <c r="K228" s="41">
        <f t="shared" si="50"/>
        <v>0</v>
      </c>
      <c r="L228" s="41">
        <f t="shared" si="51"/>
        <v>0</v>
      </c>
      <c r="M228" s="41">
        <f t="shared" ca="1" si="45"/>
        <v>9.7845530226422367E-3</v>
      </c>
      <c r="N228" s="41">
        <f t="shared" ca="1" si="52"/>
        <v>0</v>
      </c>
      <c r="O228" s="102">
        <f t="shared" ca="1" si="53"/>
        <v>0</v>
      </c>
      <c r="P228" s="41">
        <f t="shared" ca="1" si="54"/>
        <v>0</v>
      </c>
      <c r="Q228" s="41">
        <f t="shared" ca="1" si="55"/>
        <v>0</v>
      </c>
      <c r="R228" s="39">
        <f t="shared" ca="1" si="46"/>
        <v>-9.7845530226422367E-3</v>
      </c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</row>
    <row r="229" spans="1:35">
      <c r="A229" s="99"/>
      <c r="B229" s="99"/>
      <c r="C229" s="99"/>
      <c r="D229" s="101">
        <f t="shared" si="43"/>
        <v>0</v>
      </c>
      <c r="E229" s="101">
        <f t="shared" si="43"/>
        <v>0</v>
      </c>
      <c r="F229" s="41">
        <f t="shared" si="44"/>
        <v>0</v>
      </c>
      <c r="G229" s="41">
        <f t="shared" si="44"/>
        <v>0</v>
      </c>
      <c r="H229" s="41">
        <f t="shared" si="47"/>
        <v>0</v>
      </c>
      <c r="I229" s="41">
        <f t="shared" si="48"/>
        <v>0</v>
      </c>
      <c r="J229" s="41">
        <f t="shared" si="49"/>
        <v>0</v>
      </c>
      <c r="K229" s="41">
        <f t="shared" si="50"/>
        <v>0</v>
      </c>
      <c r="L229" s="41">
        <f t="shared" si="51"/>
        <v>0</v>
      </c>
      <c r="M229" s="41">
        <f t="shared" ca="1" si="45"/>
        <v>9.7845530226422367E-3</v>
      </c>
      <c r="N229" s="41">
        <f t="shared" ca="1" si="52"/>
        <v>0</v>
      </c>
      <c r="O229" s="102">
        <f t="shared" ca="1" si="53"/>
        <v>0</v>
      </c>
      <c r="P229" s="41">
        <f t="shared" ca="1" si="54"/>
        <v>0</v>
      </c>
      <c r="Q229" s="41">
        <f t="shared" ca="1" si="55"/>
        <v>0</v>
      </c>
      <c r="R229" s="39">
        <f t="shared" ca="1" si="46"/>
        <v>-9.7845530226422367E-3</v>
      </c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</row>
    <row r="230" spans="1:35">
      <c r="A230" s="99"/>
      <c r="B230" s="99"/>
      <c r="C230" s="99"/>
      <c r="D230" s="101">
        <f t="shared" si="43"/>
        <v>0</v>
      </c>
      <c r="E230" s="101">
        <f t="shared" si="43"/>
        <v>0</v>
      </c>
      <c r="F230" s="41">
        <f t="shared" si="44"/>
        <v>0</v>
      </c>
      <c r="G230" s="41">
        <f t="shared" si="44"/>
        <v>0</v>
      </c>
      <c r="H230" s="41">
        <f t="shared" si="47"/>
        <v>0</v>
      </c>
      <c r="I230" s="41">
        <f t="shared" si="48"/>
        <v>0</v>
      </c>
      <c r="J230" s="41">
        <f t="shared" si="49"/>
        <v>0</v>
      </c>
      <c r="K230" s="41">
        <f t="shared" si="50"/>
        <v>0</v>
      </c>
      <c r="L230" s="41">
        <f t="shared" si="51"/>
        <v>0</v>
      </c>
      <c r="M230" s="41">
        <f t="shared" ca="1" si="45"/>
        <v>9.7845530226422367E-3</v>
      </c>
      <c r="N230" s="41">
        <f t="shared" ca="1" si="52"/>
        <v>0</v>
      </c>
      <c r="O230" s="102">
        <f t="shared" ca="1" si="53"/>
        <v>0</v>
      </c>
      <c r="P230" s="41">
        <f t="shared" ca="1" si="54"/>
        <v>0</v>
      </c>
      <c r="Q230" s="41">
        <f t="shared" ca="1" si="55"/>
        <v>0</v>
      </c>
      <c r="R230" s="39">
        <f t="shared" ca="1" si="46"/>
        <v>-9.7845530226422367E-3</v>
      </c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</row>
    <row r="231" spans="1:35">
      <c r="A231" s="99"/>
      <c r="B231" s="99"/>
      <c r="C231" s="99"/>
      <c r="D231" s="101">
        <f t="shared" si="43"/>
        <v>0</v>
      </c>
      <c r="E231" s="101">
        <f t="shared" si="43"/>
        <v>0</v>
      </c>
      <c r="F231" s="41">
        <f t="shared" si="44"/>
        <v>0</v>
      </c>
      <c r="G231" s="41">
        <f t="shared" si="44"/>
        <v>0</v>
      </c>
      <c r="H231" s="41">
        <f t="shared" si="47"/>
        <v>0</v>
      </c>
      <c r="I231" s="41">
        <f t="shared" si="48"/>
        <v>0</v>
      </c>
      <c r="J231" s="41">
        <f t="shared" si="49"/>
        <v>0</v>
      </c>
      <c r="K231" s="41">
        <f t="shared" si="50"/>
        <v>0</v>
      </c>
      <c r="L231" s="41">
        <f t="shared" si="51"/>
        <v>0</v>
      </c>
      <c r="M231" s="41">
        <f t="shared" ca="1" si="45"/>
        <v>9.7845530226422367E-3</v>
      </c>
      <c r="N231" s="41">
        <f t="shared" ca="1" si="52"/>
        <v>0</v>
      </c>
      <c r="O231" s="102">
        <f t="shared" ca="1" si="53"/>
        <v>0</v>
      </c>
      <c r="P231" s="41">
        <f t="shared" ca="1" si="54"/>
        <v>0</v>
      </c>
      <c r="Q231" s="41">
        <f t="shared" ca="1" si="55"/>
        <v>0</v>
      </c>
      <c r="R231" s="39">
        <f t="shared" ca="1" si="46"/>
        <v>-9.7845530226422367E-3</v>
      </c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</row>
    <row r="232" spans="1:35">
      <c r="A232" s="99"/>
      <c r="B232" s="99"/>
      <c r="C232" s="99"/>
      <c r="D232" s="101">
        <f t="shared" si="43"/>
        <v>0</v>
      </c>
      <c r="E232" s="101">
        <f t="shared" si="43"/>
        <v>0</v>
      </c>
      <c r="F232" s="41">
        <f t="shared" si="44"/>
        <v>0</v>
      </c>
      <c r="G232" s="41">
        <f t="shared" si="44"/>
        <v>0</v>
      </c>
      <c r="H232" s="41">
        <f t="shared" si="47"/>
        <v>0</v>
      </c>
      <c r="I232" s="41">
        <f t="shared" si="48"/>
        <v>0</v>
      </c>
      <c r="J232" s="41">
        <f t="shared" si="49"/>
        <v>0</v>
      </c>
      <c r="K232" s="41">
        <f t="shared" si="50"/>
        <v>0</v>
      </c>
      <c r="L232" s="41">
        <f t="shared" si="51"/>
        <v>0</v>
      </c>
      <c r="M232" s="41">
        <f t="shared" ca="1" si="45"/>
        <v>9.7845530226422367E-3</v>
      </c>
      <c r="N232" s="41">
        <f t="shared" ca="1" si="52"/>
        <v>0</v>
      </c>
      <c r="O232" s="102">
        <f t="shared" ca="1" si="53"/>
        <v>0</v>
      </c>
      <c r="P232" s="41">
        <f t="shared" ca="1" si="54"/>
        <v>0</v>
      </c>
      <c r="Q232" s="41">
        <f t="shared" ca="1" si="55"/>
        <v>0</v>
      </c>
      <c r="R232" s="39">
        <f t="shared" ca="1" si="46"/>
        <v>-9.7845530226422367E-3</v>
      </c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</row>
    <row r="233" spans="1:35">
      <c r="A233" s="99"/>
      <c r="B233" s="99"/>
      <c r="C233" s="99"/>
      <c r="D233" s="101">
        <f t="shared" si="43"/>
        <v>0</v>
      </c>
      <c r="E233" s="101">
        <f t="shared" si="43"/>
        <v>0</v>
      </c>
      <c r="F233" s="41">
        <f t="shared" si="44"/>
        <v>0</v>
      </c>
      <c r="G233" s="41">
        <f t="shared" si="44"/>
        <v>0</v>
      </c>
      <c r="H233" s="41">
        <f t="shared" si="47"/>
        <v>0</v>
      </c>
      <c r="I233" s="41">
        <f t="shared" si="48"/>
        <v>0</v>
      </c>
      <c r="J233" s="41">
        <f t="shared" si="49"/>
        <v>0</v>
      </c>
      <c r="K233" s="41">
        <f t="shared" si="50"/>
        <v>0</v>
      </c>
      <c r="L233" s="41">
        <f t="shared" si="51"/>
        <v>0</v>
      </c>
      <c r="M233" s="41">
        <f t="shared" ca="1" si="45"/>
        <v>9.7845530226422367E-3</v>
      </c>
      <c r="N233" s="41">
        <f t="shared" ca="1" si="52"/>
        <v>0</v>
      </c>
      <c r="O233" s="102">
        <f t="shared" ca="1" si="53"/>
        <v>0</v>
      </c>
      <c r="P233" s="41">
        <f t="shared" ca="1" si="54"/>
        <v>0</v>
      </c>
      <c r="Q233" s="41">
        <f t="shared" ca="1" si="55"/>
        <v>0</v>
      </c>
      <c r="R233" s="39">
        <f t="shared" ca="1" si="46"/>
        <v>-9.7845530226422367E-3</v>
      </c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</row>
    <row r="234" spans="1:35">
      <c r="A234" s="99"/>
      <c r="B234" s="99"/>
      <c r="C234" s="99"/>
      <c r="D234" s="101">
        <f t="shared" si="43"/>
        <v>0</v>
      </c>
      <c r="E234" s="101">
        <f t="shared" si="43"/>
        <v>0</v>
      </c>
      <c r="F234" s="41">
        <f t="shared" si="44"/>
        <v>0</v>
      </c>
      <c r="G234" s="41">
        <f t="shared" si="44"/>
        <v>0</v>
      </c>
      <c r="H234" s="41">
        <f t="shared" si="47"/>
        <v>0</v>
      </c>
      <c r="I234" s="41">
        <f t="shared" si="48"/>
        <v>0</v>
      </c>
      <c r="J234" s="41">
        <f t="shared" si="49"/>
        <v>0</v>
      </c>
      <c r="K234" s="41">
        <f t="shared" si="50"/>
        <v>0</v>
      </c>
      <c r="L234" s="41">
        <f t="shared" si="51"/>
        <v>0</v>
      </c>
      <c r="M234" s="41">
        <f t="shared" ca="1" si="45"/>
        <v>9.7845530226422367E-3</v>
      </c>
      <c r="N234" s="41">
        <f t="shared" ca="1" si="52"/>
        <v>0</v>
      </c>
      <c r="O234" s="102">
        <f t="shared" ca="1" si="53"/>
        <v>0</v>
      </c>
      <c r="P234" s="41">
        <f t="shared" ca="1" si="54"/>
        <v>0</v>
      </c>
      <c r="Q234" s="41">
        <f t="shared" ca="1" si="55"/>
        <v>0</v>
      </c>
      <c r="R234" s="39">
        <f t="shared" ca="1" si="46"/>
        <v>-9.7845530226422367E-3</v>
      </c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</row>
    <row r="235" spans="1:35">
      <c r="A235" s="99"/>
      <c r="B235" s="99"/>
      <c r="C235" s="99"/>
      <c r="D235" s="101">
        <f t="shared" si="43"/>
        <v>0</v>
      </c>
      <c r="E235" s="101">
        <f t="shared" si="43"/>
        <v>0</v>
      </c>
      <c r="F235" s="41">
        <f t="shared" si="44"/>
        <v>0</v>
      </c>
      <c r="G235" s="41">
        <f t="shared" si="44"/>
        <v>0</v>
      </c>
      <c r="H235" s="41">
        <f t="shared" si="47"/>
        <v>0</v>
      </c>
      <c r="I235" s="41">
        <f t="shared" si="48"/>
        <v>0</v>
      </c>
      <c r="J235" s="41">
        <f t="shared" si="49"/>
        <v>0</v>
      </c>
      <c r="K235" s="41">
        <f t="shared" si="50"/>
        <v>0</v>
      </c>
      <c r="L235" s="41">
        <f t="shared" si="51"/>
        <v>0</v>
      </c>
      <c r="M235" s="41">
        <f t="shared" ca="1" si="45"/>
        <v>9.7845530226422367E-3</v>
      </c>
      <c r="N235" s="41">
        <f t="shared" ca="1" si="52"/>
        <v>0</v>
      </c>
      <c r="O235" s="102">
        <f t="shared" ca="1" si="53"/>
        <v>0</v>
      </c>
      <c r="P235" s="41">
        <f t="shared" ca="1" si="54"/>
        <v>0</v>
      </c>
      <c r="Q235" s="41">
        <f t="shared" ca="1" si="55"/>
        <v>0</v>
      </c>
      <c r="R235" s="39">
        <f t="shared" ca="1" si="46"/>
        <v>-9.7845530226422367E-3</v>
      </c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</row>
    <row r="236" spans="1:35">
      <c r="A236" s="99"/>
      <c r="B236" s="99"/>
      <c r="C236" s="99"/>
      <c r="D236" s="101">
        <f t="shared" si="43"/>
        <v>0</v>
      </c>
      <c r="E236" s="101">
        <f t="shared" si="43"/>
        <v>0</v>
      </c>
      <c r="F236" s="41">
        <f t="shared" si="44"/>
        <v>0</v>
      </c>
      <c r="G236" s="41">
        <f t="shared" si="44"/>
        <v>0</v>
      </c>
      <c r="H236" s="41">
        <f t="shared" si="47"/>
        <v>0</v>
      </c>
      <c r="I236" s="41">
        <f t="shared" si="48"/>
        <v>0</v>
      </c>
      <c r="J236" s="41">
        <f t="shared" si="49"/>
        <v>0</v>
      </c>
      <c r="K236" s="41">
        <f t="shared" si="50"/>
        <v>0</v>
      </c>
      <c r="L236" s="41">
        <f t="shared" si="51"/>
        <v>0</v>
      </c>
      <c r="M236" s="41">
        <f t="shared" ca="1" si="45"/>
        <v>9.7845530226422367E-3</v>
      </c>
      <c r="N236" s="41">
        <f t="shared" ca="1" si="52"/>
        <v>0</v>
      </c>
      <c r="O236" s="102">
        <f t="shared" ca="1" si="53"/>
        <v>0</v>
      </c>
      <c r="P236" s="41">
        <f t="shared" ca="1" si="54"/>
        <v>0</v>
      </c>
      <c r="Q236" s="41">
        <f t="shared" ca="1" si="55"/>
        <v>0</v>
      </c>
      <c r="R236" s="39">
        <f t="shared" ca="1" si="46"/>
        <v>-9.7845530226422367E-3</v>
      </c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</row>
    <row r="237" spans="1:35">
      <c r="A237" s="99"/>
      <c r="B237" s="99"/>
      <c r="C237" s="99"/>
      <c r="D237" s="101">
        <f t="shared" si="43"/>
        <v>0</v>
      </c>
      <c r="E237" s="101">
        <f t="shared" si="43"/>
        <v>0</v>
      </c>
      <c r="F237" s="41">
        <f t="shared" si="44"/>
        <v>0</v>
      </c>
      <c r="G237" s="41">
        <f t="shared" si="44"/>
        <v>0</v>
      </c>
      <c r="H237" s="41">
        <f t="shared" si="47"/>
        <v>0</v>
      </c>
      <c r="I237" s="41">
        <f t="shared" si="48"/>
        <v>0</v>
      </c>
      <c r="J237" s="41">
        <f t="shared" si="49"/>
        <v>0</v>
      </c>
      <c r="K237" s="41">
        <f t="shared" si="50"/>
        <v>0</v>
      </c>
      <c r="L237" s="41">
        <f t="shared" si="51"/>
        <v>0</v>
      </c>
      <c r="M237" s="41">
        <f t="shared" ca="1" si="45"/>
        <v>9.7845530226422367E-3</v>
      </c>
      <c r="N237" s="41">
        <f t="shared" ca="1" si="52"/>
        <v>0</v>
      </c>
      <c r="O237" s="102">
        <f t="shared" ca="1" si="53"/>
        <v>0</v>
      </c>
      <c r="P237" s="41">
        <f t="shared" ca="1" si="54"/>
        <v>0</v>
      </c>
      <c r="Q237" s="41">
        <f t="shared" ca="1" si="55"/>
        <v>0</v>
      </c>
      <c r="R237" s="39">
        <f t="shared" ca="1" si="46"/>
        <v>-9.7845530226422367E-3</v>
      </c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</row>
    <row r="238" spans="1:35">
      <c r="A238" s="99"/>
      <c r="B238" s="99"/>
      <c r="C238" s="99"/>
      <c r="D238" s="101">
        <f t="shared" si="43"/>
        <v>0</v>
      </c>
      <c r="E238" s="101">
        <f t="shared" si="43"/>
        <v>0</v>
      </c>
      <c r="F238" s="41">
        <f t="shared" si="44"/>
        <v>0</v>
      </c>
      <c r="G238" s="41">
        <f t="shared" si="44"/>
        <v>0</v>
      </c>
      <c r="H238" s="41">
        <f t="shared" si="47"/>
        <v>0</v>
      </c>
      <c r="I238" s="41">
        <f t="shared" si="48"/>
        <v>0</v>
      </c>
      <c r="J238" s="41">
        <f t="shared" si="49"/>
        <v>0</v>
      </c>
      <c r="K238" s="41">
        <f t="shared" si="50"/>
        <v>0</v>
      </c>
      <c r="L238" s="41">
        <f t="shared" si="51"/>
        <v>0</v>
      </c>
      <c r="M238" s="41">
        <f t="shared" ca="1" si="45"/>
        <v>9.7845530226422367E-3</v>
      </c>
      <c r="N238" s="41">
        <f t="shared" ca="1" si="52"/>
        <v>0</v>
      </c>
      <c r="O238" s="102">
        <f t="shared" ca="1" si="53"/>
        <v>0</v>
      </c>
      <c r="P238" s="41">
        <f t="shared" ca="1" si="54"/>
        <v>0</v>
      </c>
      <c r="Q238" s="41">
        <f t="shared" ca="1" si="55"/>
        <v>0</v>
      </c>
      <c r="R238" s="39">
        <f t="shared" ca="1" si="46"/>
        <v>-9.7845530226422367E-3</v>
      </c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</row>
    <row r="239" spans="1:35">
      <c r="A239" s="99"/>
      <c r="B239" s="99"/>
      <c r="C239" s="99"/>
      <c r="D239" s="101">
        <f t="shared" si="43"/>
        <v>0</v>
      </c>
      <c r="E239" s="101">
        <f t="shared" si="43"/>
        <v>0</v>
      </c>
      <c r="F239" s="41">
        <f t="shared" si="44"/>
        <v>0</v>
      </c>
      <c r="G239" s="41">
        <f t="shared" si="44"/>
        <v>0</v>
      </c>
      <c r="H239" s="41">
        <f t="shared" si="47"/>
        <v>0</v>
      </c>
      <c r="I239" s="41">
        <f t="shared" si="48"/>
        <v>0</v>
      </c>
      <c r="J239" s="41">
        <f t="shared" si="49"/>
        <v>0</v>
      </c>
      <c r="K239" s="41">
        <f t="shared" si="50"/>
        <v>0</v>
      </c>
      <c r="L239" s="41">
        <f t="shared" si="51"/>
        <v>0</v>
      </c>
      <c r="M239" s="41">
        <f t="shared" ca="1" si="45"/>
        <v>9.7845530226422367E-3</v>
      </c>
      <c r="N239" s="41">
        <f t="shared" ca="1" si="52"/>
        <v>0</v>
      </c>
      <c r="O239" s="102">
        <f t="shared" ca="1" si="53"/>
        <v>0</v>
      </c>
      <c r="P239" s="41">
        <f t="shared" ca="1" si="54"/>
        <v>0</v>
      </c>
      <c r="Q239" s="41">
        <f t="shared" ca="1" si="55"/>
        <v>0</v>
      </c>
      <c r="R239" s="39">
        <f t="shared" ca="1" si="46"/>
        <v>-9.7845530226422367E-3</v>
      </c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</row>
    <row r="240" spans="1:35">
      <c r="A240" s="99"/>
      <c r="B240" s="99"/>
      <c r="C240" s="99"/>
      <c r="D240" s="101">
        <f t="shared" si="43"/>
        <v>0</v>
      </c>
      <c r="E240" s="101">
        <f t="shared" si="43"/>
        <v>0</v>
      </c>
      <c r="F240" s="41">
        <f t="shared" si="44"/>
        <v>0</v>
      </c>
      <c r="G240" s="41">
        <f t="shared" si="44"/>
        <v>0</v>
      </c>
      <c r="H240" s="41">
        <f t="shared" si="47"/>
        <v>0</v>
      </c>
      <c r="I240" s="41">
        <f t="shared" si="48"/>
        <v>0</v>
      </c>
      <c r="J240" s="41">
        <f t="shared" si="49"/>
        <v>0</v>
      </c>
      <c r="K240" s="41">
        <f t="shared" si="50"/>
        <v>0</v>
      </c>
      <c r="L240" s="41">
        <f t="shared" si="51"/>
        <v>0</v>
      </c>
      <c r="M240" s="41">
        <f t="shared" ca="1" si="45"/>
        <v>9.7845530226422367E-3</v>
      </c>
      <c r="N240" s="41">
        <f t="shared" ca="1" si="52"/>
        <v>0</v>
      </c>
      <c r="O240" s="102">
        <f t="shared" ca="1" si="53"/>
        <v>0</v>
      </c>
      <c r="P240" s="41">
        <f t="shared" ca="1" si="54"/>
        <v>0</v>
      </c>
      <c r="Q240" s="41">
        <f t="shared" ca="1" si="55"/>
        <v>0</v>
      </c>
      <c r="R240" s="39">
        <f t="shared" ca="1" si="46"/>
        <v>-9.7845530226422367E-3</v>
      </c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</row>
    <row r="241" spans="1:35">
      <c r="A241" s="99"/>
      <c r="B241" s="99"/>
      <c r="C241" s="99"/>
      <c r="D241" s="101">
        <f t="shared" si="43"/>
        <v>0</v>
      </c>
      <c r="E241" s="101">
        <f t="shared" si="43"/>
        <v>0</v>
      </c>
      <c r="F241" s="41">
        <f t="shared" si="44"/>
        <v>0</v>
      </c>
      <c r="G241" s="41">
        <f t="shared" si="44"/>
        <v>0</v>
      </c>
      <c r="H241" s="41">
        <f t="shared" si="47"/>
        <v>0</v>
      </c>
      <c r="I241" s="41">
        <f t="shared" si="48"/>
        <v>0</v>
      </c>
      <c r="J241" s="41">
        <f t="shared" si="49"/>
        <v>0</v>
      </c>
      <c r="K241" s="41">
        <f t="shared" si="50"/>
        <v>0</v>
      </c>
      <c r="L241" s="41">
        <f t="shared" si="51"/>
        <v>0</v>
      </c>
      <c r="M241" s="41">
        <f t="shared" ca="1" si="45"/>
        <v>9.7845530226422367E-3</v>
      </c>
      <c r="N241" s="41">
        <f t="shared" ca="1" si="52"/>
        <v>0</v>
      </c>
      <c r="O241" s="102">
        <f t="shared" ca="1" si="53"/>
        <v>0</v>
      </c>
      <c r="P241" s="41">
        <f t="shared" ca="1" si="54"/>
        <v>0</v>
      </c>
      <c r="Q241" s="41">
        <f t="shared" ca="1" si="55"/>
        <v>0</v>
      </c>
      <c r="R241" s="39">
        <f t="shared" ca="1" si="46"/>
        <v>-9.7845530226422367E-3</v>
      </c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</row>
    <row r="242" spans="1:35">
      <c r="A242" s="99"/>
      <c r="B242" s="99"/>
      <c r="C242" s="99"/>
      <c r="D242" s="101">
        <f t="shared" ref="D242:E305" si="56">A242/A$18</f>
        <v>0</v>
      </c>
      <c r="E242" s="101">
        <f t="shared" si="56"/>
        <v>0</v>
      </c>
      <c r="F242" s="41">
        <f t="shared" ref="F242:G305" si="57">$C242*D242</f>
        <v>0</v>
      </c>
      <c r="G242" s="41">
        <f t="shared" si="57"/>
        <v>0</v>
      </c>
      <c r="H242" s="41">
        <f t="shared" si="47"/>
        <v>0</v>
      </c>
      <c r="I242" s="41">
        <f t="shared" si="48"/>
        <v>0</v>
      </c>
      <c r="J242" s="41">
        <f t="shared" si="49"/>
        <v>0</v>
      </c>
      <c r="K242" s="41">
        <f t="shared" si="50"/>
        <v>0</v>
      </c>
      <c r="L242" s="41">
        <f t="shared" si="51"/>
        <v>0</v>
      </c>
      <c r="M242" s="41">
        <f t="shared" ca="1" si="45"/>
        <v>9.7845530226422367E-3</v>
      </c>
      <c r="N242" s="41">
        <f t="shared" ca="1" si="52"/>
        <v>0</v>
      </c>
      <c r="O242" s="102">
        <f t="shared" ca="1" si="53"/>
        <v>0</v>
      </c>
      <c r="P242" s="41">
        <f t="shared" ca="1" si="54"/>
        <v>0</v>
      </c>
      <c r="Q242" s="41">
        <f t="shared" ca="1" si="55"/>
        <v>0</v>
      </c>
      <c r="R242" s="39">
        <f t="shared" ca="1" si="46"/>
        <v>-9.7845530226422367E-3</v>
      </c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</row>
    <row r="243" spans="1:35">
      <c r="A243" s="99"/>
      <c r="B243" s="99"/>
      <c r="C243" s="99"/>
      <c r="D243" s="101">
        <f t="shared" si="56"/>
        <v>0</v>
      </c>
      <c r="E243" s="101">
        <f t="shared" si="56"/>
        <v>0</v>
      </c>
      <c r="F243" s="41">
        <f t="shared" si="57"/>
        <v>0</v>
      </c>
      <c r="G243" s="41">
        <f t="shared" si="57"/>
        <v>0</v>
      </c>
      <c r="H243" s="41">
        <f t="shared" si="47"/>
        <v>0</v>
      </c>
      <c r="I243" s="41">
        <f t="shared" si="48"/>
        <v>0</v>
      </c>
      <c r="J243" s="41">
        <f t="shared" si="49"/>
        <v>0</v>
      </c>
      <c r="K243" s="41">
        <f t="shared" si="50"/>
        <v>0</v>
      </c>
      <c r="L243" s="41">
        <f t="shared" si="51"/>
        <v>0</v>
      </c>
      <c r="M243" s="41">
        <f t="shared" ca="1" si="45"/>
        <v>9.7845530226422367E-3</v>
      </c>
      <c r="N243" s="41">
        <f t="shared" ca="1" si="52"/>
        <v>0</v>
      </c>
      <c r="O243" s="102">
        <f t="shared" ca="1" si="53"/>
        <v>0</v>
      </c>
      <c r="P243" s="41">
        <f t="shared" ca="1" si="54"/>
        <v>0</v>
      </c>
      <c r="Q243" s="41">
        <f t="shared" ca="1" si="55"/>
        <v>0</v>
      </c>
      <c r="R243" s="39">
        <f t="shared" ca="1" si="46"/>
        <v>-9.7845530226422367E-3</v>
      </c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</row>
    <row r="244" spans="1:35">
      <c r="A244" s="99"/>
      <c r="B244" s="99"/>
      <c r="C244" s="99"/>
      <c r="D244" s="101">
        <f t="shared" si="56"/>
        <v>0</v>
      </c>
      <c r="E244" s="101">
        <f t="shared" si="56"/>
        <v>0</v>
      </c>
      <c r="F244" s="41">
        <f t="shared" si="57"/>
        <v>0</v>
      </c>
      <c r="G244" s="41">
        <f t="shared" si="57"/>
        <v>0</v>
      </c>
      <c r="H244" s="41">
        <f t="shared" si="47"/>
        <v>0</v>
      </c>
      <c r="I244" s="41">
        <f t="shared" si="48"/>
        <v>0</v>
      </c>
      <c r="J244" s="41">
        <f t="shared" si="49"/>
        <v>0</v>
      </c>
      <c r="K244" s="41">
        <f t="shared" si="50"/>
        <v>0</v>
      </c>
      <c r="L244" s="41">
        <f t="shared" si="51"/>
        <v>0</v>
      </c>
      <c r="M244" s="41">
        <f t="shared" ca="1" si="45"/>
        <v>9.7845530226422367E-3</v>
      </c>
      <c r="N244" s="41">
        <f t="shared" ca="1" si="52"/>
        <v>0</v>
      </c>
      <c r="O244" s="102">
        <f t="shared" ca="1" si="53"/>
        <v>0</v>
      </c>
      <c r="P244" s="41">
        <f t="shared" ca="1" si="54"/>
        <v>0</v>
      </c>
      <c r="Q244" s="41">
        <f t="shared" ca="1" si="55"/>
        <v>0</v>
      </c>
      <c r="R244" s="39">
        <f t="shared" ca="1" si="46"/>
        <v>-9.7845530226422367E-3</v>
      </c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</row>
    <row r="245" spans="1:35">
      <c r="A245" s="99"/>
      <c r="B245" s="99"/>
      <c r="C245" s="99"/>
      <c r="D245" s="101">
        <f t="shared" si="56"/>
        <v>0</v>
      </c>
      <c r="E245" s="101">
        <f t="shared" si="56"/>
        <v>0</v>
      </c>
      <c r="F245" s="41">
        <f t="shared" si="57"/>
        <v>0</v>
      </c>
      <c r="G245" s="41">
        <f t="shared" si="57"/>
        <v>0</v>
      </c>
      <c r="H245" s="41">
        <f t="shared" si="47"/>
        <v>0</v>
      </c>
      <c r="I245" s="41">
        <f t="shared" si="48"/>
        <v>0</v>
      </c>
      <c r="J245" s="41">
        <f t="shared" si="49"/>
        <v>0</v>
      </c>
      <c r="K245" s="41">
        <f t="shared" si="50"/>
        <v>0</v>
      </c>
      <c r="L245" s="41">
        <f t="shared" si="51"/>
        <v>0</v>
      </c>
      <c r="M245" s="41">
        <f t="shared" ca="1" si="45"/>
        <v>9.7845530226422367E-3</v>
      </c>
      <c r="N245" s="41">
        <f t="shared" ca="1" si="52"/>
        <v>0</v>
      </c>
      <c r="O245" s="102">
        <f t="shared" ca="1" si="53"/>
        <v>0</v>
      </c>
      <c r="P245" s="41">
        <f t="shared" ca="1" si="54"/>
        <v>0</v>
      </c>
      <c r="Q245" s="41">
        <f t="shared" ca="1" si="55"/>
        <v>0</v>
      </c>
      <c r="R245" s="39">
        <f t="shared" ca="1" si="46"/>
        <v>-9.7845530226422367E-3</v>
      </c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</row>
    <row r="246" spans="1:35">
      <c r="A246" s="99"/>
      <c r="B246" s="99"/>
      <c r="C246" s="99"/>
      <c r="D246" s="101">
        <f t="shared" si="56"/>
        <v>0</v>
      </c>
      <c r="E246" s="101">
        <f t="shared" si="56"/>
        <v>0</v>
      </c>
      <c r="F246" s="41">
        <f t="shared" si="57"/>
        <v>0</v>
      </c>
      <c r="G246" s="41">
        <f t="shared" si="57"/>
        <v>0</v>
      </c>
      <c r="H246" s="41">
        <f t="shared" si="47"/>
        <v>0</v>
      </c>
      <c r="I246" s="41">
        <f t="shared" si="48"/>
        <v>0</v>
      </c>
      <c r="J246" s="41">
        <f t="shared" si="49"/>
        <v>0</v>
      </c>
      <c r="K246" s="41">
        <f t="shared" si="50"/>
        <v>0</v>
      </c>
      <c r="L246" s="41">
        <f t="shared" si="51"/>
        <v>0</v>
      </c>
      <c r="M246" s="41">
        <f t="shared" ca="1" si="45"/>
        <v>9.7845530226422367E-3</v>
      </c>
      <c r="N246" s="41">
        <f t="shared" ca="1" si="52"/>
        <v>0</v>
      </c>
      <c r="O246" s="102">
        <f t="shared" ca="1" si="53"/>
        <v>0</v>
      </c>
      <c r="P246" s="41">
        <f t="shared" ca="1" si="54"/>
        <v>0</v>
      </c>
      <c r="Q246" s="41">
        <f t="shared" ca="1" si="55"/>
        <v>0</v>
      </c>
      <c r="R246" s="39">
        <f t="shared" ca="1" si="46"/>
        <v>-9.7845530226422367E-3</v>
      </c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</row>
    <row r="247" spans="1:35">
      <c r="A247" s="99"/>
      <c r="B247" s="99"/>
      <c r="C247" s="99"/>
      <c r="D247" s="101">
        <f t="shared" si="56"/>
        <v>0</v>
      </c>
      <c r="E247" s="101">
        <f t="shared" si="56"/>
        <v>0</v>
      </c>
      <c r="F247" s="41">
        <f t="shared" si="57"/>
        <v>0</v>
      </c>
      <c r="G247" s="41">
        <f t="shared" si="57"/>
        <v>0</v>
      </c>
      <c r="H247" s="41">
        <f t="shared" si="47"/>
        <v>0</v>
      </c>
      <c r="I247" s="41">
        <f t="shared" si="48"/>
        <v>0</v>
      </c>
      <c r="J247" s="41">
        <f t="shared" si="49"/>
        <v>0</v>
      </c>
      <c r="K247" s="41">
        <f t="shared" si="50"/>
        <v>0</v>
      </c>
      <c r="L247" s="41">
        <f t="shared" si="51"/>
        <v>0</v>
      </c>
      <c r="M247" s="41">
        <f t="shared" ca="1" si="45"/>
        <v>9.7845530226422367E-3</v>
      </c>
      <c r="N247" s="41">
        <f t="shared" ca="1" si="52"/>
        <v>0</v>
      </c>
      <c r="O247" s="102">
        <f t="shared" ca="1" si="53"/>
        <v>0</v>
      </c>
      <c r="P247" s="41">
        <f t="shared" ca="1" si="54"/>
        <v>0</v>
      </c>
      <c r="Q247" s="41">
        <f t="shared" ca="1" si="55"/>
        <v>0</v>
      </c>
      <c r="R247" s="39">
        <f t="shared" ca="1" si="46"/>
        <v>-9.7845530226422367E-3</v>
      </c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</row>
    <row r="248" spans="1:35">
      <c r="A248" s="99"/>
      <c r="B248" s="99"/>
      <c r="C248" s="99"/>
      <c r="D248" s="101">
        <f t="shared" si="56"/>
        <v>0</v>
      </c>
      <c r="E248" s="101">
        <f t="shared" si="56"/>
        <v>0</v>
      </c>
      <c r="F248" s="41">
        <f t="shared" si="57"/>
        <v>0</v>
      </c>
      <c r="G248" s="41">
        <f t="shared" si="57"/>
        <v>0</v>
      </c>
      <c r="H248" s="41">
        <f t="shared" si="47"/>
        <v>0</v>
      </c>
      <c r="I248" s="41">
        <f t="shared" si="48"/>
        <v>0</v>
      </c>
      <c r="J248" s="41">
        <f t="shared" si="49"/>
        <v>0</v>
      </c>
      <c r="K248" s="41">
        <f t="shared" si="50"/>
        <v>0</v>
      </c>
      <c r="L248" s="41">
        <f t="shared" si="51"/>
        <v>0</v>
      </c>
      <c r="M248" s="41">
        <f t="shared" ca="1" si="45"/>
        <v>9.7845530226422367E-3</v>
      </c>
      <c r="N248" s="41">
        <f t="shared" ca="1" si="52"/>
        <v>0</v>
      </c>
      <c r="O248" s="102">
        <f t="shared" ca="1" si="53"/>
        <v>0</v>
      </c>
      <c r="P248" s="41">
        <f t="shared" ca="1" si="54"/>
        <v>0</v>
      </c>
      <c r="Q248" s="41">
        <f t="shared" ca="1" si="55"/>
        <v>0</v>
      </c>
      <c r="R248" s="39">
        <f t="shared" ca="1" si="46"/>
        <v>-9.7845530226422367E-3</v>
      </c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</row>
    <row r="249" spans="1:35">
      <c r="A249" s="99"/>
      <c r="B249" s="99"/>
      <c r="C249" s="99"/>
      <c r="D249" s="101">
        <f t="shared" si="56"/>
        <v>0</v>
      </c>
      <c r="E249" s="101">
        <f t="shared" si="56"/>
        <v>0</v>
      </c>
      <c r="F249" s="41">
        <f t="shared" si="57"/>
        <v>0</v>
      </c>
      <c r="G249" s="41">
        <f t="shared" si="57"/>
        <v>0</v>
      </c>
      <c r="H249" s="41">
        <f t="shared" si="47"/>
        <v>0</v>
      </c>
      <c r="I249" s="41">
        <f t="shared" si="48"/>
        <v>0</v>
      </c>
      <c r="J249" s="41">
        <f t="shared" si="49"/>
        <v>0</v>
      </c>
      <c r="K249" s="41">
        <f t="shared" si="50"/>
        <v>0</v>
      </c>
      <c r="L249" s="41">
        <f t="shared" si="51"/>
        <v>0</v>
      </c>
      <c r="M249" s="41">
        <f t="shared" ca="1" si="45"/>
        <v>9.7845530226422367E-3</v>
      </c>
      <c r="N249" s="41">
        <f t="shared" ca="1" si="52"/>
        <v>0</v>
      </c>
      <c r="O249" s="102">
        <f t="shared" ca="1" si="53"/>
        <v>0</v>
      </c>
      <c r="P249" s="41">
        <f t="shared" ca="1" si="54"/>
        <v>0</v>
      </c>
      <c r="Q249" s="41">
        <f t="shared" ca="1" si="55"/>
        <v>0</v>
      </c>
      <c r="R249" s="39">
        <f t="shared" ca="1" si="46"/>
        <v>-9.7845530226422367E-3</v>
      </c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</row>
    <row r="250" spans="1:35">
      <c r="A250" s="99"/>
      <c r="B250" s="99"/>
      <c r="C250" s="99"/>
      <c r="D250" s="101">
        <f t="shared" si="56"/>
        <v>0</v>
      </c>
      <c r="E250" s="101">
        <f t="shared" si="56"/>
        <v>0</v>
      </c>
      <c r="F250" s="41">
        <f t="shared" si="57"/>
        <v>0</v>
      </c>
      <c r="G250" s="41">
        <f t="shared" si="57"/>
        <v>0</v>
      </c>
      <c r="H250" s="41">
        <f t="shared" si="47"/>
        <v>0</v>
      </c>
      <c r="I250" s="41">
        <f t="shared" si="48"/>
        <v>0</v>
      </c>
      <c r="J250" s="41">
        <f t="shared" si="49"/>
        <v>0</v>
      </c>
      <c r="K250" s="41">
        <f t="shared" si="50"/>
        <v>0</v>
      </c>
      <c r="L250" s="41">
        <f t="shared" si="51"/>
        <v>0</v>
      </c>
      <c r="M250" s="41">
        <f t="shared" ca="1" si="45"/>
        <v>9.7845530226422367E-3</v>
      </c>
      <c r="N250" s="41">
        <f t="shared" ca="1" si="52"/>
        <v>0</v>
      </c>
      <c r="O250" s="102">
        <f t="shared" ca="1" si="53"/>
        <v>0</v>
      </c>
      <c r="P250" s="41">
        <f t="shared" ca="1" si="54"/>
        <v>0</v>
      </c>
      <c r="Q250" s="41">
        <f t="shared" ca="1" si="55"/>
        <v>0</v>
      </c>
      <c r="R250" s="39">
        <f t="shared" ca="1" si="46"/>
        <v>-9.7845530226422367E-3</v>
      </c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</row>
    <row r="251" spans="1:35">
      <c r="A251" s="99"/>
      <c r="B251" s="99"/>
      <c r="C251" s="99"/>
      <c r="D251" s="101">
        <f t="shared" si="56"/>
        <v>0</v>
      </c>
      <c r="E251" s="101">
        <f t="shared" si="56"/>
        <v>0</v>
      </c>
      <c r="F251" s="41">
        <f t="shared" si="57"/>
        <v>0</v>
      </c>
      <c r="G251" s="41">
        <f t="shared" si="57"/>
        <v>0</v>
      </c>
      <c r="H251" s="41">
        <f t="shared" si="47"/>
        <v>0</v>
      </c>
      <c r="I251" s="41">
        <f t="shared" si="48"/>
        <v>0</v>
      </c>
      <c r="J251" s="41">
        <f t="shared" si="49"/>
        <v>0</v>
      </c>
      <c r="K251" s="41">
        <f t="shared" si="50"/>
        <v>0</v>
      </c>
      <c r="L251" s="41">
        <f t="shared" si="51"/>
        <v>0</v>
      </c>
      <c r="M251" s="41">
        <f t="shared" ca="1" si="45"/>
        <v>9.7845530226422367E-3</v>
      </c>
      <c r="N251" s="41">
        <f t="shared" ca="1" si="52"/>
        <v>0</v>
      </c>
      <c r="O251" s="102">
        <f t="shared" ca="1" si="53"/>
        <v>0</v>
      </c>
      <c r="P251" s="41">
        <f t="shared" ca="1" si="54"/>
        <v>0</v>
      </c>
      <c r="Q251" s="41">
        <f t="shared" ca="1" si="55"/>
        <v>0</v>
      </c>
      <c r="R251" s="39">
        <f t="shared" ca="1" si="46"/>
        <v>-9.7845530226422367E-3</v>
      </c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</row>
    <row r="252" spans="1:35">
      <c r="A252" s="99"/>
      <c r="B252" s="99"/>
      <c r="C252" s="99"/>
      <c r="D252" s="101">
        <f t="shared" si="56"/>
        <v>0</v>
      </c>
      <c r="E252" s="101">
        <f t="shared" si="56"/>
        <v>0</v>
      </c>
      <c r="F252" s="41">
        <f t="shared" si="57"/>
        <v>0</v>
      </c>
      <c r="G252" s="41">
        <f t="shared" si="57"/>
        <v>0</v>
      </c>
      <c r="H252" s="41">
        <f t="shared" si="47"/>
        <v>0</v>
      </c>
      <c r="I252" s="41">
        <f t="shared" si="48"/>
        <v>0</v>
      </c>
      <c r="J252" s="41">
        <f t="shared" si="49"/>
        <v>0</v>
      </c>
      <c r="K252" s="41">
        <f t="shared" si="50"/>
        <v>0</v>
      </c>
      <c r="L252" s="41">
        <f t="shared" si="51"/>
        <v>0</v>
      </c>
      <c r="M252" s="41">
        <f t="shared" ca="1" si="45"/>
        <v>9.7845530226422367E-3</v>
      </c>
      <c r="N252" s="41">
        <f t="shared" ca="1" si="52"/>
        <v>0</v>
      </c>
      <c r="O252" s="102">
        <f t="shared" ca="1" si="53"/>
        <v>0</v>
      </c>
      <c r="P252" s="41">
        <f t="shared" ca="1" si="54"/>
        <v>0</v>
      </c>
      <c r="Q252" s="41">
        <f t="shared" ca="1" si="55"/>
        <v>0</v>
      </c>
      <c r="R252" s="39">
        <f t="shared" ca="1" si="46"/>
        <v>-9.7845530226422367E-3</v>
      </c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</row>
    <row r="253" spans="1:35">
      <c r="A253" s="99"/>
      <c r="B253" s="99"/>
      <c r="C253" s="99"/>
      <c r="D253" s="101">
        <f t="shared" si="56"/>
        <v>0</v>
      </c>
      <c r="E253" s="101">
        <f t="shared" si="56"/>
        <v>0</v>
      </c>
      <c r="F253" s="41">
        <f t="shared" si="57"/>
        <v>0</v>
      </c>
      <c r="G253" s="41">
        <f t="shared" si="57"/>
        <v>0</v>
      </c>
      <c r="H253" s="41">
        <f t="shared" si="47"/>
        <v>0</v>
      </c>
      <c r="I253" s="41">
        <f t="shared" si="48"/>
        <v>0</v>
      </c>
      <c r="J253" s="41">
        <f t="shared" si="49"/>
        <v>0</v>
      </c>
      <c r="K253" s="41">
        <f t="shared" si="50"/>
        <v>0</v>
      </c>
      <c r="L253" s="41">
        <f t="shared" si="51"/>
        <v>0</v>
      </c>
      <c r="M253" s="41">
        <f t="shared" ca="1" si="45"/>
        <v>9.7845530226422367E-3</v>
      </c>
      <c r="N253" s="41">
        <f t="shared" ca="1" si="52"/>
        <v>0</v>
      </c>
      <c r="O253" s="102">
        <f t="shared" ca="1" si="53"/>
        <v>0</v>
      </c>
      <c r="P253" s="41">
        <f t="shared" ca="1" si="54"/>
        <v>0</v>
      </c>
      <c r="Q253" s="41">
        <f t="shared" ca="1" si="55"/>
        <v>0</v>
      </c>
      <c r="R253" s="39">
        <f t="shared" ca="1" si="46"/>
        <v>-9.7845530226422367E-3</v>
      </c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</row>
    <row r="254" spans="1:35">
      <c r="A254" s="99"/>
      <c r="B254" s="99"/>
      <c r="C254" s="99"/>
      <c r="D254" s="101">
        <f t="shared" si="56"/>
        <v>0</v>
      </c>
      <c r="E254" s="101">
        <f t="shared" si="56"/>
        <v>0</v>
      </c>
      <c r="F254" s="41">
        <f t="shared" si="57"/>
        <v>0</v>
      </c>
      <c r="G254" s="41">
        <f t="shared" si="57"/>
        <v>0</v>
      </c>
      <c r="H254" s="41">
        <f t="shared" si="47"/>
        <v>0</v>
      </c>
      <c r="I254" s="41">
        <f t="shared" si="48"/>
        <v>0</v>
      </c>
      <c r="J254" s="41">
        <f t="shared" si="49"/>
        <v>0</v>
      </c>
      <c r="K254" s="41">
        <f t="shared" si="50"/>
        <v>0</v>
      </c>
      <c r="L254" s="41">
        <f t="shared" si="51"/>
        <v>0</v>
      </c>
      <c r="M254" s="41">
        <f t="shared" ca="1" si="45"/>
        <v>9.7845530226422367E-3</v>
      </c>
      <c r="N254" s="41">
        <f t="shared" ca="1" si="52"/>
        <v>0</v>
      </c>
      <c r="O254" s="102">
        <f t="shared" ca="1" si="53"/>
        <v>0</v>
      </c>
      <c r="P254" s="41">
        <f t="shared" ca="1" si="54"/>
        <v>0</v>
      </c>
      <c r="Q254" s="41">
        <f t="shared" ca="1" si="55"/>
        <v>0</v>
      </c>
      <c r="R254" s="39">
        <f t="shared" ca="1" si="46"/>
        <v>-9.7845530226422367E-3</v>
      </c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</row>
    <row r="255" spans="1:35">
      <c r="A255" s="99"/>
      <c r="B255" s="99"/>
      <c r="C255" s="99"/>
      <c r="D255" s="101">
        <f t="shared" si="56"/>
        <v>0</v>
      </c>
      <c r="E255" s="101">
        <f t="shared" si="56"/>
        <v>0</v>
      </c>
      <c r="F255" s="41">
        <f t="shared" si="57"/>
        <v>0</v>
      </c>
      <c r="G255" s="41">
        <f t="shared" si="57"/>
        <v>0</v>
      </c>
      <c r="H255" s="41">
        <f t="shared" si="47"/>
        <v>0</v>
      </c>
      <c r="I255" s="41">
        <f t="shared" si="48"/>
        <v>0</v>
      </c>
      <c r="J255" s="41">
        <f t="shared" si="49"/>
        <v>0</v>
      </c>
      <c r="K255" s="41">
        <f t="shared" si="50"/>
        <v>0</v>
      </c>
      <c r="L255" s="41">
        <f t="shared" si="51"/>
        <v>0</v>
      </c>
      <c r="M255" s="41">
        <f t="shared" ca="1" si="45"/>
        <v>9.7845530226422367E-3</v>
      </c>
      <c r="N255" s="41">
        <f t="shared" ca="1" si="52"/>
        <v>0</v>
      </c>
      <c r="O255" s="102">
        <f t="shared" ca="1" si="53"/>
        <v>0</v>
      </c>
      <c r="P255" s="41">
        <f t="shared" ca="1" si="54"/>
        <v>0</v>
      </c>
      <c r="Q255" s="41">
        <f t="shared" ca="1" si="55"/>
        <v>0</v>
      </c>
      <c r="R255" s="39">
        <f t="shared" ca="1" si="46"/>
        <v>-9.7845530226422367E-3</v>
      </c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</row>
    <row r="256" spans="1:35">
      <c r="A256" s="99"/>
      <c r="B256" s="99"/>
      <c r="C256" s="99"/>
      <c r="D256" s="101">
        <f t="shared" si="56"/>
        <v>0</v>
      </c>
      <c r="E256" s="101">
        <f t="shared" si="56"/>
        <v>0</v>
      </c>
      <c r="F256" s="41">
        <f t="shared" si="57"/>
        <v>0</v>
      </c>
      <c r="G256" s="41">
        <f t="shared" si="57"/>
        <v>0</v>
      </c>
      <c r="H256" s="41">
        <f t="shared" si="47"/>
        <v>0</v>
      </c>
      <c r="I256" s="41">
        <f t="shared" si="48"/>
        <v>0</v>
      </c>
      <c r="J256" s="41">
        <f t="shared" si="49"/>
        <v>0</v>
      </c>
      <c r="K256" s="41">
        <f t="shared" si="50"/>
        <v>0</v>
      </c>
      <c r="L256" s="41">
        <f t="shared" si="51"/>
        <v>0</v>
      </c>
      <c r="M256" s="41">
        <f t="shared" ca="1" si="45"/>
        <v>9.7845530226422367E-3</v>
      </c>
      <c r="N256" s="41">
        <f t="shared" ca="1" si="52"/>
        <v>0</v>
      </c>
      <c r="O256" s="102">
        <f t="shared" ca="1" si="53"/>
        <v>0</v>
      </c>
      <c r="P256" s="41">
        <f t="shared" ca="1" si="54"/>
        <v>0</v>
      </c>
      <c r="Q256" s="41">
        <f t="shared" ca="1" si="55"/>
        <v>0</v>
      </c>
      <c r="R256" s="39">
        <f t="shared" ca="1" si="46"/>
        <v>-9.7845530226422367E-3</v>
      </c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</row>
    <row r="257" spans="1:35">
      <c r="A257" s="99"/>
      <c r="B257" s="99"/>
      <c r="C257" s="99"/>
      <c r="D257" s="101">
        <f t="shared" si="56"/>
        <v>0</v>
      </c>
      <c r="E257" s="101">
        <f t="shared" si="56"/>
        <v>0</v>
      </c>
      <c r="F257" s="41">
        <f t="shared" si="57"/>
        <v>0</v>
      </c>
      <c r="G257" s="41">
        <f t="shared" si="57"/>
        <v>0</v>
      </c>
      <c r="H257" s="41">
        <f t="shared" si="47"/>
        <v>0</v>
      </c>
      <c r="I257" s="41">
        <f t="shared" si="48"/>
        <v>0</v>
      </c>
      <c r="J257" s="41">
        <f t="shared" si="49"/>
        <v>0</v>
      </c>
      <c r="K257" s="41">
        <f t="shared" si="50"/>
        <v>0</v>
      </c>
      <c r="L257" s="41">
        <f t="shared" si="51"/>
        <v>0</v>
      </c>
      <c r="M257" s="41">
        <f t="shared" ca="1" si="45"/>
        <v>9.7845530226422367E-3</v>
      </c>
      <c r="N257" s="41">
        <f t="shared" ca="1" si="52"/>
        <v>0</v>
      </c>
      <c r="O257" s="102">
        <f t="shared" ca="1" si="53"/>
        <v>0</v>
      </c>
      <c r="P257" s="41">
        <f t="shared" ca="1" si="54"/>
        <v>0</v>
      </c>
      <c r="Q257" s="41">
        <f t="shared" ca="1" si="55"/>
        <v>0</v>
      </c>
      <c r="R257" s="39">
        <f t="shared" ca="1" si="46"/>
        <v>-9.7845530226422367E-3</v>
      </c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</row>
    <row r="258" spans="1:35">
      <c r="A258" s="99"/>
      <c r="B258" s="99"/>
      <c r="C258" s="99"/>
      <c r="D258" s="101">
        <f t="shared" si="56"/>
        <v>0</v>
      </c>
      <c r="E258" s="101">
        <f t="shared" si="56"/>
        <v>0</v>
      </c>
      <c r="F258" s="41">
        <f t="shared" si="57"/>
        <v>0</v>
      </c>
      <c r="G258" s="41">
        <f t="shared" si="57"/>
        <v>0</v>
      </c>
      <c r="H258" s="41">
        <f t="shared" si="47"/>
        <v>0</v>
      </c>
      <c r="I258" s="41">
        <f t="shared" si="48"/>
        <v>0</v>
      </c>
      <c r="J258" s="41">
        <f t="shared" si="49"/>
        <v>0</v>
      </c>
      <c r="K258" s="41">
        <f t="shared" si="50"/>
        <v>0</v>
      </c>
      <c r="L258" s="41">
        <f t="shared" si="51"/>
        <v>0</v>
      </c>
      <c r="M258" s="41">
        <f t="shared" ca="1" si="45"/>
        <v>9.7845530226422367E-3</v>
      </c>
      <c r="N258" s="41">
        <f t="shared" ca="1" si="52"/>
        <v>0</v>
      </c>
      <c r="O258" s="102">
        <f t="shared" ca="1" si="53"/>
        <v>0</v>
      </c>
      <c r="P258" s="41">
        <f t="shared" ca="1" si="54"/>
        <v>0</v>
      </c>
      <c r="Q258" s="41">
        <f t="shared" ca="1" si="55"/>
        <v>0</v>
      </c>
      <c r="R258" s="39">
        <f t="shared" ca="1" si="46"/>
        <v>-9.7845530226422367E-3</v>
      </c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</row>
    <row r="259" spans="1:35">
      <c r="A259" s="99"/>
      <c r="B259" s="99"/>
      <c r="C259" s="99"/>
      <c r="D259" s="101">
        <f t="shared" si="56"/>
        <v>0</v>
      </c>
      <c r="E259" s="101">
        <f t="shared" si="56"/>
        <v>0</v>
      </c>
      <c r="F259" s="41">
        <f t="shared" si="57"/>
        <v>0</v>
      </c>
      <c r="G259" s="41">
        <f t="shared" si="57"/>
        <v>0</v>
      </c>
      <c r="H259" s="41">
        <f t="shared" si="47"/>
        <v>0</v>
      </c>
      <c r="I259" s="41">
        <f t="shared" si="48"/>
        <v>0</v>
      </c>
      <c r="J259" s="41">
        <f t="shared" si="49"/>
        <v>0</v>
      </c>
      <c r="K259" s="41">
        <f t="shared" si="50"/>
        <v>0</v>
      </c>
      <c r="L259" s="41">
        <f t="shared" si="51"/>
        <v>0</v>
      </c>
      <c r="M259" s="41">
        <f t="shared" ca="1" si="45"/>
        <v>9.7845530226422367E-3</v>
      </c>
      <c r="N259" s="41">
        <f t="shared" ca="1" si="52"/>
        <v>0</v>
      </c>
      <c r="O259" s="102">
        <f t="shared" ca="1" si="53"/>
        <v>0</v>
      </c>
      <c r="P259" s="41">
        <f t="shared" ca="1" si="54"/>
        <v>0</v>
      </c>
      <c r="Q259" s="41">
        <f t="shared" ca="1" si="55"/>
        <v>0</v>
      </c>
      <c r="R259" s="39">
        <f t="shared" ca="1" si="46"/>
        <v>-9.7845530226422367E-3</v>
      </c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</row>
    <row r="260" spans="1:35">
      <c r="A260" s="99"/>
      <c r="B260" s="99"/>
      <c r="C260" s="99"/>
      <c r="D260" s="101">
        <f t="shared" si="56"/>
        <v>0</v>
      </c>
      <c r="E260" s="101">
        <f t="shared" si="56"/>
        <v>0</v>
      </c>
      <c r="F260" s="41">
        <f t="shared" si="57"/>
        <v>0</v>
      </c>
      <c r="G260" s="41">
        <f t="shared" si="57"/>
        <v>0</v>
      </c>
      <c r="H260" s="41">
        <f t="shared" si="47"/>
        <v>0</v>
      </c>
      <c r="I260" s="41">
        <f t="shared" si="48"/>
        <v>0</v>
      </c>
      <c r="J260" s="41">
        <f t="shared" si="49"/>
        <v>0</v>
      </c>
      <c r="K260" s="41">
        <f t="shared" si="50"/>
        <v>0</v>
      </c>
      <c r="L260" s="41">
        <f t="shared" si="51"/>
        <v>0</v>
      </c>
      <c r="M260" s="41">
        <f t="shared" ca="1" si="45"/>
        <v>9.7845530226422367E-3</v>
      </c>
      <c r="N260" s="41">
        <f t="shared" ca="1" si="52"/>
        <v>0</v>
      </c>
      <c r="O260" s="102">
        <f t="shared" ca="1" si="53"/>
        <v>0</v>
      </c>
      <c r="P260" s="41">
        <f t="shared" ca="1" si="54"/>
        <v>0</v>
      </c>
      <c r="Q260" s="41">
        <f t="shared" ca="1" si="55"/>
        <v>0</v>
      </c>
      <c r="R260" s="39">
        <f t="shared" ca="1" si="46"/>
        <v>-9.7845530226422367E-3</v>
      </c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</row>
    <row r="261" spans="1:35">
      <c r="A261" s="99"/>
      <c r="B261" s="99"/>
      <c r="C261" s="99"/>
      <c r="D261" s="101">
        <f t="shared" si="56"/>
        <v>0</v>
      </c>
      <c r="E261" s="101">
        <f t="shared" si="56"/>
        <v>0</v>
      </c>
      <c r="F261" s="41">
        <f t="shared" si="57"/>
        <v>0</v>
      </c>
      <c r="G261" s="41">
        <f t="shared" si="57"/>
        <v>0</v>
      </c>
      <c r="H261" s="41">
        <f t="shared" si="47"/>
        <v>0</v>
      </c>
      <c r="I261" s="41">
        <f t="shared" si="48"/>
        <v>0</v>
      </c>
      <c r="J261" s="41">
        <f t="shared" si="49"/>
        <v>0</v>
      </c>
      <c r="K261" s="41">
        <f t="shared" si="50"/>
        <v>0</v>
      </c>
      <c r="L261" s="41">
        <f t="shared" si="51"/>
        <v>0</v>
      </c>
      <c r="M261" s="41">
        <f t="shared" ca="1" si="45"/>
        <v>9.7845530226422367E-3</v>
      </c>
      <c r="N261" s="41">
        <f t="shared" ca="1" si="52"/>
        <v>0</v>
      </c>
      <c r="O261" s="102">
        <f t="shared" ca="1" si="53"/>
        <v>0</v>
      </c>
      <c r="P261" s="41">
        <f t="shared" ca="1" si="54"/>
        <v>0</v>
      </c>
      <c r="Q261" s="41">
        <f t="shared" ca="1" si="55"/>
        <v>0</v>
      </c>
      <c r="R261" s="39">
        <f t="shared" ca="1" si="46"/>
        <v>-9.7845530226422367E-3</v>
      </c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</row>
    <row r="262" spans="1:35">
      <c r="A262" s="99"/>
      <c r="B262" s="99"/>
      <c r="C262" s="99"/>
      <c r="D262" s="101">
        <f t="shared" si="56"/>
        <v>0</v>
      </c>
      <c r="E262" s="101">
        <f t="shared" si="56"/>
        <v>0</v>
      </c>
      <c r="F262" s="41">
        <f t="shared" si="57"/>
        <v>0</v>
      </c>
      <c r="G262" s="41">
        <f t="shared" si="57"/>
        <v>0</v>
      </c>
      <c r="H262" s="41">
        <f t="shared" si="47"/>
        <v>0</v>
      </c>
      <c r="I262" s="41">
        <f t="shared" si="48"/>
        <v>0</v>
      </c>
      <c r="J262" s="41">
        <f t="shared" si="49"/>
        <v>0</v>
      </c>
      <c r="K262" s="41">
        <f t="shared" si="50"/>
        <v>0</v>
      </c>
      <c r="L262" s="41">
        <f t="shared" si="51"/>
        <v>0</v>
      </c>
      <c r="M262" s="41">
        <f t="shared" ca="1" si="45"/>
        <v>9.7845530226422367E-3</v>
      </c>
      <c r="N262" s="41">
        <f t="shared" ca="1" si="52"/>
        <v>0</v>
      </c>
      <c r="O262" s="102">
        <f t="shared" ca="1" si="53"/>
        <v>0</v>
      </c>
      <c r="P262" s="41">
        <f t="shared" ca="1" si="54"/>
        <v>0</v>
      </c>
      <c r="Q262" s="41">
        <f t="shared" ca="1" si="55"/>
        <v>0</v>
      </c>
      <c r="R262" s="39">
        <f t="shared" ca="1" si="46"/>
        <v>-9.7845530226422367E-3</v>
      </c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</row>
    <row r="263" spans="1:35">
      <c r="A263" s="99"/>
      <c r="B263" s="99"/>
      <c r="C263" s="99"/>
      <c r="D263" s="101">
        <f t="shared" si="56"/>
        <v>0</v>
      </c>
      <c r="E263" s="101">
        <f t="shared" si="56"/>
        <v>0</v>
      </c>
      <c r="F263" s="41">
        <f t="shared" si="57"/>
        <v>0</v>
      </c>
      <c r="G263" s="41">
        <f t="shared" si="57"/>
        <v>0</v>
      </c>
      <c r="H263" s="41">
        <f t="shared" si="47"/>
        <v>0</v>
      </c>
      <c r="I263" s="41">
        <f t="shared" si="48"/>
        <v>0</v>
      </c>
      <c r="J263" s="41">
        <f t="shared" si="49"/>
        <v>0</v>
      </c>
      <c r="K263" s="41">
        <f t="shared" si="50"/>
        <v>0</v>
      </c>
      <c r="L263" s="41">
        <f t="shared" si="51"/>
        <v>0</v>
      </c>
      <c r="M263" s="41">
        <f t="shared" ca="1" si="45"/>
        <v>9.7845530226422367E-3</v>
      </c>
      <c r="N263" s="41">
        <f t="shared" ca="1" si="52"/>
        <v>0</v>
      </c>
      <c r="O263" s="102">
        <f t="shared" ca="1" si="53"/>
        <v>0</v>
      </c>
      <c r="P263" s="41">
        <f t="shared" ca="1" si="54"/>
        <v>0</v>
      </c>
      <c r="Q263" s="41">
        <f t="shared" ca="1" si="55"/>
        <v>0</v>
      </c>
      <c r="R263" s="39">
        <f t="shared" ca="1" si="46"/>
        <v>-9.7845530226422367E-3</v>
      </c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</row>
    <row r="264" spans="1:35">
      <c r="A264" s="99"/>
      <c r="B264" s="99"/>
      <c r="C264" s="99"/>
      <c r="D264" s="101">
        <f t="shared" si="56"/>
        <v>0</v>
      </c>
      <c r="E264" s="101">
        <f t="shared" si="56"/>
        <v>0</v>
      </c>
      <c r="F264" s="41">
        <f t="shared" si="57"/>
        <v>0</v>
      </c>
      <c r="G264" s="41">
        <f t="shared" si="57"/>
        <v>0</v>
      </c>
      <c r="H264" s="41">
        <f t="shared" si="47"/>
        <v>0</v>
      </c>
      <c r="I264" s="41">
        <f t="shared" si="48"/>
        <v>0</v>
      </c>
      <c r="J264" s="41">
        <f t="shared" si="49"/>
        <v>0</v>
      </c>
      <c r="K264" s="41">
        <f t="shared" si="50"/>
        <v>0</v>
      </c>
      <c r="L264" s="41">
        <f t="shared" si="51"/>
        <v>0</v>
      </c>
      <c r="M264" s="41">
        <f t="shared" ca="1" si="45"/>
        <v>9.7845530226422367E-3</v>
      </c>
      <c r="N264" s="41">
        <f t="shared" ca="1" si="52"/>
        <v>0</v>
      </c>
      <c r="O264" s="102">
        <f t="shared" ca="1" si="53"/>
        <v>0</v>
      </c>
      <c r="P264" s="41">
        <f t="shared" ca="1" si="54"/>
        <v>0</v>
      </c>
      <c r="Q264" s="41">
        <f t="shared" ca="1" si="55"/>
        <v>0</v>
      </c>
      <c r="R264" s="39">
        <f t="shared" ca="1" si="46"/>
        <v>-9.7845530226422367E-3</v>
      </c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</row>
    <row r="265" spans="1:35">
      <c r="A265" s="99"/>
      <c r="B265" s="99"/>
      <c r="C265" s="99"/>
      <c r="D265" s="101">
        <f t="shared" si="56"/>
        <v>0</v>
      </c>
      <c r="E265" s="101">
        <f t="shared" si="56"/>
        <v>0</v>
      </c>
      <c r="F265" s="41">
        <f t="shared" si="57"/>
        <v>0</v>
      </c>
      <c r="G265" s="41">
        <f t="shared" si="57"/>
        <v>0</v>
      </c>
      <c r="H265" s="41">
        <f t="shared" si="47"/>
        <v>0</v>
      </c>
      <c r="I265" s="41">
        <f t="shared" si="48"/>
        <v>0</v>
      </c>
      <c r="J265" s="41">
        <f t="shared" si="49"/>
        <v>0</v>
      </c>
      <c r="K265" s="41">
        <f t="shared" si="50"/>
        <v>0</v>
      </c>
      <c r="L265" s="41">
        <f t="shared" si="51"/>
        <v>0</v>
      </c>
      <c r="M265" s="41">
        <f t="shared" ca="1" si="45"/>
        <v>9.7845530226422367E-3</v>
      </c>
      <c r="N265" s="41">
        <f t="shared" ca="1" si="52"/>
        <v>0</v>
      </c>
      <c r="O265" s="102">
        <f t="shared" ca="1" si="53"/>
        <v>0</v>
      </c>
      <c r="P265" s="41">
        <f t="shared" ca="1" si="54"/>
        <v>0</v>
      </c>
      <c r="Q265" s="41">
        <f t="shared" ca="1" si="55"/>
        <v>0</v>
      </c>
      <c r="R265" s="39">
        <f t="shared" ca="1" si="46"/>
        <v>-9.7845530226422367E-3</v>
      </c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</row>
    <row r="266" spans="1:35">
      <c r="A266" s="99"/>
      <c r="B266" s="99"/>
      <c r="C266" s="99"/>
      <c r="D266" s="101">
        <f t="shared" si="56"/>
        <v>0</v>
      </c>
      <c r="E266" s="101">
        <f t="shared" si="56"/>
        <v>0</v>
      </c>
      <c r="F266" s="41">
        <f t="shared" si="57"/>
        <v>0</v>
      </c>
      <c r="G266" s="41">
        <f t="shared" si="57"/>
        <v>0</v>
      </c>
      <c r="H266" s="41">
        <f t="shared" si="47"/>
        <v>0</v>
      </c>
      <c r="I266" s="41">
        <f t="shared" si="48"/>
        <v>0</v>
      </c>
      <c r="J266" s="41">
        <f t="shared" si="49"/>
        <v>0</v>
      </c>
      <c r="K266" s="41">
        <f t="shared" si="50"/>
        <v>0</v>
      </c>
      <c r="L266" s="41">
        <f t="shared" si="51"/>
        <v>0</v>
      </c>
      <c r="M266" s="41">
        <f t="shared" ca="1" si="45"/>
        <v>9.7845530226422367E-3</v>
      </c>
      <c r="N266" s="41">
        <f t="shared" ca="1" si="52"/>
        <v>0</v>
      </c>
      <c r="O266" s="102">
        <f t="shared" ca="1" si="53"/>
        <v>0</v>
      </c>
      <c r="P266" s="41">
        <f t="shared" ca="1" si="54"/>
        <v>0</v>
      </c>
      <c r="Q266" s="41">
        <f t="shared" ca="1" si="55"/>
        <v>0</v>
      </c>
      <c r="R266" s="39">
        <f t="shared" ca="1" si="46"/>
        <v>-9.7845530226422367E-3</v>
      </c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</row>
    <row r="267" spans="1:35">
      <c r="A267" s="99"/>
      <c r="B267" s="99"/>
      <c r="C267" s="99"/>
      <c r="D267" s="101">
        <f t="shared" si="56"/>
        <v>0</v>
      </c>
      <c r="E267" s="101">
        <f t="shared" si="56"/>
        <v>0</v>
      </c>
      <c r="F267" s="41">
        <f t="shared" si="57"/>
        <v>0</v>
      </c>
      <c r="G267" s="41">
        <f t="shared" si="57"/>
        <v>0</v>
      </c>
      <c r="H267" s="41">
        <f t="shared" si="47"/>
        <v>0</v>
      </c>
      <c r="I267" s="41">
        <f t="shared" si="48"/>
        <v>0</v>
      </c>
      <c r="J267" s="41">
        <f t="shared" si="49"/>
        <v>0</v>
      </c>
      <c r="K267" s="41">
        <f t="shared" si="50"/>
        <v>0</v>
      </c>
      <c r="L267" s="41">
        <f t="shared" si="51"/>
        <v>0</v>
      </c>
      <c r="M267" s="41">
        <f t="shared" ca="1" si="45"/>
        <v>9.7845530226422367E-3</v>
      </c>
      <c r="N267" s="41">
        <f t="shared" ca="1" si="52"/>
        <v>0</v>
      </c>
      <c r="O267" s="102">
        <f t="shared" ca="1" si="53"/>
        <v>0</v>
      </c>
      <c r="P267" s="41">
        <f t="shared" ca="1" si="54"/>
        <v>0</v>
      </c>
      <c r="Q267" s="41">
        <f t="shared" ca="1" si="55"/>
        <v>0</v>
      </c>
      <c r="R267" s="39">
        <f t="shared" ca="1" si="46"/>
        <v>-9.7845530226422367E-3</v>
      </c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</row>
    <row r="268" spans="1:35">
      <c r="A268" s="99"/>
      <c r="B268" s="99"/>
      <c r="C268" s="99"/>
      <c r="D268" s="101">
        <f t="shared" si="56"/>
        <v>0</v>
      </c>
      <c r="E268" s="101">
        <f t="shared" si="56"/>
        <v>0</v>
      </c>
      <c r="F268" s="41">
        <f t="shared" si="57"/>
        <v>0</v>
      </c>
      <c r="G268" s="41">
        <f t="shared" si="57"/>
        <v>0</v>
      </c>
      <c r="H268" s="41">
        <f t="shared" si="47"/>
        <v>0</v>
      </c>
      <c r="I268" s="41">
        <f t="shared" si="48"/>
        <v>0</v>
      </c>
      <c r="J268" s="41">
        <f t="shared" si="49"/>
        <v>0</v>
      </c>
      <c r="K268" s="41">
        <f t="shared" si="50"/>
        <v>0</v>
      </c>
      <c r="L268" s="41">
        <f t="shared" si="51"/>
        <v>0</v>
      </c>
      <c r="M268" s="41">
        <f t="shared" ca="1" si="45"/>
        <v>9.7845530226422367E-3</v>
      </c>
      <c r="N268" s="41">
        <f t="shared" ca="1" si="52"/>
        <v>0</v>
      </c>
      <c r="O268" s="102">
        <f t="shared" ca="1" si="53"/>
        <v>0</v>
      </c>
      <c r="P268" s="41">
        <f t="shared" ca="1" si="54"/>
        <v>0</v>
      </c>
      <c r="Q268" s="41">
        <f t="shared" ca="1" si="55"/>
        <v>0</v>
      </c>
      <c r="R268" s="39">
        <f t="shared" ca="1" si="46"/>
        <v>-9.7845530226422367E-3</v>
      </c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</row>
    <row r="269" spans="1:35">
      <c r="A269" s="99"/>
      <c r="B269" s="99"/>
      <c r="C269" s="99"/>
      <c r="D269" s="101">
        <f t="shared" si="56"/>
        <v>0</v>
      </c>
      <c r="E269" s="101">
        <f t="shared" si="56"/>
        <v>0</v>
      </c>
      <c r="F269" s="41">
        <f t="shared" si="57"/>
        <v>0</v>
      </c>
      <c r="G269" s="41">
        <f t="shared" si="57"/>
        <v>0</v>
      </c>
      <c r="H269" s="41">
        <f t="shared" si="47"/>
        <v>0</v>
      </c>
      <c r="I269" s="41">
        <f t="shared" si="48"/>
        <v>0</v>
      </c>
      <c r="J269" s="41">
        <f t="shared" si="49"/>
        <v>0</v>
      </c>
      <c r="K269" s="41">
        <f t="shared" si="50"/>
        <v>0</v>
      </c>
      <c r="L269" s="41">
        <f t="shared" si="51"/>
        <v>0</v>
      </c>
      <c r="M269" s="41">
        <f t="shared" ca="1" si="45"/>
        <v>9.7845530226422367E-3</v>
      </c>
      <c r="N269" s="41">
        <f t="shared" ca="1" si="52"/>
        <v>0</v>
      </c>
      <c r="O269" s="102">
        <f t="shared" ca="1" si="53"/>
        <v>0</v>
      </c>
      <c r="P269" s="41">
        <f t="shared" ca="1" si="54"/>
        <v>0</v>
      </c>
      <c r="Q269" s="41">
        <f t="shared" ca="1" si="55"/>
        <v>0</v>
      </c>
      <c r="R269" s="39">
        <f t="shared" ca="1" si="46"/>
        <v>-9.7845530226422367E-3</v>
      </c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</row>
    <row r="270" spans="1:35">
      <c r="A270" s="99"/>
      <c r="B270" s="99"/>
      <c r="C270" s="99"/>
      <c r="D270" s="101">
        <f t="shared" si="56"/>
        <v>0</v>
      </c>
      <c r="E270" s="101">
        <f t="shared" si="56"/>
        <v>0</v>
      </c>
      <c r="F270" s="41">
        <f t="shared" si="57"/>
        <v>0</v>
      </c>
      <c r="G270" s="41">
        <f t="shared" si="57"/>
        <v>0</v>
      </c>
      <c r="H270" s="41">
        <f t="shared" si="47"/>
        <v>0</v>
      </c>
      <c r="I270" s="41">
        <f t="shared" si="48"/>
        <v>0</v>
      </c>
      <c r="J270" s="41">
        <f t="shared" si="49"/>
        <v>0</v>
      </c>
      <c r="K270" s="41">
        <f t="shared" si="50"/>
        <v>0</v>
      </c>
      <c r="L270" s="41">
        <f t="shared" si="51"/>
        <v>0</v>
      </c>
      <c r="M270" s="41">
        <f t="shared" ca="1" si="45"/>
        <v>9.7845530226422367E-3</v>
      </c>
      <c r="N270" s="41">
        <f t="shared" ca="1" si="52"/>
        <v>0</v>
      </c>
      <c r="O270" s="102">
        <f t="shared" ca="1" si="53"/>
        <v>0</v>
      </c>
      <c r="P270" s="41">
        <f t="shared" ca="1" si="54"/>
        <v>0</v>
      </c>
      <c r="Q270" s="41">
        <f t="shared" ca="1" si="55"/>
        <v>0</v>
      </c>
      <c r="R270" s="39">
        <f t="shared" ca="1" si="46"/>
        <v>-9.7845530226422367E-3</v>
      </c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</row>
    <row r="271" spans="1:35">
      <c r="A271" s="99"/>
      <c r="B271" s="99"/>
      <c r="C271" s="99"/>
      <c r="D271" s="101">
        <f t="shared" si="56"/>
        <v>0</v>
      </c>
      <c r="E271" s="101">
        <f t="shared" si="56"/>
        <v>0</v>
      </c>
      <c r="F271" s="41">
        <f t="shared" si="57"/>
        <v>0</v>
      </c>
      <c r="G271" s="41">
        <f t="shared" si="57"/>
        <v>0</v>
      </c>
      <c r="H271" s="41">
        <f t="shared" si="47"/>
        <v>0</v>
      </c>
      <c r="I271" s="41">
        <f t="shared" si="48"/>
        <v>0</v>
      </c>
      <c r="J271" s="41">
        <f t="shared" si="49"/>
        <v>0</v>
      </c>
      <c r="K271" s="41">
        <f t="shared" si="50"/>
        <v>0</v>
      </c>
      <c r="L271" s="41">
        <f t="shared" si="51"/>
        <v>0</v>
      </c>
      <c r="M271" s="41">
        <f t="shared" ca="1" si="45"/>
        <v>9.7845530226422367E-3</v>
      </c>
      <c r="N271" s="41">
        <f t="shared" ca="1" si="52"/>
        <v>0</v>
      </c>
      <c r="O271" s="102">
        <f t="shared" ca="1" si="53"/>
        <v>0</v>
      </c>
      <c r="P271" s="41">
        <f t="shared" ca="1" si="54"/>
        <v>0</v>
      </c>
      <c r="Q271" s="41">
        <f t="shared" ca="1" si="55"/>
        <v>0</v>
      </c>
      <c r="R271" s="39">
        <f t="shared" ca="1" si="46"/>
        <v>-9.7845530226422367E-3</v>
      </c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</row>
    <row r="272" spans="1:35">
      <c r="A272" s="99"/>
      <c r="B272" s="99"/>
      <c r="C272" s="99"/>
      <c r="D272" s="101">
        <f t="shared" si="56"/>
        <v>0</v>
      </c>
      <c r="E272" s="101">
        <f t="shared" si="56"/>
        <v>0</v>
      </c>
      <c r="F272" s="41">
        <f t="shared" si="57"/>
        <v>0</v>
      </c>
      <c r="G272" s="41">
        <f t="shared" si="57"/>
        <v>0</v>
      </c>
      <c r="H272" s="41">
        <f t="shared" si="47"/>
        <v>0</v>
      </c>
      <c r="I272" s="41">
        <f t="shared" si="48"/>
        <v>0</v>
      </c>
      <c r="J272" s="41">
        <f t="shared" si="49"/>
        <v>0</v>
      </c>
      <c r="K272" s="41">
        <f t="shared" si="50"/>
        <v>0</v>
      </c>
      <c r="L272" s="41">
        <f t="shared" si="51"/>
        <v>0</v>
      </c>
      <c r="M272" s="41">
        <f t="shared" ca="1" si="45"/>
        <v>9.7845530226422367E-3</v>
      </c>
      <c r="N272" s="41">
        <f t="shared" ca="1" si="52"/>
        <v>0</v>
      </c>
      <c r="O272" s="102">
        <f t="shared" ca="1" si="53"/>
        <v>0</v>
      </c>
      <c r="P272" s="41">
        <f t="shared" ca="1" si="54"/>
        <v>0</v>
      </c>
      <c r="Q272" s="41">
        <f t="shared" ca="1" si="55"/>
        <v>0</v>
      </c>
      <c r="R272" s="39">
        <f t="shared" ca="1" si="46"/>
        <v>-9.7845530226422367E-3</v>
      </c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</row>
    <row r="273" spans="1:35">
      <c r="A273" s="99"/>
      <c r="B273" s="99"/>
      <c r="C273" s="99"/>
      <c r="D273" s="101">
        <f t="shared" si="56"/>
        <v>0</v>
      </c>
      <c r="E273" s="101">
        <f t="shared" si="56"/>
        <v>0</v>
      </c>
      <c r="F273" s="41">
        <f t="shared" si="57"/>
        <v>0</v>
      </c>
      <c r="G273" s="41">
        <f t="shared" si="57"/>
        <v>0</v>
      </c>
      <c r="H273" s="41">
        <f t="shared" si="47"/>
        <v>0</v>
      </c>
      <c r="I273" s="41">
        <f t="shared" si="48"/>
        <v>0</v>
      </c>
      <c r="J273" s="41">
        <f t="shared" si="49"/>
        <v>0</v>
      </c>
      <c r="K273" s="41">
        <f t="shared" si="50"/>
        <v>0</v>
      </c>
      <c r="L273" s="41">
        <f t="shared" si="51"/>
        <v>0</v>
      </c>
      <c r="M273" s="41">
        <f t="shared" ca="1" si="45"/>
        <v>9.7845530226422367E-3</v>
      </c>
      <c r="N273" s="41">
        <f t="shared" ca="1" si="52"/>
        <v>0</v>
      </c>
      <c r="O273" s="102">
        <f t="shared" ca="1" si="53"/>
        <v>0</v>
      </c>
      <c r="P273" s="41">
        <f t="shared" ca="1" si="54"/>
        <v>0</v>
      </c>
      <c r="Q273" s="41">
        <f t="shared" ca="1" si="55"/>
        <v>0</v>
      </c>
      <c r="R273" s="39">
        <f t="shared" ca="1" si="46"/>
        <v>-9.7845530226422367E-3</v>
      </c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</row>
    <row r="274" spans="1:35">
      <c r="A274" s="99"/>
      <c r="B274" s="99"/>
      <c r="C274" s="99"/>
      <c r="D274" s="101">
        <f t="shared" si="56"/>
        <v>0</v>
      </c>
      <c r="E274" s="101">
        <f t="shared" si="56"/>
        <v>0</v>
      </c>
      <c r="F274" s="41">
        <f t="shared" si="57"/>
        <v>0</v>
      </c>
      <c r="G274" s="41">
        <f t="shared" si="57"/>
        <v>0</v>
      </c>
      <c r="H274" s="41">
        <f t="shared" si="47"/>
        <v>0</v>
      </c>
      <c r="I274" s="41">
        <f t="shared" si="48"/>
        <v>0</v>
      </c>
      <c r="J274" s="41">
        <f t="shared" si="49"/>
        <v>0</v>
      </c>
      <c r="K274" s="41">
        <f t="shared" si="50"/>
        <v>0</v>
      </c>
      <c r="L274" s="41">
        <f t="shared" si="51"/>
        <v>0</v>
      </c>
      <c r="M274" s="41">
        <f t="shared" ca="1" si="45"/>
        <v>9.7845530226422367E-3</v>
      </c>
      <c r="N274" s="41">
        <f t="shared" ca="1" si="52"/>
        <v>0</v>
      </c>
      <c r="O274" s="102">
        <f t="shared" ca="1" si="53"/>
        <v>0</v>
      </c>
      <c r="P274" s="41">
        <f t="shared" ca="1" si="54"/>
        <v>0</v>
      </c>
      <c r="Q274" s="41">
        <f t="shared" ca="1" si="55"/>
        <v>0</v>
      </c>
      <c r="R274" s="39">
        <f t="shared" ca="1" si="46"/>
        <v>-9.7845530226422367E-3</v>
      </c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</row>
    <row r="275" spans="1:35">
      <c r="A275" s="99"/>
      <c r="B275" s="99"/>
      <c r="C275" s="99"/>
      <c r="D275" s="101">
        <f t="shared" si="56"/>
        <v>0</v>
      </c>
      <c r="E275" s="101">
        <f t="shared" si="56"/>
        <v>0</v>
      </c>
      <c r="F275" s="41">
        <f t="shared" si="57"/>
        <v>0</v>
      </c>
      <c r="G275" s="41">
        <f t="shared" si="57"/>
        <v>0</v>
      </c>
      <c r="H275" s="41">
        <f t="shared" si="47"/>
        <v>0</v>
      </c>
      <c r="I275" s="41">
        <f t="shared" si="48"/>
        <v>0</v>
      </c>
      <c r="J275" s="41">
        <f t="shared" si="49"/>
        <v>0</v>
      </c>
      <c r="K275" s="41">
        <f t="shared" si="50"/>
        <v>0</v>
      </c>
      <c r="L275" s="41">
        <f t="shared" si="51"/>
        <v>0</v>
      </c>
      <c r="M275" s="41">
        <f t="shared" ca="1" si="45"/>
        <v>9.7845530226422367E-3</v>
      </c>
      <c r="N275" s="41">
        <f t="shared" ca="1" si="52"/>
        <v>0</v>
      </c>
      <c r="O275" s="102">
        <f t="shared" ca="1" si="53"/>
        <v>0</v>
      </c>
      <c r="P275" s="41">
        <f t="shared" ca="1" si="54"/>
        <v>0</v>
      </c>
      <c r="Q275" s="41">
        <f t="shared" ca="1" si="55"/>
        <v>0</v>
      </c>
      <c r="R275" s="39">
        <f t="shared" ca="1" si="46"/>
        <v>-9.7845530226422367E-3</v>
      </c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</row>
    <row r="276" spans="1:35">
      <c r="A276" s="99"/>
      <c r="B276" s="99"/>
      <c r="C276" s="99"/>
      <c r="D276" s="101">
        <f t="shared" si="56"/>
        <v>0</v>
      </c>
      <c r="E276" s="101">
        <f t="shared" si="56"/>
        <v>0</v>
      </c>
      <c r="F276" s="41">
        <f t="shared" si="57"/>
        <v>0</v>
      </c>
      <c r="G276" s="41">
        <f t="shared" si="57"/>
        <v>0</v>
      </c>
      <c r="H276" s="41">
        <f t="shared" si="47"/>
        <v>0</v>
      </c>
      <c r="I276" s="41">
        <f t="shared" si="48"/>
        <v>0</v>
      </c>
      <c r="J276" s="41">
        <f t="shared" si="49"/>
        <v>0</v>
      </c>
      <c r="K276" s="41">
        <f t="shared" si="50"/>
        <v>0</v>
      </c>
      <c r="L276" s="41">
        <f t="shared" si="51"/>
        <v>0</v>
      </c>
      <c r="M276" s="41">
        <f t="shared" ca="1" si="45"/>
        <v>9.7845530226422367E-3</v>
      </c>
      <c r="N276" s="41">
        <f t="shared" ca="1" si="52"/>
        <v>0</v>
      </c>
      <c r="O276" s="102">
        <f t="shared" ca="1" si="53"/>
        <v>0</v>
      </c>
      <c r="P276" s="41">
        <f t="shared" ca="1" si="54"/>
        <v>0</v>
      </c>
      <c r="Q276" s="41">
        <f t="shared" ca="1" si="55"/>
        <v>0</v>
      </c>
      <c r="R276" s="39">
        <f t="shared" ca="1" si="46"/>
        <v>-9.7845530226422367E-3</v>
      </c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</row>
    <row r="277" spans="1:35">
      <c r="A277" s="99"/>
      <c r="B277" s="99"/>
      <c r="C277" s="99"/>
      <c r="D277" s="101">
        <f t="shared" si="56"/>
        <v>0</v>
      </c>
      <c r="E277" s="101">
        <f t="shared" si="56"/>
        <v>0</v>
      </c>
      <c r="F277" s="41">
        <f t="shared" si="57"/>
        <v>0</v>
      </c>
      <c r="G277" s="41">
        <f t="shared" si="57"/>
        <v>0</v>
      </c>
      <c r="H277" s="41">
        <f t="shared" si="47"/>
        <v>0</v>
      </c>
      <c r="I277" s="41">
        <f t="shared" si="48"/>
        <v>0</v>
      </c>
      <c r="J277" s="41">
        <f t="shared" si="49"/>
        <v>0</v>
      </c>
      <c r="K277" s="41">
        <f t="shared" si="50"/>
        <v>0</v>
      </c>
      <c r="L277" s="41">
        <f t="shared" si="51"/>
        <v>0</v>
      </c>
      <c r="M277" s="41">
        <f t="shared" ref="M277:M306" ca="1" si="58">+E$4+E$5*D277+E$6*D277^2</f>
        <v>9.7845530226422367E-3</v>
      </c>
      <c r="N277" s="41">
        <f t="shared" ca="1" si="52"/>
        <v>0</v>
      </c>
      <c r="O277" s="102">
        <f t="shared" ca="1" si="53"/>
        <v>0</v>
      </c>
      <c r="P277" s="41">
        <f t="shared" ca="1" si="54"/>
        <v>0</v>
      </c>
      <c r="Q277" s="41">
        <f t="shared" ca="1" si="55"/>
        <v>0</v>
      </c>
      <c r="R277" s="39">
        <f t="shared" ref="R277:R306" ca="1" si="59">+E277-M277</f>
        <v>-9.7845530226422367E-3</v>
      </c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</row>
    <row r="278" spans="1:35">
      <c r="A278" s="99"/>
      <c r="B278" s="99"/>
      <c r="C278" s="99"/>
      <c r="D278" s="101">
        <f t="shared" si="56"/>
        <v>0</v>
      </c>
      <c r="E278" s="101">
        <f t="shared" si="56"/>
        <v>0</v>
      </c>
      <c r="F278" s="41">
        <f t="shared" si="57"/>
        <v>0</v>
      </c>
      <c r="G278" s="41">
        <f t="shared" si="57"/>
        <v>0</v>
      </c>
      <c r="H278" s="41">
        <f t="shared" ref="H278:H306" si="60">C278*D278*D278</f>
        <v>0</v>
      </c>
      <c r="I278" s="41">
        <f t="shared" ref="I278:I306" si="61">C278*D278*D278*D278</f>
        <v>0</v>
      </c>
      <c r="J278" s="41">
        <f t="shared" ref="J278:J306" si="62">C278*D278*D278*D278*D278</f>
        <v>0</v>
      </c>
      <c r="K278" s="41">
        <f t="shared" ref="K278:K306" si="63">C278*E278*D278</f>
        <v>0</v>
      </c>
      <c r="L278" s="41">
        <f t="shared" ref="L278:L306" si="64">C278*E278*D278*D278</f>
        <v>0</v>
      </c>
      <c r="M278" s="41">
        <f t="shared" ca="1" si="58"/>
        <v>9.7845530226422367E-3</v>
      </c>
      <c r="N278" s="41">
        <f t="shared" ref="N278:N305" ca="1" si="65">C278*(M278-E278)^2</f>
        <v>0</v>
      </c>
      <c r="O278" s="102">
        <f t="shared" ref="O278:O306" ca="1" si="66">(C278*O$1-O$2*F278+O$3*H278)^2</f>
        <v>0</v>
      </c>
      <c r="P278" s="41">
        <f t="shared" ref="P278:P305" ca="1" si="67">(-C278*O$2+O$4*F278-O$5*H278)^2</f>
        <v>0</v>
      </c>
      <c r="Q278" s="41">
        <f t="shared" ref="Q278:Q306" ca="1" si="68">+(C278*O$3-F278*O$5+H278*O$6)^2</f>
        <v>0</v>
      </c>
      <c r="R278" s="39">
        <f t="shared" ca="1" si="59"/>
        <v>-9.7845530226422367E-3</v>
      </c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</row>
    <row r="279" spans="1:35">
      <c r="A279" s="99"/>
      <c r="B279" s="99"/>
      <c r="C279" s="99"/>
      <c r="D279" s="101">
        <f t="shared" si="56"/>
        <v>0</v>
      </c>
      <c r="E279" s="101">
        <f t="shared" si="56"/>
        <v>0</v>
      </c>
      <c r="F279" s="41">
        <f t="shared" si="57"/>
        <v>0</v>
      </c>
      <c r="G279" s="41">
        <f t="shared" si="57"/>
        <v>0</v>
      </c>
      <c r="H279" s="41">
        <f t="shared" si="60"/>
        <v>0</v>
      </c>
      <c r="I279" s="41">
        <f t="shared" si="61"/>
        <v>0</v>
      </c>
      <c r="J279" s="41">
        <f t="shared" si="62"/>
        <v>0</v>
      </c>
      <c r="K279" s="41">
        <f t="shared" si="63"/>
        <v>0</v>
      </c>
      <c r="L279" s="41">
        <f t="shared" si="64"/>
        <v>0</v>
      </c>
      <c r="M279" s="41">
        <f t="shared" ca="1" si="58"/>
        <v>9.7845530226422367E-3</v>
      </c>
      <c r="N279" s="41">
        <f t="shared" ca="1" si="65"/>
        <v>0</v>
      </c>
      <c r="O279" s="102">
        <f t="shared" ca="1" si="66"/>
        <v>0</v>
      </c>
      <c r="P279" s="41">
        <f t="shared" ca="1" si="67"/>
        <v>0</v>
      </c>
      <c r="Q279" s="41">
        <f t="shared" ca="1" si="68"/>
        <v>0</v>
      </c>
      <c r="R279" s="39">
        <f t="shared" ca="1" si="59"/>
        <v>-9.7845530226422367E-3</v>
      </c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</row>
    <row r="280" spans="1:35">
      <c r="A280" s="99"/>
      <c r="B280" s="99"/>
      <c r="C280" s="99"/>
      <c r="D280" s="101">
        <f t="shared" si="56"/>
        <v>0</v>
      </c>
      <c r="E280" s="101">
        <f t="shared" si="56"/>
        <v>0</v>
      </c>
      <c r="F280" s="41">
        <f t="shared" si="57"/>
        <v>0</v>
      </c>
      <c r="G280" s="41">
        <f t="shared" si="57"/>
        <v>0</v>
      </c>
      <c r="H280" s="41">
        <f t="shared" si="60"/>
        <v>0</v>
      </c>
      <c r="I280" s="41">
        <f t="shared" si="61"/>
        <v>0</v>
      </c>
      <c r="J280" s="41">
        <f t="shared" si="62"/>
        <v>0</v>
      </c>
      <c r="K280" s="41">
        <f t="shared" si="63"/>
        <v>0</v>
      </c>
      <c r="L280" s="41">
        <f t="shared" si="64"/>
        <v>0</v>
      </c>
      <c r="M280" s="41">
        <f t="shared" ca="1" si="58"/>
        <v>9.7845530226422367E-3</v>
      </c>
      <c r="N280" s="41">
        <f t="shared" ca="1" si="65"/>
        <v>0</v>
      </c>
      <c r="O280" s="102">
        <f t="shared" ca="1" si="66"/>
        <v>0</v>
      </c>
      <c r="P280" s="41">
        <f t="shared" ca="1" si="67"/>
        <v>0</v>
      </c>
      <c r="Q280" s="41">
        <f t="shared" ca="1" si="68"/>
        <v>0</v>
      </c>
      <c r="R280" s="39">
        <f t="shared" ca="1" si="59"/>
        <v>-9.7845530226422367E-3</v>
      </c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</row>
    <row r="281" spans="1:35">
      <c r="A281" s="99"/>
      <c r="B281" s="99"/>
      <c r="C281" s="99"/>
      <c r="D281" s="101">
        <f t="shared" si="56"/>
        <v>0</v>
      </c>
      <c r="E281" s="101">
        <f t="shared" si="56"/>
        <v>0</v>
      </c>
      <c r="F281" s="41">
        <f t="shared" si="57"/>
        <v>0</v>
      </c>
      <c r="G281" s="41">
        <f t="shared" si="57"/>
        <v>0</v>
      </c>
      <c r="H281" s="41">
        <f t="shared" si="60"/>
        <v>0</v>
      </c>
      <c r="I281" s="41">
        <f t="shared" si="61"/>
        <v>0</v>
      </c>
      <c r="J281" s="41">
        <f t="shared" si="62"/>
        <v>0</v>
      </c>
      <c r="K281" s="41">
        <f t="shared" si="63"/>
        <v>0</v>
      </c>
      <c r="L281" s="41">
        <f t="shared" si="64"/>
        <v>0</v>
      </c>
      <c r="M281" s="41">
        <f t="shared" ca="1" si="58"/>
        <v>9.7845530226422367E-3</v>
      </c>
      <c r="N281" s="41">
        <f t="shared" ca="1" si="65"/>
        <v>0</v>
      </c>
      <c r="O281" s="102">
        <f t="shared" ca="1" si="66"/>
        <v>0</v>
      </c>
      <c r="P281" s="41">
        <f t="shared" ca="1" si="67"/>
        <v>0</v>
      </c>
      <c r="Q281" s="41">
        <f t="shared" ca="1" si="68"/>
        <v>0</v>
      </c>
      <c r="R281" s="39">
        <f t="shared" ca="1" si="59"/>
        <v>-9.7845530226422367E-3</v>
      </c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</row>
    <row r="282" spans="1:35">
      <c r="A282" s="99"/>
      <c r="B282" s="99"/>
      <c r="C282" s="99"/>
      <c r="D282" s="101">
        <f t="shared" si="56"/>
        <v>0</v>
      </c>
      <c r="E282" s="101">
        <f t="shared" si="56"/>
        <v>0</v>
      </c>
      <c r="F282" s="41">
        <f t="shared" si="57"/>
        <v>0</v>
      </c>
      <c r="G282" s="41">
        <f t="shared" si="57"/>
        <v>0</v>
      </c>
      <c r="H282" s="41">
        <f t="shared" si="60"/>
        <v>0</v>
      </c>
      <c r="I282" s="41">
        <f t="shared" si="61"/>
        <v>0</v>
      </c>
      <c r="J282" s="41">
        <f t="shared" si="62"/>
        <v>0</v>
      </c>
      <c r="K282" s="41">
        <f t="shared" si="63"/>
        <v>0</v>
      </c>
      <c r="L282" s="41">
        <f t="shared" si="64"/>
        <v>0</v>
      </c>
      <c r="M282" s="41">
        <f t="shared" ca="1" si="58"/>
        <v>9.7845530226422367E-3</v>
      </c>
      <c r="N282" s="41">
        <f t="shared" ca="1" si="65"/>
        <v>0</v>
      </c>
      <c r="O282" s="102">
        <f t="shared" ca="1" si="66"/>
        <v>0</v>
      </c>
      <c r="P282" s="41">
        <f t="shared" ca="1" si="67"/>
        <v>0</v>
      </c>
      <c r="Q282" s="41">
        <f t="shared" ca="1" si="68"/>
        <v>0</v>
      </c>
      <c r="R282" s="39">
        <f t="shared" ca="1" si="59"/>
        <v>-9.7845530226422367E-3</v>
      </c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</row>
    <row r="283" spans="1:35">
      <c r="A283" s="99"/>
      <c r="B283" s="99"/>
      <c r="C283" s="99"/>
      <c r="D283" s="101">
        <f t="shared" si="56"/>
        <v>0</v>
      </c>
      <c r="E283" s="101">
        <f t="shared" si="56"/>
        <v>0</v>
      </c>
      <c r="F283" s="41">
        <f t="shared" si="57"/>
        <v>0</v>
      </c>
      <c r="G283" s="41">
        <f t="shared" si="57"/>
        <v>0</v>
      </c>
      <c r="H283" s="41">
        <f t="shared" si="60"/>
        <v>0</v>
      </c>
      <c r="I283" s="41">
        <f t="shared" si="61"/>
        <v>0</v>
      </c>
      <c r="J283" s="41">
        <f t="shared" si="62"/>
        <v>0</v>
      </c>
      <c r="K283" s="41">
        <f t="shared" si="63"/>
        <v>0</v>
      </c>
      <c r="L283" s="41">
        <f t="shared" si="64"/>
        <v>0</v>
      </c>
      <c r="M283" s="41">
        <f t="shared" ca="1" si="58"/>
        <v>9.7845530226422367E-3</v>
      </c>
      <c r="N283" s="41">
        <f t="shared" ca="1" si="65"/>
        <v>0</v>
      </c>
      <c r="O283" s="102">
        <f t="shared" ca="1" si="66"/>
        <v>0</v>
      </c>
      <c r="P283" s="41">
        <f t="shared" ca="1" si="67"/>
        <v>0</v>
      </c>
      <c r="Q283" s="41">
        <f t="shared" ca="1" si="68"/>
        <v>0</v>
      </c>
      <c r="R283" s="39">
        <f t="shared" ca="1" si="59"/>
        <v>-9.7845530226422367E-3</v>
      </c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</row>
    <row r="284" spans="1:35">
      <c r="A284" s="99"/>
      <c r="B284" s="99"/>
      <c r="C284" s="99"/>
      <c r="D284" s="101">
        <f t="shared" si="56"/>
        <v>0</v>
      </c>
      <c r="E284" s="101">
        <f t="shared" si="56"/>
        <v>0</v>
      </c>
      <c r="F284" s="41">
        <f t="shared" si="57"/>
        <v>0</v>
      </c>
      <c r="G284" s="41">
        <f t="shared" si="57"/>
        <v>0</v>
      </c>
      <c r="H284" s="41">
        <f t="shared" si="60"/>
        <v>0</v>
      </c>
      <c r="I284" s="41">
        <f t="shared" si="61"/>
        <v>0</v>
      </c>
      <c r="J284" s="41">
        <f t="shared" si="62"/>
        <v>0</v>
      </c>
      <c r="K284" s="41">
        <f t="shared" si="63"/>
        <v>0</v>
      </c>
      <c r="L284" s="41">
        <f t="shared" si="64"/>
        <v>0</v>
      </c>
      <c r="M284" s="41">
        <f t="shared" ca="1" si="58"/>
        <v>9.7845530226422367E-3</v>
      </c>
      <c r="N284" s="41">
        <f t="shared" ca="1" si="65"/>
        <v>0</v>
      </c>
      <c r="O284" s="102">
        <f t="shared" ca="1" si="66"/>
        <v>0</v>
      </c>
      <c r="P284" s="41">
        <f t="shared" ca="1" si="67"/>
        <v>0</v>
      </c>
      <c r="Q284" s="41">
        <f t="shared" ca="1" si="68"/>
        <v>0</v>
      </c>
      <c r="R284" s="39">
        <f t="shared" ca="1" si="59"/>
        <v>-9.7845530226422367E-3</v>
      </c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</row>
    <row r="285" spans="1:35">
      <c r="A285" s="99"/>
      <c r="B285" s="99"/>
      <c r="C285" s="99"/>
      <c r="D285" s="101">
        <f t="shared" si="56"/>
        <v>0</v>
      </c>
      <c r="E285" s="101">
        <f t="shared" si="56"/>
        <v>0</v>
      </c>
      <c r="F285" s="41">
        <f t="shared" si="57"/>
        <v>0</v>
      </c>
      <c r="G285" s="41">
        <f t="shared" si="57"/>
        <v>0</v>
      </c>
      <c r="H285" s="41">
        <f t="shared" si="60"/>
        <v>0</v>
      </c>
      <c r="I285" s="41">
        <f t="shared" si="61"/>
        <v>0</v>
      </c>
      <c r="J285" s="41">
        <f t="shared" si="62"/>
        <v>0</v>
      </c>
      <c r="K285" s="41">
        <f t="shared" si="63"/>
        <v>0</v>
      </c>
      <c r="L285" s="41">
        <f t="shared" si="64"/>
        <v>0</v>
      </c>
      <c r="M285" s="41">
        <f t="shared" ca="1" si="58"/>
        <v>9.7845530226422367E-3</v>
      </c>
      <c r="N285" s="41">
        <f t="shared" ca="1" si="65"/>
        <v>0</v>
      </c>
      <c r="O285" s="102">
        <f t="shared" ca="1" si="66"/>
        <v>0</v>
      </c>
      <c r="P285" s="41">
        <f t="shared" ca="1" si="67"/>
        <v>0</v>
      </c>
      <c r="Q285" s="41">
        <f t="shared" ca="1" si="68"/>
        <v>0</v>
      </c>
      <c r="R285" s="39">
        <f t="shared" ca="1" si="59"/>
        <v>-9.7845530226422367E-3</v>
      </c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</row>
    <row r="286" spans="1:35">
      <c r="A286" s="99"/>
      <c r="B286" s="99"/>
      <c r="C286" s="99"/>
      <c r="D286" s="101">
        <f t="shared" si="56"/>
        <v>0</v>
      </c>
      <c r="E286" s="101">
        <f t="shared" si="56"/>
        <v>0</v>
      </c>
      <c r="F286" s="41">
        <f t="shared" si="57"/>
        <v>0</v>
      </c>
      <c r="G286" s="41">
        <f t="shared" si="57"/>
        <v>0</v>
      </c>
      <c r="H286" s="41">
        <f t="shared" si="60"/>
        <v>0</v>
      </c>
      <c r="I286" s="41">
        <f t="shared" si="61"/>
        <v>0</v>
      </c>
      <c r="J286" s="41">
        <f t="shared" si="62"/>
        <v>0</v>
      </c>
      <c r="K286" s="41">
        <f t="shared" si="63"/>
        <v>0</v>
      </c>
      <c r="L286" s="41">
        <f t="shared" si="64"/>
        <v>0</v>
      </c>
      <c r="M286" s="41">
        <f t="shared" ca="1" si="58"/>
        <v>9.7845530226422367E-3</v>
      </c>
      <c r="N286" s="41">
        <f t="shared" ca="1" si="65"/>
        <v>0</v>
      </c>
      <c r="O286" s="102">
        <f t="shared" ca="1" si="66"/>
        <v>0</v>
      </c>
      <c r="P286" s="41">
        <f t="shared" ca="1" si="67"/>
        <v>0</v>
      </c>
      <c r="Q286" s="41">
        <f t="shared" ca="1" si="68"/>
        <v>0</v>
      </c>
      <c r="R286" s="39">
        <f t="shared" ca="1" si="59"/>
        <v>-9.7845530226422367E-3</v>
      </c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</row>
    <row r="287" spans="1:35">
      <c r="A287" s="99"/>
      <c r="B287" s="99"/>
      <c r="C287" s="99"/>
      <c r="D287" s="101">
        <f t="shared" si="56"/>
        <v>0</v>
      </c>
      <c r="E287" s="101">
        <f t="shared" si="56"/>
        <v>0</v>
      </c>
      <c r="F287" s="41">
        <f t="shared" si="57"/>
        <v>0</v>
      </c>
      <c r="G287" s="41">
        <f t="shared" si="57"/>
        <v>0</v>
      </c>
      <c r="H287" s="41">
        <f t="shared" si="60"/>
        <v>0</v>
      </c>
      <c r="I287" s="41">
        <f t="shared" si="61"/>
        <v>0</v>
      </c>
      <c r="J287" s="41">
        <f t="shared" si="62"/>
        <v>0</v>
      </c>
      <c r="K287" s="41">
        <f t="shared" si="63"/>
        <v>0</v>
      </c>
      <c r="L287" s="41">
        <f t="shared" si="64"/>
        <v>0</v>
      </c>
      <c r="M287" s="41">
        <f t="shared" ca="1" si="58"/>
        <v>9.7845530226422367E-3</v>
      </c>
      <c r="N287" s="41">
        <f t="shared" ca="1" si="65"/>
        <v>0</v>
      </c>
      <c r="O287" s="102">
        <f t="shared" ca="1" si="66"/>
        <v>0</v>
      </c>
      <c r="P287" s="41">
        <f t="shared" ca="1" si="67"/>
        <v>0</v>
      </c>
      <c r="Q287" s="41">
        <f t="shared" ca="1" si="68"/>
        <v>0</v>
      </c>
      <c r="R287" s="39">
        <f t="shared" ca="1" si="59"/>
        <v>-9.7845530226422367E-3</v>
      </c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</row>
    <row r="288" spans="1:35">
      <c r="A288" s="99"/>
      <c r="B288" s="99"/>
      <c r="C288" s="99"/>
      <c r="D288" s="101">
        <f t="shared" si="56"/>
        <v>0</v>
      </c>
      <c r="E288" s="101">
        <f t="shared" si="56"/>
        <v>0</v>
      </c>
      <c r="F288" s="41">
        <f t="shared" si="57"/>
        <v>0</v>
      </c>
      <c r="G288" s="41">
        <f t="shared" si="57"/>
        <v>0</v>
      </c>
      <c r="H288" s="41">
        <f t="shared" si="60"/>
        <v>0</v>
      </c>
      <c r="I288" s="41">
        <f t="shared" si="61"/>
        <v>0</v>
      </c>
      <c r="J288" s="41">
        <f t="shared" si="62"/>
        <v>0</v>
      </c>
      <c r="K288" s="41">
        <f t="shared" si="63"/>
        <v>0</v>
      </c>
      <c r="L288" s="41">
        <f t="shared" si="64"/>
        <v>0</v>
      </c>
      <c r="M288" s="41">
        <f t="shared" ca="1" si="58"/>
        <v>9.7845530226422367E-3</v>
      </c>
      <c r="N288" s="41">
        <f t="shared" ca="1" si="65"/>
        <v>0</v>
      </c>
      <c r="O288" s="102">
        <f t="shared" ca="1" si="66"/>
        <v>0</v>
      </c>
      <c r="P288" s="41">
        <f t="shared" ca="1" si="67"/>
        <v>0</v>
      </c>
      <c r="Q288" s="41">
        <f t="shared" ca="1" si="68"/>
        <v>0</v>
      </c>
      <c r="R288" s="39">
        <f t="shared" ca="1" si="59"/>
        <v>-9.7845530226422367E-3</v>
      </c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</row>
    <row r="289" spans="1:35">
      <c r="A289" s="99"/>
      <c r="B289" s="99"/>
      <c r="C289" s="99"/>
      <c r="D289" s="101">
        <f t="shared" si="56"/>
        <v>0</v>
      </c>
      <c r="E289" s="101">
        <f t="shared" si="56"/>
        <v>0</v>
      </c>
      <c r="F289" s="41">
        <f t="shared" si="57"/>
        <v>0</v>
      </c>
      <c r="G289" s="41">
        <f t="shared" si="57"/>
        <v>0</v>
      </c>
      <c r="H289" s="41">
        <f t="shared" si="60"/>
        <v>0</v>
      </c>
      <c r="I289" s="41">
        <f t="shared" si="61"/>
        <v>0</v>
      </c>
      <c r="J289" s="41">
        <f t="shared" si="62"/>
        <v>0</v>
      </c>
      <c r="K289" s="41">
        <f t="shared" si="63"/>
        <v>0</v>
      </c>
      <c r="L289" s="41">
        <f t="shared" si="64"/>
        <v>0</v>
      </c>
      <c r="M289" s="41">
        <f t="shared" ca="1" si="58"/>
        <v>9.7845530226422367E-3</v>
      </c>
      <c r="N289" s="41">
        <f t="shared" ca="1" si="65"/>
        <v>0</v>
      </c>
      <c r="O289" s="102">
        <f t="shared" ca="1" si="66"/>
        <v>0</v>
      </c>
      <c r="P289" s="41">
        <f t="shared" ca="1" si="67"/>
        <v>0</v>
      </c>
      <c r="Q289" s="41">
        <f t="shared" ca="1" si="68"/>
        <v>0</v>
      </c>
      <c r="R289" s="39">
        <f t="shared" ca="1" si="59"/>
        <v>-9.7845530226422367E-3</v>
      </c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</row>
    <row r="290" spans="1:35">
      <c r="A290" s="99"/>
      <c r="B290" s="99"/>
      <c r="C290" s="99"/>
      <c r="D290" s="101">
        <f t="shared" si="56"/>
        <v>0</v>
      </c>
      <c r="E290" s="101">
        <f t="shared" si="56"/>
        <v>0</v>
      </c>
      <c r="F290" s="41">
        <f t="shared" si="57"/>
        <v>0</v>
      </c>
      <c r="G290" s="41">
        <f t="shared" si="57"/>
        <v>0</v>
      </c>
      <c r="H290" s="41">
        <f t="shared" si="60"/>
        <v>0</v>
      </c>
      <c r="I290" s="41">
        <f t="shared" si="61"/>
        <v>0</v>
      </c>
      <c r="J290" s="41">
        <f t="shared" si="62"/>
        <v>0</v>
      </c>
      <c r="K290" s="41">
        <f t="shared" si="63"/>
        <v>0</v>
      </c>
      <c r="L290" s="41">
        <f t="shared" si="64"/>
        <v>0</v>
      </c>
      <c r="M290" s="41">
        <f t="shared" ca="1" si="58"/>
        <v>9.7845530226422367E-3</v>
      </c>
      <c r="N290" s="41">
        <f t="shared" ca="1" si="65"/>
        <v>0</v>
      </c>
      <c r="O290" s="102">
        <f t="shared" ca="1" si="66"/>
        <v>0</v>
      </c>
      <c r="P290" s="41">
        <f t="shared" ca="1" si="67"/>
        <v>0</v>
      </c>
      <c r="Q290" s="41">
        <f t="shared" ca="1" si="68"/>
        <v>0</v>
      </c>
      <c r="R290" s="39">
        <f t="shared" ca="1" si="59"/>
        <v>-9.7845530226422367E-3</v>
      </c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</row>
    <row r="291" spans="1:35">
      <c r="A291" s="99"/>
      <c r="B291" s="99"/>
      <c r="C291" s="99"/>
      <c r="D291" s="101">
        <f t="shared" si="56"/>
        <v>0</v>
      </c>
      <c r="E291" s="101">
        <f t="shared" si="56"/>
        <v>0</v>
      </c>
      <c r="F291" s="41">
        <f t="shared" si="57"/>
        <v>0</v>
      </c>
      <c r="G291" s="41">
        <f t="shared" si="57"/>
        <v>0</v>
      </c>
      <c r="H291" s="41">
        <f t="shared" si="60"/>
        <v>0</v>
      </c>
      <c r="I291" s="41">
        <f t="shared" si="61"/>
        <v>0</v>
      </c>
      <c r="J291" s="41">
        <f t="shared" si="62"/>
        <v>0</v>
      </c>
      <c r="K291" s="41">
        <f t="shared" si="63"/>
        <v>0</v>
      </c>
      <c r="L291" s="41">
        <f t="shared" si="64"/>
        <v>0</v>
      </c>
      <c r="M291" s="41">
        <f t="shared" ca="1" si="58"/>
        <v>9.7845530226422367E-3</v>
      </c>
      <c r="N291" s="41">
        <f t="shared" ca="1" si="65"/>
        <v>0</v>
      </c>
      <c r="O291" s="102">
        <f t="shared" ca="1" si="66"/>
        <v>0</v>
      </c>
      <c r="P291" s="41">
        <f t="shared" ca="1" si="67"/>
        <v>0</v>
      </c>
      <c r="Q291" s="41">
        <f t="shared" ca="1" si="68"/>
        <v>0</v>
      </c>
      <c r="R291" s="39">
        <f t="shared" ca="1" si="59"/>
        <v>-9.7845530226422367E-3</v>
      </c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</row>
    <row r="292" spans="1:35">
      <c r="A292" s="99"/>
      <c r="B292" s="99"/>
      <c r="C292" s="99"/>
      <c r="D292" s="101">
        <f t="shared" si="56"/>
        <v>0</v>
      </c>
      <c r="E292" s="101">
        <f t="shared" si="56"/>
        <v>0</v>
      </c>
      <c r="F292" s="41">
        <f t="shared" si="57"/>
        <v>0</v>
      </c>
      <c r="G292" s="41">
        <f t="shared" si="57"/>
        <v>0</v>
      </c>
      <c r="H292" s="41">
        <f t="shared" si="60"/>
        <v>0</v>
      </c>
      <c r="I292" s="41">
        <f t="shared" si="61"/>
        <v>0</v>
      </c>
      <c r="J292" s="41">
        <f t="shared" si="62"/>
        <v>0</v>
      </c>
      <c r="K292" s="41">
        <f t="shared" si="63"/>
        <v>0</v>
      </c>
      <c r="L292" s="41">
        <f t="shared" si="64"/>
        <v>0</v>
      </c>
      <c r="M292" s="41">
        <f t="shared" ca="1" si="58"/>
        <v>9.7845530226422367E-3</v>
      </c>
      <c r="N292" s="41">
        <f t="shared" ca="1" si="65"/>
        <v>0</v>
      </c>
      <c r="O292" s="102">
        <f t="shared" ca="1" si="66"/>
        <v>0</v>
      </c>
      <c r="P292" s="41">
        <f t="shared" ca="1" si="67"/>
        <v>0</v>
      </c>
      <c r="Q292" s="41">
        <f t="shared" ca="1" si="68"/>
        <v>0</v>
      </c>
      <c r="R292" s="39">
        <f t="shared" ca="1" si="59"/>
        <v>-9.7845530226422367E-3</v>
      </c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</row>
    <row r="293" spans="1:35">
      <c r="A293" s="99"/>
      <c r="B293" s="99"/>
      <c r="C293" s="99"/>
      <c r="D293" s="101">
        <f t="shared" si="56"/>
        <v>0</v>
      </c>
      <c r="E293" s="101">
        <f t="shared" si="56"/>
        <v>0</v>
      </c>
      <c r="F293" s="41">
        <f t="shared" si="57"/>
        <v>0</v>
      </c>
      <c r="G293" s="41">
        <f t="shared" si="57"/>
        <v>0</v>
      </c>
      <c r="H293" s="41">
        <f t="shared" si="60"/>
        <v>0</v>
      </c>
      <c r="I293" s="41">
        <f t="shared" si="61"/>
        <v>0</v>
      </c>
      <c r="J293" s="41">
        <f t="shared" si="62"/>
        <v>0</v>
      </c>
      <c r="K293" s="41">
        <f t="shared" si="63"/>
        <v>0</v>
      </c>
      <c r="L293" s="41">
        <f t="shared" si="64"/>
        <v>0</v>
      </c>
      <c r="M293" s="41">
        <f t="shared" ca="1" si="58"/>
        <v>9.7845530226422367E-3</v>
      </c>
      <c r="N293" s="41">
        <f t="shared" ca="1" si="65"/>
        <v>0</v>
      </c>
      <c r="O293" s="102">
        <f t="shared" ca="1" si="66"/>
        <v>0</v>
      </c>
      <c r="P293" s="41">
        <f t="shared" ca="1" si="67"/>
        <v>0</v>
      </c>
      <c r="Q293" s="41">
        <f t="shared" ca="1" si="68"/>
        <v>0</v>
      </c>
      <c r="R293" s="39">
        <f t="shared" ca="1" si="59"/>
        <v>-9.7845530226422367E-3</v>
      </c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</row>
    <row r="294" spans="1:35">
      <c r="A294" s="99"/>
      <c r="B294" s="99"/>
      <c r="C294" s="99"/>
      <c r="D294" s="101">
        <f t="shared" si="56"/>
        <v>0</v>
      </c>
      <c r="E294" s="101">
        <f t="shared" si="56"/>
        <v>0</v>
      </c>
      <c r="F294" s="41">
        <f t="shared" si="57"/>
        <v>0</v>
      </c>
      <c r="G294" s="41">
        <f t="shared" si="57"/>
        <v>0</v>
      </c>
      <c r="H294" s="41">
        <f t="shared" si="60"/>
        <v>0</v>
      </c>
      <c r="I294" s="41">
        <f t="shared" si="61"/>
        <v>0</v>
      </c>
      <c r="J294" s="41">
        <f t="shared" si="62"/>
        <v>0</v>
      </c>
      <c r="K294" s="41">
        <f t="shared" si="63"/>
        <v>0</v>
      </c>
      <c r="L294" s="41">
        <f t="shared" si="64"/>
        <v>0</v>
      </c>
      <c r="M294" s="41">
        <f t="shared" ca="1" si="58"/>
        <v>9.7845530226422367E-3</v>
      </c>
      <c r="N294" s="41">
        <f t="shared" ca="1" si="65"/>
        <v>0</v>
      </c>
      <c r="O294" s="102">
        <f t="shared" ca="1" si="66"/>
        <v>0</v>
      </c>
      <c r="P294" s="41">
        <f t="shared" ca="1" si="67"/>
        <v>0</v>
      </c>
      <c r="Q294" s="41">
        <f t="shared" ca="1" si="68"/>
        <v>0</v>
      </c>
      <c r="R294" s="39">
        <f t="shared" ca="1" si="59"/>
        <v>-9.7845530226422367E-3</v>
      </c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</row>
    <row r="295" spans="1:35">
      <c r="A295" s="99"/>
      <c r="B295" s="99"/>
      <c r="C295" s="99"/>
      <c r="D295" s="101">
        <f t="shared" si="56"/>
        <v>0</v>
      </c>
      <c r="E295" s="101">
        <f t="shared" si="56"/>
        <v>0</v>
      </c>
      <c r="F295" s="41">
        <f t="shared" si="57"/>
        <v>0</v>
      </c>
      <c r="G295" s="41">
        <f t="shared" si="57"/>
        <v>0</v>
      </c>
      <c r="H295" s="41">
        <f t="shared" si="60"/>
        <v>0</v>
      </c>
      <c r="I295" s="41">
        <f t="shared" si="61"/>
        <v>0</v>
      </c>
      <c r="J295" s="41">
        <f t="shared" si="62"/>
        <v>0</v>
      </c>
      <c r="K295" s="41">
        <f t="shared" si="63"/>
        <v>0</v>
      </c>
      <c r="L295" s="41">
        <f t="shared" si="64"/>
        <v>0</v>
      </c>
      <c r="M295" s="41">
        <f t="shared" ca="1" si="58"/>
        <v>9.7845530226422367E-3</v>
      </c>
      <c r="N295" s="41">
        <f t="shared" ca="1" si="65"/>
        <v>0</v>
      </c>
      <c r="O295" s="102">
        <f t="shared" ca="1" si="66"/>
        <v>0</v>
      </c>
      <c r="P295" s="41">
        <f t="shared" ca="1" si="67"/>
        <v>0</v>
      </c>
      <c r="Q295" s="41">
        <f t="shared" ca="1" si="68"/>
        <v>0</v>
      </c>
      <c r="R295" s="39">
        <f t="shared" ca="1" si="59"/>
        <v>-9.7845530226422367E-3</v>
      </c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</row>
    <row r="296" spans="1:35">
      <c r="A296" s="99"/>
      <c r="B296" s="99"/>
      <c r="C296" s="99"/>
      <c r="D296" s="101">
        <f t="shared" si="56"/>
        <v>0</v>
      </c>
      <c r="E296" s="101">
        <f t="shared" si="56"/>
        <v>0</v>
      </c>
      <c r="F296" s="41">
        <f t="shared" si="57"/>
        <v>0</v>
      </c>
      <c r="G296" s="41">
        <f t="shared" si="57"/>
        <v>0</v>
      </c>
      <c r="H296" s="41">
        <f t="shared" si="60"/>
        <v>0</v>
      </c>
      <c r="I296" s="41">
        <f t="shared" si="61"/>
        <v>0</v>
      </c>
      <c r="J296" s="41">
        <f t="shared" si="62"/>
        <v>0</v>
      </c>
      <c r="K296" s="41">
        <f t="shared" si="63"/>
        <v>0</v>
      </c>
      <c r="L296" s="41">
        <f t="shared" si="64"/>
        <v>0</v>
      </c>
      <c r="M296" s="41">
        <f t="shared" ca="1" si="58"/>
        <v>9.7845530226422367E-3</v>
      </c>
      <c r="N296" s="41">
        <f t="shared" ca="1" si="65"/>
        <v>0</v>
      </c>
      <c r="O296" s="102">
        <f t="shared" ca="1" si="66"/>
        <v>0</v>
      </c>
      <c r="P296" s="41">
        <f t="shared" ca="1" si="67"/>
        <v>0</v>
      </c>
      <c r="Q296" s="41">
        <f t="shared" ca="1" si="68"/>
        <v>0</v>
      </c>
      <c r="R296" s="39">
        <f t="shared" ca="1" si="59"/>
        <v>-9.7845530226422367E-3</v>
      </c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</row>
    <row r="297" spans="1:35">
      <c r="A297" s="99"/>
      <c r="B297" s="99"/>
      <c r="C297" s="99"/>
      <c r="D297" s="101">
        <f t="shared" si="56"/>
        <v>0</v>
      </c>
      <c r="E297" s="101">
        <f t="shared" si="56"/>
        <v>0</v>
      </c>
      <c r="F297" s="41">
        <f t="shared" si="57"/>
        <v>0</v>
      </c>
      <c r="G297" s="41">
        <f t="shared" si="57"/>
        <v>0</v>
      </c>
      <c r="H297" s="41">
        <f t="shared" si="60"/>
        <v>0</v>
      </c>
      <c r="I297" s="41">
        <f t="shared" si="61"/>
        <v>0</v>
      </c>
      <c r="J297" s="41">
        <f t="shared" si="62"/>
        <v>0</v>
      </c>
      <c r="K297" s="41">
        <f t="shared" si="63"/>
        <v>0</v>
      </c>
      <c r="L297" s="41">
        <f t="shared" si="64"/>
        <v>0</v>
      </c>
      <c r="M297" s="41">
        <f t="shared" ca="1" si="58"/>
        <v>9.7845530226422367E-3</v>
      </c>
      <c r="N297" s="41">
        <f t="shared" ca="1" si="65"/>
        <v>0</v>
      </c>
      <c r="O297" s="102">
        <f t="shared" ca="1" si="66"/>
        <v>0</v>
      </c>
      <c r="P297" s="41">
        <f t="shared" ca="1" si="67"/>
        <v>0</v>
      </c>
      <c r="Q297" s="41">
        <f t="shared" ca="1" si="68"/>
        <v>0</v>
      </c>
      <c r="R297" s="39">
        <f t="shared" ca="1" si="59"/>
        <v>-9.7845530226422367E-3</v>
      </c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</row>
    <row r="298" spans="1:35">
      <c r="A298" s="99"/>
      <c r="B298" s="99"/>
      <c r="C298" s="99"/>
      <c r="D298" s="101">
        <f t="shared" si="56"/>
        <v>0</v>
      </c>
      <c r="E298" s="101">
        <f t="shared" si="56"/>
        <v>0</v>
      </c>
      <c r="F298" s="41">
        <f t="shared" si="57"/>
        <v>0</v>
      </c>
      <c r="G298" s="41">
        <f t="shared" si="57"/>
        <v>0</v>
      </c>
      <c r="H298" s="41">
        <f t="shared" si="60"/>
        <v>0</v>
      </c>
      <c r="I298" s="41">
        <f t="shared" si="61"/>
        <v>0</v>
      </c>
      <c r="J298" s="41">
        <f t="shared" si="62"/>
        <v>0</v>
      </c>
      <c r="K298" s="41">
        <f t="shared" si="63"/>
        <v>0</v>
      </c>
      <c r="L298" s="41">
        <f t="shared" si="64"/>
        <v>0</v>
      </c>
      <c r="M298" s="41">
        <f t="shared" ca="1" si="58"/>
        <v>9.7845530226422367E-3</v>
      </c>
      <c r="N298" s="41">
        <f t="shared" ca="1" si="65"/>
        <v>0</v>
      </c>
      <c r="O298" s="102">
        <f t="shared" ca="1" si="66"/>
        <v>0</v>
      </c>
      <c r="P298" s="41">
        <f t="shared" ca="1" si="67"/>
        <v>0</v>
      </c>
      <c r="Q298" s="41">
        <f t="shared" ca="1" si="68"/>
        <v>0</v>
      </c>
      <c r="R298" s="39">
        <f t="shared" ca="1" si="59"/>
        <v>-9.7845530226422367E-3</v>
      </c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</row>
    <row r="299" spans="1:35">
      <c r="A299" s="99"/>
      <c r="B299" s="99"/>
      <c r="C299" s="99"/>
      <c r="D299" s="101">
        <f t="shared" si="56"/>
        <v>0</v>
      </c>
      <c r="E299" s="101">
        <f t="shared" si="56"/>
        <v>0</v>
      </c>
      <c r="F299" s="41">
        <f t="shared" si="57"/>
        <v>0</v>
      </c>
      <c r="G299" s="41">
        <f t="shared" si="57"/>
        <v>0</v>
      </c>
      <c r="H299" s="41">
        <f t="shared" si="60"/>
        <v>0</v>
      </c>
      <c r="I299" s="41">
        <f t="shared" si="61"/>
        <v>0</v>
      </c>
      <c r="J299" s="41">
        <f t="shared" si="62"/>
        <v>0</v>
      </c>
      <c r="K299" s="41">
        <f t="shared" si="63"/>
        <v>0</v>
      </c>
      <c r="L299" s="41">
        <f t="shared" si="64"/>
        <v>0</v>
      </c>
      <c r="M299" s="41">
        <f t="shared" ca="1" si="58"/>
        <v>9.7845530226422367E-3</v>
      </c>
      <c r="N299" s="41">
        <f t="shared" ca="1" si="65"/>
        <v>0</v>
      </c>
      <c r="O299" s="102">
        <f t="shared" ca="1" si="66"/>
        <v>0</v>
      </c>
      <c r="P299" s="41">
        <f t="shared" ca="1" si="67"/>
        <v>0</v>
      </c>
      <c r="Q299" s="41">
        <f t="shared" ca="1" si="68"/>
        <v>0</v>
      </c>
      <c r="R299" s="39">
        <f t="shared" ca="1" si="59"/>
        <v>-9.7845530226422367E-3</v>
      </c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</row>
    <row r="300" spans="1:35">
      <c r="A300" s="99"/>
      <c r="B300" s="99"/>
      <c r="C300" s="99"/>
      <c r="D300" s="101">
        <f t="shared" si="56"/>
        <v>0</v>
      </c>
      <c r="E300" s="101">
        <f t="shared" si="56"/>
        <v>0</v>
      </c>
      <c r="F300" s="41">
        <f t="shared" si="57"/>
        <v>0</v>
      </c>
      <c r="G300" s="41">
        <f t="shared" si="57"/>
        <v>0</v>
      </c>
      <c r="H300" s="41">
        <f t="shared" si="60"/>
        <v>0</v>
      </c>
      <c r="I300" s="41">
        <f t="shared" si="61"/>
        <v>0</v>
      </c>
      <c r="J300" s="41">
        <f t="shared" si="62"/>
        <v>0</v>
      </c>
      <c r="K300" s="41">
        <f t="shared" si="63"/>
        <v>0</v>
      </c>
      <c r="L300" s="41">
        <f t="shared" si="64"/>
        <v>0</v>
      </c>
      <c r="M300" s="41">
        <f t="shared" ca="1" si="58"/>
        <v>9.7845530226422367E-3</v>
      </c>
      <c r="N300" s="41">
        <f t="shared" ca="1" si="65"/>
        <v>0</v>
      </c>
      <c r="O300" s="102">
        <f t="shared" ca="1" si="66"/>
        <v>0</v>
      </c>
      <c r="P300" s="41">
        <f t="shared" ca="1" si="67"/>
        <v>0</v>
      </c>
      <c r="Q300" s="41">
        <f t="shared" ca="1" si="68"/>
        <v>0</v>
      </c>
      <c r="R300" s="39">
        <f t="shared" ca="1" si="59"/>
        <v>-9.7845530226422367E-3</v>
      </c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</row>
    <row r="301" spans="1:35">
      <c r="A301" s="99"/>
      <c r="B301" s="99"/>
      <c r="C301" s="99"/>
      <c r="D301" s="101">
        <f t="shared" si="56"/>
        <v>0</v>
      </c>
      <c r="E301" s="101">
        <f t="shared" si="56"/>
        <v>0</v>
      </c>
      <c r="F301" s="41">
        <f t="shared" si="57"/>
        <v>0</v>
      </c>
      <c r="G301" s="41">
        <f t="shared" si="57"/>
        <v>0</v>
      </c>
      <c r="H301" s="41">
        <f t="shared" si="60"/>
        <v>0</v>
      </c>
      <c r="I301" s="41">
        <f t="shared" si="61"/>
        <v>0</v>
      </c>
      <c r="J301" s="41">
        <f t="shared" si="62"/>
        <v>0</v>
      </c>
      <c r="K301" s="41">
        <f t="shared" si="63"/>
        <v>0</v>
      </c>
      <c r="L301" s="41">
        <f t="shared" si="64"/>
        <v>0</v>
      </c>
      <c r="M301" s="41">
        <f t="shared" ca="1" si="58"/>
        <v>9.7845530226422367E-3</v>
      </c>
      <c r="N301" s="41">
        <f t="shared" ca="1" si="65"/>
        <v>0</v>
      </c>
      <c r="O301" s="102">
        <f t="shared" ca="1" si="66"/>
        <v>0</v>
      </c>
      <c r="P301" s="41">
        <f t="shared" ca="1" si="67"/>
        <v>0</v>
      </c>
      <c r="Q301" s="41">
        <f t="shared" ca="1" si="68"/>
        <v>0</v>
      </c>
      <c r="R301" s="39">
        <f t="shared" ca="1" si="59"/>
        <v>-9.7845530226422367E-3</v>
      </c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</row>
    <row r="302" spans="1:35">
      <c r="A302" s="99"/>
      <c r="B302" s="99"/>
      <c r="C302" s="99"/>
      <c r="D302" s="101">
        <f t="shared" si="56"/>
        <v>0</v>
      </c>
      <c r="E302" s="101">
        <f t="shared" si="56"/>
        <v>0</v>
      </c>
      <c r="F302" s="41">
        <f t="shared" si="57"/>
        <v>0</v>
      </c>
      <c r="G302" s="41">
        <f t="shared" si="57"/>
        <v>0</v>
      </c>
      <c r="H302" s="41">
        <f t="shared" si="60"/>
        <v>0</v>
      </c>
      <c r="I302" s="41">
        <f t="shared" si="61"/>
        <v>0</v>
      </c>
      <c r="J302" s="41">
        <f t="shared" si="62"/>
        <v>0</v>
      </c>
      <c r="K302" s="41">
        <f t="shared" si="63"/>
        <v>0</v>
      </c>
      <c r="L302" s="41">
        <f t="shared" si="64"/>
        <v>0</v>
      </c>
      <c r="M302" s="41">
        <f t="shared" ca="1" si="58"/>
        <v>9.7845530226422367E-3</v>
      </c>
      <c r="N302" s="41">
        <f t="shared" ca="1" si="65"/>
        <v>0</v>
      </c>
      <c r="O302" s="102">
        <f t="shared" ca="1" si="66"/>
        <v>0</v>
      </c>
      <c r="P302" s="41">
        <f t="shared" ca="1" si="67"/>
        <v>0</v>
      </c>
      <c r="Q302" s="41">
        <f t="shared" ca="1" si="68"/>
        <v>0</v>
      </c>
      <c r="R302" s="39">
        <f t="shared" ca="1" si="59"/>
        <v>-9.7845530226422367E-3</v>
      </c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</row>
    <row r="303" spans="1:35">
      <c r="A303" s="99"/>
      <c r="B303" s="99"/>
      <c r="C303" s="99"/>
      <c r="D303" s="101">
        <f t="shared" si="56"/>
        <v>0</v>
      </c>
      <c r="E303" s="101">
        <f t="shared" si="56"/>
        <v>0</v>
      </c>
      <c r="F303" s="41">
        <f t="shared" si="57"/>
        <v>0</v>
      </c>
      <c r="G303" s="41">
        <f t="shared" si="57"/>
        <v>0</v>
      </c>
      <c r="H303" s="41">
        <f t="shared" si="60"/>
        <v>0</v>
      </c>
      <c r="I303" s="41">
        <f t="shared" si="61"/>
        <v>0</v>
      </c>
      <c r="J303" s="41">
        <f t="shared" si="62"/>
        <v>0</v>
      </c>
      <c r="K303" s="41">
        <f t="shared" si="63"/>
        <v>0</v>
      </c>
      <c r="L303" s="41">
        <f t="shared" si="64"/>
        <v>0</v>
      </c>
      <c r="M303" s="41">
        <f t="shared" ca="1" si="58"/>
        <v>9.7845530226422367E-3</v>
      </c>
      <c r="N303" s="41">
        <f t="shared" ca="1" si="65"/>
        <v>0</v>
      </c>
      <c r="O303" s="102">
        <f t="shared" ca="1" si="66"/>
        <v>0</v>
      </c>
      <c r="P303" s="41">
        <f t="shared" ca="1" si="67"/>
        <v>0</v>
      </c>
      <c r="Q303" s="41">
        <f t="shared" ca="1" si="68"/>
        <v>0</v>
      </c>
      <c r="R303" s="39">
        <f t="shared" ca="1" si="59"/>
        <v>-9.7845530226422367E-3</v>
      </c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</row>
    <row r="304" spans="1:35">
      <c r="A304" s="99"/>
      <c r="B304" s="99"/>
      <c r="C304" s="99"/>
      <c r="D304" s="101">
        <f t="shared" si="56"/>
        <v>0</v>
      </c>
      <c r="E304" s="101">
        <f t="shared" si="56"/>
        <v>0</v>
      </c>
      <c r="F304" s="41">
        <f t="shared" si="57"/>
        <v>0</v>
      </c>
      <c r="G304" s="41">
        <f t="shared" si="57"/>
        <v>0</v>
      </c>
      <c r="H304" s="41">
        <f t="shared" si="60"/>
        <v>0</v>
      </c>
      <c r="I304" s="41">
        <f t="shared" si="61"/>
        <v>0</v>
      </c>
      <c r="J304" s="41">
        <f t="shared" si="62"/>
        <v>0</v>
      </c>
      <c r="K304" s="41">
        <f t="shared" si="63"/>
        <v>0</v>
      </c>
      <c r="L304" s="41">
        <f t="shared" si="64"/>
        <v>0</v>
      </c>
      <c r="M304" s="41">
        <f t="shared" ca="1" si="58"/>
        <v>9.7845530226422367E-3</v>
      </c>
      <c r="N304" s="41">
        <f t="shared" ca="1" si="65"/>
        <v>0</v>
      </c>
      <c r="O304" s="102">
        <f t="shared" ca="1" si="66"/>
        <v>0</v>
      </c>
      <c r="P304" s="41">
        <f t="shared" ca="1" si="67"/>
        <v>0</v>
      </c>
      <c r="Q304" s="41">
        <f t="shared" ca="1" si="68"/>
        <v>0</v>
      </c>
      <c r="R304" s="39">
        <f t="shared" ca="1" si="59"/>
        <v>-9.7845530226422367E-3</v>
      </c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</row>
    <row r="305" spans="1:35">
      <c r="A305" s="99"/>
      <c r="B305" s="99"/>
      <c r="C305" s="99"/>
      <c r="D305" s="101">
        <f t="shared" si="56"/>
        <v>0</v>
      </c>
      <c r="E305" s="101">
        <f t="shared" si="56"/>
        <v>0</v>
      </c>
      <c r="F305" s="41">
        <f t="shared" si="57"/>
        <v>0</v>
      </c>
      <c r="G305" s="41">
        <f t="shared" si="57"/>
        <v>0</v>
      </c>
      <c r="H305" s="41">
        <f t="shared" si="60"/>
        <v>0</v>
      </c>
      <c r="I305" s="41">
        <f t="shared" si="61"/>
        <v>0</v>
      </c>
      <c r="J305" s="41">
        <f t="shared" si="62"/>
        <v>0</v>
      </c>
      <c r="K305" s="41">
        <f t="shared" si="63"/>
        <v>0</v>
      </c>
      <c r="L305" s="41">
        <f t="shared" si="64"/>
        <v>0</v>
      </c>
      <c r="M305" s="41">
        <f t="shared" ca="1" si="58"/>
        <v>9.7845530226422367E-3</v>
      </c>
      <c r="N305" s="41">
        <f t="shared" ca="1" si="65"/>
        <v>0</v>
      </c>
      <c r="O305" s="102">
        <f t="shared" ca="1" si="66"/>
        <v>0</v>
      </c>
      <c r="P305" s="41">
        <f t="shared" ca="1" si="67"/>
        <v>0</v>
      </c>
      <c r="Q305" s="41">
        <f t="shared" ca="1" si="68"/>
        <v>0</v>
      </c>
      <c r="R305" s="39">
        <f t="shared" ca="1" si="59"/>
        <v>-9.7845530226422367E-3</v>
      </c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</row>
    <row r="306" spans="1:35">
      <c r="A306" s="99"/>
      <c r="B306" s="99"/>
      <c r="C306" s="99"/>
      <c r="D306" s="101">
        <f>A306/A$18</f>
        <v>0</v>
      </c>
      <c r="E306" s="101">
        <f>B306/B$18</f>
        <v>0</v>
      </c>
      <c r="F306" s="41">
        <f>$C306*D306</f>
        <v>0</v>
      </c>
      <c r="G306" s="41">
        <f>$C306*E306</f>
        <v>0</v>
      </c>
      <c r="H306" s="41">
        <f t="shared" si="60"/>
        <v>0</v>
      </c>
      <c r="I306" s="41">
        <f t="shared" si="61"/>
        <v>0</v>
      </c>
      <c r="J306" s="41">
        <f t="shared" si="62"/>
        <v>0</v>
      </c>
      <c r="K306" s="41">
        <f t="shared" si="63"/>
        <v>0</v>
      </c>
      <c r="L306" s="41">
        <f t="shared" si="64"/>
        <v>0</v>
      </c>
      <c r="M306" s="41">
        <f t="shared" ca="1" si="58"/>
        <v>9.7845530226422367E-3</v>
      </c>
      <c r="N306" s="41">
        <f ca="1">C306*(M306-E306)^2</f>
        <v>0</v>
      </c>
      <c r="O306" s="102">
        <f t="shared" ca="1" si="66"/>
        <v>0</v>
      </c>
      <c r="P306" s="41">
        <f ca="1">(-C306*O$2+O$4*F306-O$5*H306)^2</f>
        <v>0</v>
      </c>
      <c r="Q306" s="41">
        <f t="shared" ca="1" si="68"/>
        <v>0</v>
      </c>
      <c r="R306" s="39">
        <f t="shared" ca="1" si="59"/>
        <v>-9.7845530226422367E-3</v>
      </c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</row>
    <row r="307" spans="1:3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</row>
    <row r="308" spans="1:3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</row>
    <row r="309" spans="1:3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</row>
    <row r="310" spans="1:3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</row>
    <row r="311" spans="1:3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</row>
    <row r="312" spans="1:3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</row>
    <row r="313" spans="1:3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</row>
    <row r="314" spans="1:3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</row>
    <row r="315" spans="1:3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</row>
    <row r="316" spans="1:3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</row>
    <row r="317" spans="1:3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</row>
    <row r="318" spans="1:3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</row>
    <row r="319" spans="1:3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</row>
    <row r="320" spans="1:3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</row>
    <row r="321" spans="1:3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</row>
    <row r="322" spans="1:3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</row>
    <row r="323" spans="1:3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</row>
    <row r="324" spans="1:3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</row>
    <row r="325" spans="1:3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</row>
    <row r="326" spans="1:3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</row>
    <row r="327" spans="1:3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</row>
    <row r="328" spans="1:3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</row>
    <row r="329" spans="1:3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</row>
    <row r="330" spans="1:3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</row>
    <row r="331" spans="1:3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</row>
    <row r="332" spans="1:3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</row>
    <row r="333" spans="1:3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</row>
    <row r="334" spans="1:3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</row>
    <row r="335" spans="1:3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</row>
    <row r="336" spans="1:3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</row>
    <row r="337" spans="1:3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</row>
    <row r="338" spans="1:3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</row>
    <row r="339" spans="1:3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</row>
    <row r="340" spans="1:3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</row>
    <row r="341" spans="1:3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</row>
    <row r="342" spans="1:3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</row>
    <row r="343" spans="1:3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</row>
    <row r="344" spans="1:3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</row>
    <row r="345" spans="1:3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</row>
    <row r="346" spans="1:3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</row>
    <row r="347" spans="1:3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</row>
    <row r="348" spans="1:3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</row>
    <row r="349" spans="1:3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</row>
    <row r="350" spans="1:3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</row>
    <row r="351" spans="1:3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</row>
    <row r="352" spans="1:3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</row>
    <row r="353" spans="1:3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</row>
    <row r="354" spans="1:3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</row>
    <row r="355" spans="1:3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</row>
    <row r="356" spans="1:3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</row>
    <row r="357" spans="1:3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</row>
    <row r="358" spans="1:3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</row>
    <row r="359" spans="1:3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</row>
    <row r="360" spans="1:3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</row>
    <row r="361" spans="1:3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</row>
    <row r="362" spans="1:3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</row>
    <row r="363" spans="1:3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</row>
    <row r="364" spans="1:3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</row>
    <row r="365" spans="1:3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</row>
    <row r="366" spans="1:3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</row>
    <row r="367" spans="1:3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</row>
    <row r="368" spans="1:3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</row>
    <row r="369" spans="1:3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</row>
    <row r="370" spans="1:3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</row>
    <row r="371" spans="1:3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</row>
    <row r="372" spans="1:3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</row>
    <row r="373" spans="1:3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</row>
    <row r="374" spans="1:3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</row>
    <row r="375" spans="1:3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</row>
    <row r="376" spans="1:3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</row>
    <row r="377" spans="1:3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</row>
    <row r="378" spans="1:3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</row>
    <row r="379" spans="1:3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</row>
    <row r="380" spans="1:3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</row>
    <row r="381" spans="1:3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</row>
    <row r="382" spans="1:3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</row>
    <row r="383" spans="1:3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</row>
    <row r="384" spans="1:3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</row>
    <row r="385" spans="1:3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</row>
    <row r="386" spans="1:3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</row>
    <row r="387" spans="1:3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</row>
    <row r="388" spans="1:3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</row>
    <row r="389" spans="1:3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</row>
    <row r="390" spans="1:3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</row>
    <row r="391" spans="1:3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</row>
    <row r="392" spans="1:3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</row>
    <row r="393" spans="1:3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</row>
    <row r="394" spans="1:3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</row>
    <row r="395" spans="1:3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</row>
    <row r="396" spans="1:3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</row>
    <row r="397" spans="1:3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</row>
    <row r="398" spans="1:3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</row>
    <row r="399" spans="1:3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</row>
    <row r="400" spans="1:3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</row>
    <row r="401" spans="1:3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</row>
    <row r="402" spans="1:3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</row>
    <row r="403" spans="1:3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</row>
    <row r="404" spans="1:3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</row>
    <row r="405" spans="1:3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</row>
    <row r="406" spans="1:3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</row>
    <row r="407" spans="1:3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</row>
    <row r="408" spans="1:3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</row>
    <row r="409" spans="1:3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</row>
    <row r="410" spans="1:3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</row>
    <row r="411" spans="1:3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</row>
    <row r="412" spans="1:3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</row>
    <row r="413" spans="1:3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</row>
    <row r="414" spans="1:3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</row>
    <row r="415" spans="1:3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</row>
    <row r="416" spans="1:3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</row>
    <row r="417" spans="1:3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</row>
    <row r="418" spans="1:3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</row>
    <row r="419" spans="1:3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</row>
    <row r="420" spans="1:3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</row>
    <row r="421" spans="1:3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</row>
    <row r="422" spans="1:3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</row>
    <row r="423" spans="1:3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</row>
    <row r="424" spans="1:3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</row>
    <row r="425" spans="1:3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</row>
    <row r="426" spans="1:3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</row>
    <row r="427" spans="1:3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</row>
    <row r="428" spans="1:3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</row>
    <row r="429" spans="1:3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</row>
    <row r="430" spans="1:3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</row>
    <row r="431" spans="1:3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</row>
    <row r="432" spans="1:3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</row>
    <row r="433" spans="1:3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</row>
    <row r="434" spans="1:3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</row>
    <row r="435" spans="1:3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</row>
    <row r="436" spans="1:3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</row>
    <row r="437" spans="1:3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</row>
    <row r="438" spans="1:3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</row>
    <row r="439" spans="1:3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</row>
    <row r="440" spans="1:3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</row>
    <row r="441" spans="1:3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</row>
    <row r="442" spans="1:3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</row>
    <row r="443" spans="1:3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</row>
    <row r="444" spans="1:3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</row>
    <row r="445" spans="1:3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</row>
    <row r="446" spans="1:3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</row>
    <row r="447" spans="1:3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</row>
    <row r="448" spans="1:3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</row>
    <row r="449" spans="1:3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</row>
    <row r="450" spans="1:3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</row>
    <row r="451" spans="1:3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</row>
    <row r="452" spans="1:3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</row>
    <row r="453" spans="1:3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</row>
    <row r="454" spans="1:3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</row>
    <row r="455" spans="1:3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</row>
    <row r="456" spans="1:3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</row>
    <row r="457" spans="1:3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</row>
    <row r="458" spans="1:3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</row>
    <row r="459" spans="1:3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</row>
    <row r="460" spans="1:3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</row>
    <row r="461" spans="1:3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</row>
    <row r="462" spans="1:3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</row>
    <row r="463" spans="1:3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</row>
    <row r="464" spans="1:3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</row>
    <row r="465" spans="1:3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</row>
    <row r="466" spans="1:3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</row>
    <row r="467" spans="1:3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</row>
    <row r="468" spans="1:3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</row>
    <row r="469" spans="1:3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</row>
    <row r="470" spans="1:3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</row>
    <row r="471" spans="1:3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</row>
    <row r="472" spans="1:3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</row>
    <row r="473" spans="1:3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</row>
    <row r="474" spans="1:3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</row>
    <row r="475" spans="1:3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</row>
    <row r="476" spans="1:3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</row>
    <row r="477" spans="1:3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</row>
    <row r="478" spans="1:3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</row>
    <row r="479" spans="1:3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</row>
    <row r="480" spans="1:3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</row>
    <row r="481" spans="1:3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</row>
    <row r="482" spans="1:3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</row>
    <row r="483" spans="1:3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</row>
    <row r="484" spans="1:3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</row>
    <row r="485" spans="1:3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</row>
    <row r="486" spans="1:3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</row>
    <row r="487" spans="1:3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</row>
    <row r="488" spans="1:3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</row>
    <row r="489" spans="1:3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</row>
    <row r="490" spans="1:3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</row>
    <row r="491" spans="1:3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</row>
    <row r="492" spans="1:3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</row>
    <row r="493" spans="1:3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</row>
    <row r="494" spans="1:3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</row>
    <row r="495" spans="1:3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</row>
    <row r="496" spans="1:3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</row>
    <row r="497" spans="1:3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</row>
    <row r="498" spans="1:3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</row>
    <row r="499" spans="1:3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</row>
    <row r="500" spans="1:3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</row>
    <row r="501" spans="1:3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</row>
    <row r="502" spans="1:3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</row>
    <row r="503" spans="1:3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</row>
    <row r="504" spans="1:3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</row>
    <row r="505" spans="1:3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</row>
    <row r="506" spans="1:3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</row>
    <row r="507" spans="1:3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</row>
    <row r="508" spans="1:3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</row>
    <row r="509" spans="1:3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</row>
    <row r="510" spans="1:3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</row>
    <row r="511" spans="1:3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</row>
    <row r="512" spans="1:3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</row>
    <row r="513" spans="1:3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</row>
    <row r="514" spans="1:3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</row>
    <row r="515" spans="1:3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</row>
    <row r="516" spans="1:3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</row>
    <row r="517" spans="1:3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</row>
    <row r="518" spans="1:3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</row>
    <row r="519" spans="1:3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</row>
    <row r="520" spans="1:3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</row>
    <row r="521" spans="1:3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</row>
    <row r="522" spans="1:3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</row>
    <row r="523" spans="1:3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</row>
    <row r="524" spans="1:3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</row>
    <row r="525" spans="1:3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</row>
    <row r="526" spans="1:3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</row>
    <row r="527" spans="1:3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</row>
    <row r="528" spans="1:3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</row>
    <row r="529" spans="1:3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</row>
    <row r="530" spans="1:3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</row>
    <row r="531" spans="1:3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</row>
    <row r="532" spans="1:3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</row>
    <row r="533" spans="1:3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</row>
    <row r="534" spans="1:3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</row>
    <row r="535" spans="1: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</row>
    <row r="536" spans="1:3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</row>
    <row r="537" spans="1:3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</row>
    <row r="538" spans="1:3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</row>
    <row r="539" spans="1:3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</row>
    <row r="540" spans="1:3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</row>
    <row r="541" spans="1:3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</row>
    <row r="542" spans="1:3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</row>
    <row r="543" spans="1:3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</row>
    <row r="544" spans="1:3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</row>
    <row r="545" spans="1:3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</row>
    <row r="546" spans="1:3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</row>
    <row r="547" spans="1:3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</row>
    <row r="548" spans="1:3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</row>
    <row r="549" spans="1:3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</row>
    <row r="550" spans="1:3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</row>
    <row r="551" spans="1:3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</row>
    <row r="552" spans="1:3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</row>
    <row r="553" spans="1:3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</row>
    <row r="554" spans="1:3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</row>
    <row r="555" spans="1:3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</row>
    <row r="556" spans="1:3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</row>
    <row r="557" spans="1:3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</row>
    <row r="558" spans="1:3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</row>
    <row r="559" spans="1:3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</row>
    <row r="560" spans="1:3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</row>
    <row r="561" spans="1:3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</row>
    <row r="562" spans="1:3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</row>
    <row r="563" spans="1:3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</row>
    <row r="564" spans="1:3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</row>
    <row r="565" spans="1:3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</row>
    <row r="566" spans="1:3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</row>
    <row r="567" spans="1:3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</row>
    <row r="568" spans="1:3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</row>
    <row r="569" spans="1:3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</row>
    <row r="570" spans="1:3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</row>
    <row r="571" spans="1:3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</row>
    <row r="572" spans="1:3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</row>
    <row r="573" spans="1:3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</row>
    <row r="574" spans="1:3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</row>
    <row r="575" spans="1:3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</row>
    <row r="576" spans="1:3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</row>
    <row r="577" spans="1:3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</row>
    <row r="578" spans="1:3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</row>
    <row r="579" spans="1:3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</row>
    <row r="580" spans="1:3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</row>
    <row r="581" spans="1:3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</row>
    <row r="582" spans="1:3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</row>
    <row r="583" spans="1:3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</row>
    <row r="584" spans="1:3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</row>
    <row r="585" spans="1:3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</row>
    <row r="586" spans="1:3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</row>
    <row r="587" spans="1:3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</row>
    <row r="588" spans="1:3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</row>
    <row r="589" spans="1:3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</row>
    <row r="590" spans="1:3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</row>
    <row r="591" spans="1:3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</row>
    <row r="592" spans="1:3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</row>
    <row r="593" spans="1:3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</row>
    <row r="594" spans="1:3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</row>
    <row r="595" spans="1:3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</row>
    <row r="596" spans="1:3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</row>
    <row r="597" spans="1:3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</row>
    <row r="598" spans="1:3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</row>
    <row r="599" spans="1:3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</row>
    <row r="600" spans="1:3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</row>
    <row r="601" spans="1:3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</row>
    <row r="602" spans="1:3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</row>
    <row r="603" spans="1:3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</row>
    <row r="604" spans="1:3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</row>
    <row r="605" spans="1:3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</row>
    <row r="606" spans="1:3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</row>
    <row r="607" spans="1:3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</row>
    <row r="608" spans="1:3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</row>
    <row r="609" spans="1:3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</row>
    <row r="610" spans="1:3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</row>
    <row r="611" spans="1:3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</row>
    <row r="612" spans="1:3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</row>
    <row r="613" spans="1:3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</row>
    <row r="614" spans="1:3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</row>
    <row r="615" spans="1:3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</row>
    <row r="616" spans="1:3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</row>
    <row r="617" spans="1:3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</row>
    <row r="618" spans="1:3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</row>
    <row r="619" spans="1:3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</row>
    <row r="620" spans="1:3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</row>
    <row r="621" spans="1:3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</row>
    <row r="622" spans="1:3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</row>
    <row r="623" spans="1:3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</row>
    <row r="624" spans="1:3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</row>
    <row r="625" spans="1:3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</row>
    <row r="626" spans="1:3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</row>
    <row r="627" spans="1:3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</row>
    <row r="628" spans="1:3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</row>
    <row r="629" spans="1:3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</row>
    <row r="630" spans="1:3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</row>
    <row r="631" spans="1:3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</row>
    <row r="632" spans="1:3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</row>
    <row r="633" spans="1:3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</row>
    <row r="634" spans="1:3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</row>
    <row r="635" spans="1: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</row>
    <row r="636" spans="1:3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</row>
    <row r="637" spans="1:3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</row>
    <row r="638" spans="1:3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</row>
    <row r="639" spans="1:3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</row>
    <row r="640" spans="1:3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</row>
    <row r="641" spans="1:3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</row>
    <row r="642" spans="1:3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</row>
    <row r="643" spans="1:3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</row>
    <row r="644" spans="1:3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</row>
    <row r="645" spans="1:3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</row>
    <row r="646" spans="1:3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</row>
    <row r="647" spans="1:3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</row>
    <row r="648" spans="1:3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</row>
    <row r="649" spans="1:3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</row>
    <row r="650" spans="1:3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</row>
    <row r="651" spans="1:3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</row>
    <row r="652" spans="1:3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</row>
    <row r="653" spans="1:3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</row>
    <row r="654" spans="1:3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</row>
    <row r="655" spans="1:3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</row>
    <row r="656" spans="1:3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</row>
    <row r="657" spans="1:3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</row>
    <row r="658" spans="1:3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</row>
    <row r="659" spans="1:3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</row>
    <row r="660" spans="1:3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</row>
    <row r="661" spans="1:3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</row>
    <row r="662" spans="1:3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</row>
    <row r="663" spans="1:3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</row>
    <row r="664" spans="1:3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</row>
    <row r="665" spans="1:3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</row>
    <row r="666" spans="1:3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</row>
    <row r="667" spans="1:3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</row>
    <row r="668" spans="1:3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</row>
    <row r="669" spans="1:3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</row>
    <row r="670" spans="1:3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</row>
    <row r="671" spans="1:3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</row>
    <row r="672" spans="1:3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</row>
    <row r="673" spans="1:3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</row>
    <row r="674" spans="1:3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</row>
    <row r="675" spans="1:3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</row>
    <row r="676" spans="1:3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</row>
    <row r="677" spans="1:3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</row>
    <row r="678" spans="1:3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</row>
    <row r="679" spans="1:3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</row>
    <row r="680" spans="1:3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</row>
    <row r="681" spans="1:3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</row>
    <row r="682" spans="1:3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</row>
    <row r="683" spans="1:3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</row>
    <row r="684" spans="1:3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</row>
    <row r="685" spans="1:3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</row>
    <row r="686" spans="1:3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</row>
    <row r="687" spans="1:3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</row>
    <row r="688" spans="1:3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</row>
    <row r="689" spans="1:3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</row>
    <row r="690" spans="1:3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</row>
    <row r="691" spans="1:3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</row>
    <row r="692" spans="1:3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</row>
    <row r="693" spans="1:3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</row>
    <row r="694" spans="1:3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</row>
    <row r="695" spans="1:3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</row>
    <row r="696" spans="1:3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</row>
    <row r="697" spans="1:3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</row>
    <row r="698" spans="1:3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</row>
    <row r="699" spans="1:3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</row>
    <row r="700" spans="1:3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</row>
    <row r="701" spans="1:3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</row>
    <row r="702" spans="1:3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</row>
    <row r="703" spans="1:3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</row>
    <row r="704" spans="1:3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</row>
    <row r="705" spans="1:3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</row>
    <row r="706" spans="1:3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</row>
    <row r="707" spans="1:3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</row>
    <row r="708" spans="1:3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</row>
    <row r="709" spans="1:3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</row>
    <row r="710" spans="1:3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</row>
    <row r="711" spans="1:3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</row>
    <row r="712" spans="1:3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</row>
    <row r="713" spans="1:3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</row>
    <row r="714" spans="1:3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</row>
    <row r="715" spans="1:3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</row>
    <row r="716" spans="1:3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</row>
    <row r="717" spans="1:3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</row>
    <row r="718" spans="1:3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</row>
    <row r="719" spans="1:3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</row>
    <row r="720" spans="1:3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</row>
    <row r="721" spans="1:3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</row>
    <row r="722" spans="1:3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</row>
    <row r="723" spans="1:3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</row>
    <row r="724" spans="1:3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</row>
    <row r="725" spans="1:3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</row>
    <row r="726" spans="1:3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</row>
    <row r="727" spans="1:3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</row>
    <row r="728" spans="1:3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</row>
    <row r="729" spans="1:3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</row>
    <row r="730" spans="1:3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</row>
    <row r="731" spans="1:3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</row>
    <row r="732" spans="1:3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</row>
    <row r="733" spans="1:3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</row>
    <row r="734" spans="1:3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</row>
    <row r="735" spans="1: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</row>
    <row r="736" spans="1:3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</row>
    <row r="737" spans="1:3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</row>
    <row r="738" spans="1:3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</row>
    <row r="739" spans="1:3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</row>
    <row r="740" spans="1:3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</row>
    <row r="741" spans="1:3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</row>
    <row r="742" spans="1:3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</row>
    <row r="743" spans="1:3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</row>
    <row r="744" spans="1:3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</row>
    <row r="745" spans="1:3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</row>
    <row r="746" spans="1:3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</row>
    <row r="747" spans="1:3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</row>
    <row r="748" spans="1:3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</row>
    <row r="749" spans="1:3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</row>
    <row r="750" spans="1:3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</row>
    <row r="751" spans="1:3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</row>
    <row r="752" spans="1:3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</row>
    <row r="753" spans="1:3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</row>
    <row r="754" spans="1:3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</row>
    <row r="755" spans="1:3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</row>
    <row r="756" spans="1:3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</row>
    <row r="757" spans="1:3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</row>
    <row r="758" spans="1:3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</row>
    <row r="759" spans="1:3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</row>
    <row r="760" spans="1:3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</row>
    <row r="761" spans="1:3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</row>
    <row r="762" spans="1:3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</row>
    <row r="763" spans="1:3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</row>
    <row r="764" spans="1:3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</row>
    <row r="765" spans="1:3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</row>
    <row r="766" spans="1:3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</row>
    <row r="767" spans="1:3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</row>
    <row r="768" spans="1:3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</row>
    <row r="769" spans="1:3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</row>
    <row r="770" spans="1:3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</row>
    <row r="771" spans="1:3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</row>
    <row r="772" spans="1:3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</row>
    <row r="773" spans="1:3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</row>
    <row r="774" spans="1:3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</row>
    <row r="775" spans="1:3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</row>
    <row r="776" spans="1:3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</row>
    <row r="777" spans="1:3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</row>
    <row r="778" spans="1:3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</row>
    <row r="779" spans="1:3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</row>
    <row r="780" spans="1:3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</row>
    <row r="781" spans="1:3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</row>
    <row r="782" spans="1:3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</row>
    <row r="783" spans="1:3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</row>
    <row r="784" spans="1:3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</row>
    <row r="785" spans="1:3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</row>
    <row r="786" spans="1:3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</row>
    <row r="787" spans="1:3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</row>
    <row r="788" spans="1:3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</row>
    <row r="789" spans="1:3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</row>
    <row r="790" spans="1:3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</row>
    <row r="791" spans="1:3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</row>
    <row r="792" spans="1:3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</row>
    <row r="793" spans="1:3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</row>
    <row r="794" spans="1:3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</row>
    <row r="795" spans="1:3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</row>
    <row r="796" spans="1:3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</row>
    <row r="797" spans="1:3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</row>
    <row r="798" spans="1:3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</row>
    <row r="799" spans="1:3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</row>
    <row r="800" spans="1:3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</row>
    <row r="801" spans="1:3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</row>
    <row r="802" spans="1:3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</row>
    <row r="803" spans="1:3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</row>
    <row r="804" spans="1:3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</row>
    <row r="805" spans="1:3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</row>
    <row r="806" spans="1:3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</row>
    <row r="807" spans="1:3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</row>
    <row r="808" spans="1:3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</row>
    <row r="809" spans="1:3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</row>
    <row r="810" spans="1:3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</row>
    <row r="811" spans="1:3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</row>
    <row r="812" spans="1:3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</row>
    <row r="813" spans="1:3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</row>
    <row r="814" spans="1:3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</row>
    <row r="815" spans="1:3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</row>
    <row r="816" spans="1:3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</row>
    <row r="817" spans="1:3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</row>
    <row r="818" spans="1:3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</row>
    <row r="819" spans="1:3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</row>
    <row r="820" spans="1:3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</row>
    <row r="821" spans="1:3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</row>
    <row r="822" spans="1:3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</row>
    <row r="823" spans="1:3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</row>
    <row r="824" spans="1:3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</row>
    <row r="825" spans="1:3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</row>
    <row r="826" spans="1:3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</row>
    <row r="827" spans="1:3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</row>
    <row r="828" spans="1:3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</row>
    <row r="829" spans="1:3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</row>
    <row r="830" spans="1:3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</row>
    <row r="831" spans="1:3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</row>
    <row r="832" spans="1:3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</row>
    <row r="833" spans="1:3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</row>
    <row r="834" spans="1:3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</row>
    <row r="835" spans="1:3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</row>
    <row r="836" spans="1:3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</row>
    <row r="837" spans="1:3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</row>
    <row r="838" spans="1:3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</row>
    <row r="839" spans="1:3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</row>
    <row r="840" spans="1:3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</row>
    <row r="841" spans="1:3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</row>
    <row r="842" spans="1:3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</row>
    <row r="843" spans="1:3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</row>
    <row r="844" spans="1:3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</row>
    <row r="845" spans="1:3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</row>
    <row r="846" spans="1:3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</row>
    <row r="847" spans="1:3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</row>
    <row r="848" spans="1:3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</row>
    <row r="849" spans="1:3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</row>
    <row r="850" spans="1:3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</row>
    <row r="851" spans="1:3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</row>
    <row r="852" spans="1:3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</row>
    <row r="853" spans="1:3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</row>
    <row r="854" spans="1:3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</row>
    <row r="855" spans="1:3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</row>
    <row r="856" spans="1:3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</row>
    <row r="857" spans="1:3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</row>
    <row r="858" spans="1:3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</row>
    <row r="859" spans="1:3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</row>
    <row r="860" spans="1:3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</row>
    <row r="861" spans="1:3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</row>
    <row r="862" spans="1:3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</row>
    <row r="863" spans="1:3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</row>
    <row r="864" spans="1:3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</row>
    <row r="865" spans="1:3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</row>
    <row r="866" spans="1:3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</row>
    <row r="867" spans="1:3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</row>
    <row r="868" spans="1:3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</row>
    <row r="869" spans="1:3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</row>
    <row r="870" spans="1:3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</row>
    <row r="871" spans="1:3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</row>
    <row r="872" spans="1:3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</row>
    <row r="873" spans="1:3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</row>
    <row r="874" spans="1:3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</row>
    <row r="875" spans="1:3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</row>
    <row r="876" spans="1:3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</row>
    <row r="877" spans="1:3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</row>
    <row r="878" spans="1:3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</row>
    <row r="879" spans="1:3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</row>
    <row r="880" spans="1:3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</row>
    <row r="881" spans="1:3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</row>
    <row r="882" spans="1:3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</row>
    <row r="883" spans="1:3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</row>
    <row r="884" spans="1:3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</row>
    <row r="885" spans="1:3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</row>
    <row r="886" spans="1:3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</row>
    <row r="887" spans="1:3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</row>
    <row r="888" spans="1:3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</row>
    <row r="889" spans="1:3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</row>
    <row r="890" spans="1:3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</row>
    <row r="891" spans="1:3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</row>
    <row r="892" spans="1:3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</row>
    <row r="893" spans="1:3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</row>
    <row r="894" spans="1:3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</row>
    <row r="895" spans="1:3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</row>
    <row r="896" spans="1:3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</row>
    <row r="897" spans="1:3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</row>
    <row r="898" spans="1:3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</row>
    <row r="899" spans="1:3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</row>
    <row r="900" spans="1:3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</row>
    <row r="901" spans="1:3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</row>
    <row r="902" spans="1:3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</row>
    <row r="903" spans="1:3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</row>
    <row r="904" spans="1:3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</row>
    <row r="905" spans="1:3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</row>
    <row r="906" spans="1:3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</row>
    <row r="907" spans="1:3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</row>
    <row r="908" spans="1:3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</row>
    <row r="909" spans="1:3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</row>
    <row r="910" spans="1:3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</row>
    <row r="911" spans="1:3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</row>
    <row r="912" spans="1:3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</row>
    <row r="913" spans="1:3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</row>
    <row r="914" spans="1:3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</row>
    <row r="915" spans="1:3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</row>
    <row r="916" spans="1:3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</row>
    <row r="917" spans="1:3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</row>
    <row r="918" spans="1:3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1"/>
  <sheetViews>
    <sheetView workbookViewId="0">
      <selection activeCell="E14" sqref="E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  <c r="C1" s="24" t="s">
        <v>41</v>
      </c>
    </row>
    <row r="2" spans="1:4">
      <c r="A2" t="s">
        <v>28</v>
      </c>
    </row>
    <row r="4" spans="1:4">
      <c r="A4" s="6" t="s">
        <v>1</v>
      </c>
      <c r="C4" s="17" t="s">
        <v>38</v>
      </c>
      <c r="D4" s="18" t="s">
        <v>38</v>
      </c>
    </row>
    <row r="6" spans="1:4">
      <c r="A6" s="6" t="s">
        <v>2</v>
      </c>
    </row>
    <row r="7" spans="1:4">
      <c r="A7" t="s">
        <v>3</v>
      </c>
      <c r="C7" s="11">
        <v>48716.723999999929</v>
      </c>
      <c r="D7" t="s">
        <v>33</v>
      </c>
    </row>
    <row r="8" spans="1:4">
      <c r="A8" t="s">
        <v>4</v>
      </c>
      <c r="C8">
        <v>0.33411999999999997</v>
      </c>
      <c r="D8" t="s">
        <v>40</v>
      </c>
    </row>
    <row r="10" spans="1:4" ht="13.5" thickBot="1">
      <c r="C10" s="5" t="s">
        <v>23</v>
      </c>
      <c r="D10" s="5" t="s">
        <v>24</v>
      </c>
    </row>
    <row r="11" spans="1:4">
      <c r="A11" t="s">
        <v>16</v>
      </c>
      <c r="C11">
        <f>INTERCEPT(G21:G31,F21:F31)</f>
        <v>1.1800210388658427E-2</v>
      </c>
      <c r="D11" s="4"/>
    </row>
    <row r="12" spans="1:4">
      <c r="A12" t="s">
        <v>17</v>
      </c>
      <c r="C12">
        <f>SLOPE(G21:G31,F21:F31)</f>
        <v>-3.6919439894371122E-6</v>
      </c>
      <c r="D12" s="4"/>
    </row>
    <row r="13" spans="1:4">
      <c r="A13" t="s">
        <v>22</v>
      </c>
      <c r="C13" s="4" t="s">
        <v>14</v>
      </c>
      <c r="D13" s="4"/>
    </row>
    <row r="14" spans="1:4">
      <c r="A14" t="s">
        <v>27</v>
      </c>
    </row>
    <row r="15" spans="1:4">
      <c r="A15" s="3" t="s">
        <v>18</v>
      </c>
      <c r="C15">
        <f>+C7+C11</f>
        <v>48716.735800210321</v>
      </c>
    </row>
    <row r="16" spans="1:4">
      <c r="A16" s="6" t="s">
        <v>5</v>
      </c>
      <c r="C16">
        <f>+C8+C12</f>
        <v>0.33411630805601056</v>
      </c>
    </row>
    <row r="17" spans="1:17" ht="13.5" thickBot="1"/>
    <row r="18" spans="1:17">
      <c r="A18" s="6" t="s">
        <v>6</v>
      </c>
      <c r="C18" s="25">
        <f>+C15</f>
        <v>48716.735800210321</v>
      </c>
      <c r="D18" s="26">
        <f>+C16</f>
        <v>0.33411630805601056</v>
      </c>
    </row>
    <row r="19" spans="1:17" ht="13.5" thickTop="1">
      <c r="C19">
        <f>COUNT(C21:C2752)</f>
        <v>17</v>
      </c>
    </row>
    <row r="20" spans="1:17" ht="13.5" thickBot="1">
      <c r="A20" s="5" t="s">
        <v>7</v>
      </c>
      <c r="B20" s="5" t="s">
        <v>8</v>
      </c>
      <c r="C20" s="5" t="s">
        <v>9</v>
      </c>
      <c r="D20" s="5" t="s">
        <v>13</v>
      </c>
      <c r="E20" s="5" t="s">
        <v>10</v>
      </c>
      <c r="F20" s="5" t="s">
        <v>11</v>
      </c>
      <c r="G20" s="5" t="s">
        <v>12</v>
      </c>
      <c r="H20" s="8" t="s">
        <v>39</v>
      </c>
      <c r="I20" s="8" t="s">
        <v>19</v>
      </c>
      <c r="J20" s="8" t="s">
        <v>20</v>
      </c>
      <c r="K20" s="8" t="s">
        <v>21</v>
      </c>
      <c r="L20" s="8" t="s">
        <v>29</v>
      </c>
      <c r="M20" s="8" t="s">
        <v>30</v>
      </c>
      <c r="N20" s="8" t="s">
        <v>31</v>
      </c>
      <c r="O20" s="8" t="s">
        <v>26</v>
      </c>
      <c r="P20" s="7" t="s">
        <v>25</v>
      </c>
      <c r="Q20" s="5" t="s">
        <v>15</v>
      </c>
    </row>
    <row r="21" spans="1:17">
      <c r="A21" s="9" t="s">
        <v>33</v>
      </c>
      <c r="B21" s="10" t="s">
        <v>34</v>
      </c>
      <c r="C21" s="11">
        <v>48716.723999999929</v>
      </c>
      <c r="D21" s="12"/>
      <c r="E21" s="20">
        <f>+(C21-C$7)/C$8</f>
        <v>0</v>
      </c>
      <c r="F21" s="21">
        <f>ROUND(2*E21,0)/2</f>
        <v>0</v>
      </c>
      <c r="G21" s="22">
        <f>+C21-(C$7+F21*C$8)</f>
        <v>0</v>
      </c>
      <c r="H21" s="19">
        <f>G21</f>
        <v>0</v>
      </c>
      <c r="O21">
        <f>+C$11+C$12*F21</f>
        <v>1.1800210388658427E-2</v>
      </c>
      <c r="Q21" s="2">
        <f>+C21-15018.5</f>
        <v>33698.223999999929</v>
      </c>
    </row>
    <row r="22" spans="1:17">
      <c r="A22" s="9" t="s">
        <v>33</v>
      </c>
      <c r="B22" s="10" t="s">
        <v>35</v>
      </c>
      <c r="C22" s="11">
        <v>50518.516999999993</v>
      </c>
      <c r="D22" s="11">
        <v>3.0000000000000001E-3</v>
      </c>
      <c r="E22" s="20">
        <f t="shared" ref="E22:E37" si="0">+(C22-C$7)/C$8</f>
        <v>5392.6523404766658</v>
      </c>
      <c r="F22" s="21">
        <f t="shared" ref="F22:F37" si="1">ROUND(2*E22,0)/2</f>
        <v>5392.5</v>
      </c>
      <c r="G22" s="22">
        <f t="shared" ref="G22:G37" si="2">+C22-(C$7+F22*C$8)</f>
        <v>5.0900000060210004E-2</v>
      </c>
      <c r="H22" s="19">
        <f t="shared" ref="H22:H37" si="3">G22</f>
        <v>5.0900000060210004E-2</v>
      </c>
      <c r="O22">
        <f t="shared" ref="O22:O37" si="4">+C$11+C$12*F22</f>
        <v>-8.108597574381201E-3</v>
      </c>
      <c r="Q22" s="2">
        <f t="shared" ref="Q22:Q37" si="5">+C22-15018.5</f>
        <v>35500.016999999993</v>
      </c>
    </row>
    <row r="23" spans="1:17">
      <c r="A23" s="9" t="s">
        <v>33</v>
      </c>
      <c r="B23" s="10" t="s">
        <v>34</v>
      </c>
      <c r="C23" s="11">
        <v>50941.441300000064</v>
      </c>
      <c r="D23" s="11">
        <v>1.2999999999999999E-3</v>
      </c>
      <c r="E23" s="20">
        <f t="shared" si="0"/>
        <v>6658.4379863526128</v>
      </c>
      <c r="F23" s="21">
        <f t="shared" si="1"/>
        <v>6658.5</v>
      </c>
      <c r="G23" s="22">
        <f t="shared" si="2"/>
        <v>-2.0719999862194527E-2</v>
      </c>
      <c r="H23" s="19">
        <f t="shared" si="3"/>
        <v>-2.0719999862194527E-2</v>
      </c>
      <c r="O23">
        <f t="shared" si="4"/>
        <v>-1.2782598665008586E-2</v>
      </c>
      <c r="Q23" s="2">
        <f t="shared" si="5"/>
        <v>35922.941300000064</v>
      </c>
    </row>
    <row r="24" spans="1:17">
      <c r="A24" s="15" t="s">
        <v>36</v>
      </c>
      <c r="B24" s="13"/>
      <c r="C24" s="11">
        <v>51262.588799999998</v>
      </c>
      <c r="D24" s="11">
        <v>1.1999999999999999E-3</v>
      </c>
      <c r="E24" s="20">
        <f t="shared" si="0"/>
        <v>7619.6121154078437</v>
      </c>
      <c r="F24" s="21">
        <f t="shared" si="1"/>
        <v>7619.5</v>
      </c>
      <c r="G24" s="22">
        <f t="shared" si="2"/>
        <v>3.7460000065038912E-2</v>
      </c>
      <c r="H24" s="19">
        <f t="shared" si="3"/>
        <v>3.7460000065038912E-2</v>
      </c>
      <c r="O24">
        <f t="shared" si="4"/>
        <v>-1.633055683885765E-2</v>
      </c>
      <c r="Q24" s="2">
        <f t="shared" si="5"/>
        <v>36244.088799999998</v>
      </c>
    </row>
    <row r="25" spans="1:17">
      <c r="A25" s="15" t="s">
        <v>36</v>
      </c>
      <c r="B25" s="13"/>
      <c r="C25" s="11">
        <v>51278.414400000001</v>
      </c>
      <c r="D25" s="11">
        <v>4.0000000000000002E-4</v>
      </c>
      <c r="E25" s="20">
        <f t="shared" si="0"/>
        <v>7666.977133964062</v>
      </c>
      <c r="F25" s="21">
        <f t="shared" si="1"/>
        <v>7667</v>
      </c>
      <c r="G25" s="22">
        <f t="shared" si="2"/>
        <v>-7.6399999306886457E-3</v>
      </c>
      <c r="H25" s="19">
        <f t="shared" si="3"/>
        <v>-7.6399999306886457E-3</v>
      </c>
      <c r="O25">
        <f t="shared" si="4"/>
        <v>-1.6505924178355912E-2</v>
      </c>
      <c r="Q25" s="2">
        <f t="shared" si="5"/>
        <v>36259.914400000001</v>
      </c>
    </row>
    <row r="26" spans="1:17">
      <c r="A26" s="15" t="s">
        <v>36</v>
      </c>
      <c r="B26" s="13"/>
      <c r="C26" s="11">
        <v>51278.580399999999</v>
      </c>
      <c r="D26" s="11">
        <v>4.0000000000000002E-4</v>
      </c>
      <c r="E26" s="20">
        <f t="shared" si="0"/>
        <v>7667.4739614511846</v>
      </c>
      <c r="F26" s="21">
        <f t="shared" si="1"/>
        <v>7667.5</v>
      </c>
      <c r="G26" s="22">
        <f t="shared" si="2"/>
        <v>-8.6999999330146238E-3</v>
      </c>
      <c r="H26" s="19">
        <f t="shared" si="3"/>
        <v>-8.6999999330146238E-3</v>
      </c>
      <c r="O26">
        <f t="shared" si="4"/>
        <v>-1.6507770150350629E-2</v>
      </c>
      <c r="Q26" s="2">
        <f t="shared" si="5"/>
        <v>36260.080399999999</v>
      </c>
    </row>
    <row r="27" spans="1:17">
      <c r="A27" s="15" t="s">
        <v>36</v>
      </c>
      <c r="B27" s="13"/>
      <c r="C27" s="11">
        <v>51301.400800000003</v>
      </c>
      <c r="D27" s="11">
        <v>2.0000000000000001E-4</v>
      </c>
      <c r="E27" s="20">
        <f t="shared" si="0"/>
        <v>7735.7739734229444</v>
      </c>
      <c r="F27" s="21">
        <f t="shared" si="1"/>
        <v>7736</v>
      </c>
      <c r="G27" s="22">
        <f t="shared" si="2"/>
        <v>-7.5519999925745651E-2</v>
      </c>
      <c r="H27" s="19">
        <f t="shared" si="3"/>
        <v>-7.5519999925745651E-2</v>
      </c>
      <c r="O27">
        <f t="shared" si="4"/>
        <v>-1.6760668313627072E-2</v>
      </c>
      <c r="Q27" s="2">
        <f t="shared" si="5"/>
        <v>36282.900800000003</v>
      </c>
    </row>
    <row r="28" spans="1:17">
      <c r="A28" s="15" t="s">
        <v>36</v>
      </c>
      <c r="B28" s="13"/>
      <c r="C28" s="11">
        <v>51301.565699999999</v>
      </c>
      <c r="D28" s="11">
        <v>5.0000000000000001E-4</v>
      </c>
      <c r="E28" s="20">
        <f t="shared" si="0"/>
        <v>7736.2675086797262</v>
      </c>
      <c r="F28" s="21">
        <f t="shared" si="1"/>
        <v>7736.5</v>
      </c>
      <c r="G28" s="22">
        <f t="shared" si="2"/>
        <v>-7.7679999929387122E-2</v>
      </c>
      <c r="H28" s="19">
        <f t="shared" si="3"/>
        <v>-7.7679999929387122E-2</v>
      </c>
      <c r="O28">
        <f t="shared" si="4"/>
        <v>-1.6762514285621793E-2</v>
      </c>
      <c r="Q28" s="2">
        <f t="shared" si="5"/>
        <v>36283.065699999999</v>
      </c>
    </row>
    <row r="29" spans="1:17">
      <c r="A29" s="15" t="s">
        <v>33</v>
      </c>
      <c r="B29" s="10" t="s">
        <v>34</v>
      </c>
      <c r="C29" s="11">
        <v>51334.546899999958</v>
      </c>
      <c r="D29" s="11">
        <v>1.1000000000000001E-3</v>
      </c>
      <c r="E29" s="20">
        <f t="shared" si="0"/>
        <v>7834.9781515623981</v>
      </c>
      <c r="F29" s="21">
        <f t="shared" si="1"/>
        <v>7835</v>
      </c>
      <c r="G29" s="22">
        <f t="shared" si="2"/>
        <v>-7.2999999683815986E-3</v>
      </c>
      <c r="H29" s="19">
        <f t="shared" si="3"/>
        <v>-7.2999999683815986E-3</v>
      </c>
      <c r="O29">
        <f t="shared" si="4"/>
        <v>-1.7126170768581347E-2</v>
      </c>
      <c r="Q29" s="2">
        <f t="shared" si="5"/>
        <v>36316.046899999958</v>
      </c>
    </row>
    <row r="30" spans="1:17">
      <c r="A30" s="15" t="s">
        <v>33</v>
      </c>
      <c r="B30" s="10" t="s">
        <v>35</v>
      </c>
      <c r="C30" s="11">
        <v>51358.365000000224</v>
      </c>
      <c r="D30" s="11">
        <v>2E-3</v>
      </c>
      <c r="E30" s="20">
        <f t="shared" si="0"/>
        <v>7906.2642164500612</v>
      </c>
      <c r="F30" s="21">
        <f t="shared" si="1"/>
        <v>7906.5</v>
      </c>
      <c r="G30" s="22">
        <f t="shared" si="2"/>
        <v>-7.8779999705147929E-2</v>
      </c>
      <c r="H30" s="19">
        <f t="shared" si="3"/>
        <v>-7.8779999705147929E-2</v>
      </c>
      <c r="O30">
        <f t="shared" si="4"/>
        <v>-1.7390144763826099E-2</v>
      </c>
      <c r="Q30" s="2">
        <f t="shared" si="5"/>
        <v>36339.865000000224</v>
      </c>
    </row>
    <row r="31" spans="1:17">
      <c r="A31" s="15" t="s">
        <v>33</v>
      </c>
      <c r="B31" s="10" t="s">
        <v>34</v>
      </c>
      <c r="C31" s="11">
        <v>51602.392800000031</v>
      </c>
      <c r="D31" s="11">
        <v>8.9999999999999998E-4</v>
      </c>
      <c r="E31" s="20">
        <f t="shared" si="0"/>
        <v>8636.6239674371536</v>
      </c>
      <c r="F31" s="21">
        <f t="shared" si="1"/>
        <v>8636.5</v>
      </c>
      <c r="G31" s="22">
        <f t="shared" si="2"/>
        <v>4.1420000103244092E-2</v>
      </c>
      <c r="H31" s="19">
        <f t="shared" si="3"/>
        <v>4.1420000103244092E-2</v>
      </c>
      <c r="O31">
        <f t="shared" si="4"/>
        <v>-2.008526387611519E-2</v>
      </c>
      <c r="Q31" s="2">
        <f t="shared" si="5"/>
        <v>36583.892800000031</v>
      </c>
    </row>
    <row r="32" spans="1:17">
      <c r="A32" s="15" t="s">
        <v>33</v>
      </c>
      <c r="B32" s="10" t="s">
        <v>35</v>
      </c>
      <c r="C32" s="11">
        <v>51602.55849999981</v>
      </c>
      <c r="D32" s="11">
        <v>2.9999999999999997E-4</v>
      </c>
      <c r="E32" s="20">
        <f t="shared" si="0"/>
        <v>8637.1198970426231</v>
      </c>
      <c r="F32" s="21">
        <f t="shared" si="1"/>
        <v>8637</v>
      </c>
      <c r="G32" s="22">
        <f t="shared" si="2"/>
        <v>4.0059999882942066E-2</v>
      </c>
      <c r="H32" s="19">
        <f t="shared" si="3"/>
        <v>4.0059999882942066E-2</v>
      </c>
      <c r="O32">
        <f t="shared" si="4"/>
        <v>-2.0087109848109911E-2</v>
      </c>
      <c r="Q32" s="2">
        <f t="shared" si="5"/>
        <v>36584.05849999981</v>
      </c>
    </row>
    <row r="33" spans="1:17">
      <c r="A33" s="15" t="s">
        <v>36</v>
      </c>
      <c r="B33" s="13"/>
      <c r="C33" s="11">
        <v>52031.474000000002</v>
      </c>
      <c r="D33" s="11">
        <v>4.0000000000000002E-4</v>
      </c>
      <c r="E33" s="20">
        <f t="shared" si="0"/>
        <v>9920.8368250929998</v>
      </c>
      <c r="F33" s="21">
        <f t="shared" si="1"/>
        <v>9921</v>
      </c>
      <c r="G33" s="22">
        <f t="shared" si="2"/>
        <v>-5.4519999925105367E-2</v>
      </c>
      <c r="H33" s="19">
        <f t="shared" si="3"/>
        <v>-5.4519999925105367E-2</v>
      </c>
      <c r="O33">
        <f t="shared" si="4"/>
        <v>-2.4827565930547166E-2</v>
      </c>
      <c r="Q33" s="2">
        <f t="shared" si="5"/>
        <v>37012.974000000002</v>
      </c>
    </row>
    <row r="34" spans="1:17">
      <c r="A34" s="15" t="s">
        <v>36</v>
      </c>
      <c r="B34" s="13"/>
      <c r="C34" s="11">
        <v>52371.444300000003</v>
      </c>
      <c r="D34" s="11">
        <v>1.8E-3</v>
      </c>
      <c r="E34" s="20">
        <f t="shared" si="0"/>
        <v>10938.346402490344</v>
      </c>
      <c r="F34" s="21">
        <f t="shared" si="1"/>
        <v>10938.5</v>
      </c>
      <c r="G34" s="22">
        <f t="shared" si="2"/>
        <v>-5.1319999925908633E-2</v>
      </c>
      <c r="H34" s="19">
        <f t="shared" si="3"/>
        <v>-5.1319999925908633E-2</v>
      </c>
      <c r="O34">
        <f t="shared" si="4"/>
        <v>-2.8584118939799428E-2</v>
      </c>
      <c r="Q34" s="2">
        <f t="shared" si="5"/>
        <v>37352.944300000003</v>
      </c>
    </row>
    <row r="35" spans="1:17">
      <c r="A35" s="15" t="s">
        <v>36</v>
      </c>
      <c r="B35" s="13"/>
      <c r="C35" s="11">
        <v>52716.405100000004</v>
      </c>
      <c r="D35" s="11">
        <v>1.2999999999999999E-3</v>
      </c>
      <c r="E35" s="20">
        <f t="shared" si="0"/>
        <v>11970.79223033663</v>
      </c>
      <c r="F35" s="21">
        <f t="shared" si="1"/>
        <v>11971</v>
      </c>
      <c r="G35" s="22">
        <f t="shared" si="2"/>
        <v>-6.9419999927049503E-2</v>
      </c>
      <c r="H35" s="19">
        <f t="shared" si="3"/>
        <v>-6.9419999927049503E-2</v>
      </c>
      <c r="O35">
        <f t="shared" si="4"/>
        <v>-3.2396051108893237E-2</v>
      </c>
      <c r="Q35" s="2">
        <f t="shared" si="5"/>
        <v>37697.905100000004</v>
      </c>
    </row>
    <row r="36" spans="1:17">
      <c r="A36" s="15" t="s">
        <v>36</v>
      </c>
      <c r="B36" s="13"/>
      <c r="C36" s="11">
        <v>52717.406499999997</v>
      </c>
      <c r="D36" s="11">
        <v>6.9999999999999999E-4</v>
      </c>
      <c r="E36" s="20">
        <f t="shared" si="0"/>
        <v>11973.789357117408</v>
      </c>
      <c r="F36" s="21">
        <f t="shared" si="1"/>
        <v>11974</v>
      </c>
      <c r="G36" s="22">
        <f t="shared" si="2"/>
        <v>-7.0379999931901693E-2</v>
      </c>
      <c r="H36" s="19">
        <f t="shared" si="3"/>
        <v>-7.0379999931901693E-2</v>
      </c>
      <c r="O36">
        <f t="shared" si="4"/>
        <v>-3.240712694086155E-2</v>
      </c>
      <c r="Q36" s="2">
        <f t="shared" si="5"/>
        <v>37698.906499999997</v>
      </c>
    </row>
    <row r="37" spans="1:17">
      <c r="A37" s="15" t="s">
        <v>37</v>
      </c>
      <c r="B37" s="16" t="s">
        <v>34</v>
      </c>
      <c r="C37" s="14">
        <v>52730.400399999999</v>
      </c>
      <c r="D37" s="14">
        <v>5.8999999999999999E-3</v>
      </c>
      <c r="E37" s="20">
        <f t="shared" si="0"/>
        <v>12012.679276906709</v>
      </c>
      <c r="F37" s="21">
        <f t="shared" si="1"/>
        <v>12012.5</v>
      </c>
      <c r="G37" s="22">
        <f t="shared" si="2"/>
        <v>5.9900000072957482E-2</v>
      </c>
      <c r="H37" s="19">
        <f t="shared" si="3"/>
        <v>5.9900000072957482E-2</v>
      </c>
      <c r="O37">
        <f t="shared" si="4"/>
        <v>-3.2549266784454883E-2</v>
      </c>
      <c r="Q37" s="2">
        <f t="shared" si="5"/>
        <v>37711.900399999999</v>
      </c>
    </row>
    <row r="38" spans="1:17">
      <c r="D38" s="4"/>
    </row>
    <row r="39" spans="1:17">
      <c r="D39" s="4"/>
    </row>
    <row r="40" spans="1:17">
      <c r="D40" s="4"/>
    </row>
    <row r="41" spans="1:17">
      <c r="D41" s="4"/>
    </row>
    <row r="42" spans="1:17">
      <c r="D42" s="4"/>
    </row>
    <row r="43" spans="1:17">
      <c r="D43" s="4"/>
    </row>
    <row r="44" spans="1:17">
      <c r="D44" s="4"/>
    </row>
    <row r="45" spans="1:17">
      <c r="D45" s="4"/>
    </row>
    <row r="46" spans="1:17">
      <c r="D46" s="4"/>
    </row>
    <row r="47" spans="1:17">
      <c r="D47" s="4"/>
    </row>
    <row r="48" spans="1:17">
      <c r="D48" s="4"/>
    </row>
    <row r="49" spans="4:4">
      <c r="D49" s="4"/>
    </row>
    <row r="50" spans="4:4">
      <c r="D50" s="4"/>
    </row>
    <row r="51" spans="4:4">
      <c r="D51" s="4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Q_fit</vt:lpstr>
      <vt:lpstr>Sheet1</vt:lpstr>
      <vt:lpstr>Sheet2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2025-01-03T04:19:55Z</dcterms:modified>
</cp:coreProperties>
</file>